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worksheets/sheet1.xml" ContentType="application/vnd.openxmlformats-officedocument.spreadsheetml.worksheet+xml"/>
  <Override PartName="/xl/worksheets/sheet2.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date1904="1" showInkAnnotation="0" codeName="ThisWorkbook" autoCompressPictures="0"/>
  <mc:AlternateContent xmlns:mc="http://schemas.openxmlformats.org/markup-compatibility/2006">
    <mc:Choice Requires="x15">
      <x15ac:absPath xmlns:x15ac="http://schemas.microsoft.com/office/spreadsheetml/2010/11/ac" url="C:\Users\kcapp\Desktop\"/>
    </mc:Choice>
  </mc:AlternateContent>
  <xr:revisionPtr revIDLastSave="0" documentId="13_ncr:1_{3A2AE1A3-14C6-41FB-9D91-8323CA0D9001}" xr6:coauthVersionLast="45" xr6:coauthVersionMax="45" xr10:uidLastSave="{00000000-0000-0000-0000-000000000000}"/>
  <bookViews>
    <workbookView xWindow="-108" yWindow="-108" windowWidth="23256" windowHeight="12576" tabRatio="500" firstSheet="3" activeTab="3" xr2:uid="{00000000-000D-0000-FFFF-FFFF00000000}"/>
  </bookViews>
  <sheets>
    <sheet name="Cover Page" sheetId="13" r:id="rId1"/>
    <sheet name="Intro &amp; Overview" sheetId="21" r:id="rId2"/>
    <sheet name="Model Guide" sheetId="20" r:id="rId3"/>
    <sheet name="Inputs" sheetId="3" r:id="rId4"/>
    <sheet name="Calculations" sheetId="18" r:id="rId5"/>
    <sheet name="FinStats" sheetId="1" r:id="rId6"/>
    <sheet name="Results" sheetId="8" r:id="rId7"/>
    <sheet name="Sensitivity" sheetId="6" r:id="rId8"/>
    <sheet name="Risks" sheetId="9" r:id="rId9"/>
    <sheet name="PV Tariff" sheetId="16" r:id="rId10"/>
    <sheet name="Report Tables" sheetId="15" r:id="rId11"/>
  </sheets>
  <definedNames>
    <definedName name="Currency">Inputs!$F$61</definedName>
    <definedName name="_xlnm.Print_Area" localSheetId="6">Results!$E$1:$AG$86</definedName>
    <definedName name="SMU">Inputs!$F$62</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51" i="16" l="1"/>
  <c r="C650" i="16"/>
  <c r="C649" i="16"/>
  <c r="C648" i="16"/>
  <c r="C647" i="16"/>
  <c r="C646" i="16"/>
  <c r="C645" i="16"/>
  <c r="C644" i="16"/>
  <c r="C643" i="16"/>
  <c r="C642" i="16"/>
  <c r="C641" i="16"/>
  <c r="C640" i="16"/>
  <c r="C639" i="16"/>
  <c r="C638" i="16"/>
  <c r="C637" i="16"/>
  <c r="C636" i="16"/>
  <c r="C635" i="16"/>
  <c r="C634" i="16"/>
  <c r="C633" i="16"/>
  <c r="C632" i="16"/>
  <c r="C631" i="16"/>
  <c r="C630" i="16"/>
  <c r="C629" i="16"/>
  <c r="C628" i="16"/>
  <c r="C627" i="16"/>
  <c r="C626" i="16"/>
  <c r="C625" i="16"/>
  <c r="C624" i="16"/>
  <c r="C623" i="16"/>
  <c r="C622" i="16"/>
  <c r="C621" i="16"/>
  <c r="C620" i="16"/>
  <c r="C619" i="16"/>
  <c r="C618" i="16"/>
  <c r="C617" i="16"/>
  <c r="C616" i="16"/>
  <c r="C615" i="16"/>
  <c r="C614" i="16"/>
  <c r="C613" i="16"/>
  <c r="C612" i="16"/>
  <c r="C611" i="16"/>
  <c r="C610" i="16"/>
  <c r="C609" i="16"/>
  <c r="C608" i="16"/>
  <c r="C607" i="16"/>
  <c r="C606" i="16"/>
  <c r="C605" i="16"/>
  <c r="C604" i="16"/>
  <c r="C599" i="16"/>
  <c r="C598" i="16"/>
  <c r="C597" i="16"/>
  <c r="C596" i="16"/>
  <c r="C595" i="16"/>
  <c r="C594" i="16"/>
  <c r="C593" i="16"/>
  <c r="C592" i="16"/>
  <c r="C591" i="16"/>
  <c r="C590" i="16"/>
  <c r="C589" i="16"/>
  <c r="C588" i="16"/>
  <c r="C587" i="16"/>
  <c r="C586" i="16"/>
  <c r="C585" i="16"/>
  <c r="C584" i="16"/>
  <c r="C583" i="16"/>
  <c r="C582" i="16"/>
  <c r="C581" i="16"/>
  <c r="C580" i="16"/>
  <c r="C579" i="16"/>
  <c r="C578" i="16"/>
  <c r="C577" i="16"/>
  <c r="C576" i="16"/>
  <c r="C575" i="16"/>
  <c r="C574" i="16"/>
  <c r="C573" i="16"/>
  <c r="C572" i="16"/>
  <c r="C571" i="16"/>
  <c r="C570" i="16"/>
  <c r="C569" i="16"/>
  <c r="C568" i="16"/>
  <c r="C567" i="16"/>
  <c r="C566" i="16"/>
  <c r="C565" i="16"/>
  <c r="C564" i="16"/>
  <c r="C563" i="16"/>
  <c r="C562" i="16"/>
  <c r="C561" i="16"/>
  <c r="C560" i="16"/>
  <c r="C559" i="16"/>
  <c r="C558" i="16"/>
  <c r="C557" i="16"/>
  <c r="C556" i="16"/>
  <c r="C555" i="16"/>
  <c r="C554" i="16"/>
  <c r="C553" i="16"/>
  <c r="C552" i="16"/>
  <c r="C547" i="16"/>
  <c r="C546" i="16"/>
  <c r="C545" i="16"/>
  <c r="C544" i="16"/>
  <c r="C543" i="16"/>
  <c r="C542" i="16"/>
  <c r="C541" i="16"/>
  <c r="C540" i="16"/>
  <c r="C539" i="16"/>
  <c r="C538" i="16"/>
  <c r="C537" i="16"/>
  <c r="C536" i="16"/>
  <c r="C535" i="16"/>
  <c r="C534" i="16"/>
  <c r="C533" i="16"/>
  <c r="C532" i="16"/>
  <c r="C531" i="16"/>
  <c r="C530" i="16"/>
  <c r="C529" i="16"/>
  <c r="C528" i="16"/>
  <c r="C527" i="16"/>
  <c r="C526" i="16"/>
  <c r="C525" i="16"/>
  <c r="C524" i="16"/>
  <c r="C523" i="16"/>
  <c r="C522" i="16"/>
  <c r="C521" i="16"/>
  <c r="C520" i="16"/>
  <c r="C519" i="16"/>
  <c r="C518" i="16"/>
  <c r="C517" i="16"/>
  <c r="C516" i="16"/>
  <c r="C515" i="16"/>
  <c r="C514" i="16"/>
  <c r="C513" i="16"/>
  <c r="C512" i="16"/>
  <c r="C511" i="16"/>
  <c r="C510" i="16"/>
  <c r="C509" i="16"/>
  <c r="C508" i="16"/>
  <c r="C507" i="16"/>
  <c r="C506" i="16"/>
  <c r="C505" i="16"/>
  <c r="C504" i="16"/>
  <c r="C503" i="16"/>
  <c r="C502" i="16"/>
  <c r="C501" i="16"/>
  <c r="C500" i="16"/>
  <c r="C495" i="16"/>
  <c r="C494" i="16"/>
  <c r="C493" i="16"/>
  <c r="C492" i="16"/>
  <c r="C491" i="16"/>
  <c r="C490" i="16"/>
  <c r="C489" i="16"/>
  <c r="C488" i="16"/>
  <c r="C487" i="16"/>
  <c r="C486" i="16"/>
  <c r="C485" i="16"/>
  <c r="C484" i="16"/>
  <c r="C483" i="16"/>
  <c r="C482" i="16"/>
  <c r="C481" i="16"/>
  <c r="C480" i="16"/>
  <c r="C479" i="16"/>
  <c r="C478" i="16"/>
  <c r="C477" i="16"/>
  <c r="C476" i="16"/>
  <c r="C475" i="16"/>
  <c r="C474" i="16"/>
  <c r="C473" i="16"/>
  <c r="C472" i="16"/>
  <c r="C471" i="16"/>
  <c r="C470" i="16"/>
  <c r="C469" i="16"/>
  <c r="C468" i="16"/>
  <c r="C467" i="16"/>
  <c r="C466" i="16"/>
  <c r="C465" i="16"/>
  <c r="C464" i="16"/>
  <c r="C463" i="16"/>
  <c r="C462" i="16"/>
  <c r="C461" i="16"/>
  <c r="C460" i="16"/>
  <c r="C459" i="16"/>
  <c r="C458" i="16"/>
  <c r="C457" i="16"/>
  <c r="C456" i="16"/>
  <c r="C455" i="16"/>
  <c r="C454" i="16"/>
  <c r="C453" i="16"/>
  <c r="C452" i="16"/>
  <c r="C451" i="16"/>
  <c r="C450" i="16"/>
  <c r="C449" i="16"/>
  <c r="C448" i="16"/>
  <c r="C443" i="16"/>
  <c r="C442" i="16"/>
  <c r="C441" i="16"/>
  <c r="C440" i="16"/>
  <c r="C439" i="16"/>
  <c r="C438" i="16"/>
  <c r="C437" i="16"/>
  <c r="C436" i="16"/>
  <c r="C435" i="16"/>
  <c r="C434" i="16"/>
  <c r="C433" i="16"/>
  <c r="C432" i="16"/>
  <c r="C431" i="16"/>
  <c r="C430" i="16"/>
  <c r="C429" i="16"/>
  <c r="C428" i="16"/>
  <c r="C427" i="16"/>
  <c r="C426" i="16"/>
  <c r="C425" i="16"/>
  <c r="C424" i="16"/>
  <c r="C423" i="16"/>
  <c r="C422" i="16"/>
  <c r="C421" i="16"/>
  <c r="C420" i="16"/>
  <c r="C419" i="16"/>
  <c r="C418" i="16"/>
  <c r="C417" i="16"/>
  <c r="C416" i="16"/>
  <c r="C415" i="16"/>
  <c r="C414" i="16"/>
  <c r="C413" i="16"/>
  <c r="C412" i="16"/>
  <c r="C411" i="16"/>
  <c r="C410" i="16"/>
  <c r="C409" i="16"/>
  <c r="C408" i="16"/>
  <c r="C407" i="16"/>
  <c r="C406" i="16"/>
  <c r="C405" i="16"/>
  <c r="C404" i="16"/>
  <c r="C403" i="16"/>
  <c r="C402" i="16"/>
  <c r="C401" i="16"/>
  <c r="C400" i="16"/>
  <c r="C399" i="16"/>
  <c r="C398" i="16"/>
  <c r="C397" i="16"/>
  <c r="C396" i="16"/>
  <c r="C391" i="16"/>
  <c r="C390" i="16"/>
  <c r="C389" i="16"/>
  <c r="C388" i="16"/>
  <c r="C387" i="16"/>
  <c r="C386" i="16"/>
  <c r="C385" i="16"/>
  <c r="C384" i="16"/>
  <c r="C383" i="16"/>
  <c r="C382" i="16"/>
  <c r="C381" i="16"/>
  <c r="C380" i="16"/>
  <c r="C379" i="16"/>
  <c r="C378" i="16"/>
  <c r="C377" i="16"/>
  <c r="C376" i="16"/>
  <c r="C375" i="16"/>
  <c r="C374" i="16"/>
  <c r="C373" i="16"/>
  <c r="C372" i="16"/>
  <c r="C371" i="16"/>
  <c r="C370" i="16"/>
  <c r="C369" i="16"/>
  <c r="C368" i="16"/>
  <c r="C367" i="16"/>
  <c r="C366" i="16"/>
  <c r="C365" i="16"/>
  <c r="C364" i="16"/>
  <c r="C363" i="16"/>
  <c r="C362" i="16"/>
  <c r="C361" i="16"/>
  <c r="C360" i="16"/>
  <c r="C359" i="16"/>
  <c r="C358" i="16"/>
  <c r="C357" i="16"/>
  <c r="C356" i="16"/>
  <c r="C355" i="16"/>
  <c r="C354" i="16"/>
  <c r="C353" i="16"/>
  <c r="C352" i="16"/>
  <c r="C351" i="16"/>
  <c r="C350" i="16"/>
  <c r="C349" i="16"/>
  <c r="C348" i="16"/>
  <c r="C347" i="16"/>
  <c r="C346" i="16"/>
  <c r="C345" i="16"/>
  <c r="C344" i="16"/>
  <c r="C339" i="16"/>
  <c r="C338" i="16"/>
  <c r="C337" i="16"/>
  <c r="C336" i="16"/>
  <c r="C335" i="16"/>
  <c r="C334" i="16"/>
  <c r="C333" i="16"/>
  <c r="C332" i="16"/>
  <c r="C331" i="16"/>
  <c r="C330" i="16"/>
  <c r="C329" i="16"/>
  <c r="C328" i="16"/>
  <c r="C327" i="16"/>
  <c r="C326" i="16"/>
  <c r="C325" i="16"/>
  <c r="C324" i="16"/>
  <c r="C323" i="16"/>
  <c r="C322" i="16"/>
  <c r="C321" i="16"/>
  <c r="C320" i="16"/>
  <c r="C319" i="16"/>
  <c r="C318" i="16"/>
  <c r="C317" i="16"/>
  <c r="C316" i="16"/>
  <c r="C315" i="16"/>
  <c r="C314" i="16"/>
  <c r="C313" i="16"/>
  <c r="C312" i="16"/>
  <c r="C311" i="16"/>
  <c r="C310" i="16"/>
  <c r="C309" i="16"/>
  <c r="C308" i="16"/>
  <c r="C307" i="16"/>
  <c r="C306" i="16"/>
  <c r="C305" i="16"/>
  <c r="C304" i="16"/>
  <c r="C303" i="16"/>
  <c r="C302" i="16"/>
  <c r="C301" i="16"/>
  <c r="C300" i="16"/>
  <c r="C299" i="16"/>
  <c r="C298" i="16"/>
  <c r="C297" i="16"/>
  <c r="C296" i="16"/>
  <c r="C295" i="16"/>
  <c r="C294" i="16"/>
  <c r="C293" i="16"/>
  <c r="C292" i="16"/>
  <c r="C287" i="16"/>
  <c r="C286" i="16"/>
  <c r="C285" i="16"/>
  <c r="C284" i="16"/>
  <c r="C283" i="16"/>
  <c r="C282" i="16"/>
  <c r="C281" i="16"/>
  <c r="C280" i="16"/>
  <c r="C279" i="16"/>
  <c r="C278" i="16"/>
  <c r="C277" i="16"/>
  <c r="C276" i="16"/>
  <c r="C275" i="16"/>
  <c r="C274" i="16"/>
  <c r="C273" i="16"/>
  <c r="C272" i="16"/>
  <c r="C271" i="16"/>
  <c r="C270" i="16"/>
  <c r="C269" i="16"/>
  <c r="C268" i="16"/>
  <c r="C267" i="16"/>
  <c r="C266" i="16"/>
  <c r="C265" i="16"/>
  <c r="C264" i="16"/>
  <c r="C263" i="16"/>
  <c r="C262" i="16"/>
  <c r="C261" i="16"/>
  <c r="C260" i="16"/>
  <c r="C259" i="16"/>
  <c r="C258" i="16"/>
  <c r="C257" i="16"/>
  <c r="C256" i="16"/>
  <c r="C255" i="16"/>
  <c r="C254" i="16"/>
  <c r="C253" i="16"/>
  <c r="C252" i="16"/>
  <c r="C251" i="16"/>
  <c r="C250" i="16"/>
  <c r="C249" i="16"/>
  <c r="C248" i="16"/>
  <c r="C247" i="16"/>
  <c r="C246" i="16"/>
  <c r="C245" i="16"/>
  <c r="C244" i="16"/>
  <c r="C243" i="16"/>
  <c r="C242" i="16"/>
  <c r="C241" i="16"/>
  <c r="C240" i="16"/>
  <c r="C235" i="16"/>
  <c r="C234" i="16"/>
  <c r="C233" i="16"/>
  <c r="C232" i="16"/>
  <c r="C231" i="16"/>
  <c r="C230" i="16"/>
  <c r="C229" i="16"/>
  <c r="C228" i="16"/>
  <c r="C227" i="16"/>
  <c r="C226" i="16"/>
  <c r="C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3" i="16"/>
  <c r="C182" i="16"/>
  <c r="C181" i="16"/>
  <c r="C180" i="16"/>
  <c r="C179" i="16"/>
  <c r="C178" i="16"/>
  <c r="C177" i="16"/>
  <c r="C176" i="16"/>
  <c r="C175" i="16"/>
  <c r="C174" i="16"/>
  <c r="C173" i="16"/>
  <c r="C172" i="16"/>
  <c r="C171" i="16"/>
  <c r="C170" i="16"/>
  <c r="C169" i="16"/>
  <c r="C168" i="16"/>
  <c r="C167" i="16"/>
  <c r="C166" i="16"/>
  <c r="C165"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C140" i="16"/>
  <c r="C139" i="16"/>
  <c r="C138" i="16"/>
  <c r="C137" i="16"/>
  <c r="C136" i="16"/>
  <c r="C82" i="16"/>
  <c r="C134" i="16" s="1"/>
  <c r="C186" i="16" s="1"/>
  <c r="C238" i="16" s="1"/>
  <c r="C290" i="16" s="1"/>
  <c r="C342" i="16" s="1"/>
  <c r="C394" i="16" s="1"/>
  <c r="C446" i="16" s="1"/>
  <c r="C498" i="16" s="1"/>
  <c r="C550" i="16" s="1"/>
  <c r="C602" i="16" s="1"/>
  <c r="C84" i="16" l="1"/>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33" i="16"/>
  <c r="C34" i="16"/>
  <c r="C35" i="16"/>
  <c r="C36" i="16"/>
  <c r="C37" i="16"/>
  <c r="C38" i="16"/>
  <c r="C39" i="16"/>
  <c r="C40" i="16"/>
  <c r="C41" i="16"/>
  <c r="C42" i="16"/>
  <c r="C43" i="16"/>
  <c r="C44" i="16"/>
  <c r="C32" i="16"/>
  <c r="E93" i="9" l="1"/>
  <c r="C93" i="9"/>
  <c r="G59" i="9"/>
  <c r="G32" i="15"/>
  <c r="P16" i="15" l="1"/>
  <c r="N16" i="15"/>
  <c r="O16" i="15"/>
  <c r="G14" i="15"/>
  <c r="H14" i="15"/>
  <c r="I14" i="15"/>
  <c r="J14" i="15"/>
  <c r="K14" i="15"/>
  <c r="L14" i="15"/>
  <c r="M14" i="15"/>
  <c r="N14" i="15"/>
  <c r="O14" i="15"/>
  <c r="P14" i="15"/>
  <c r="G16" i="15"/>
  <c r="H16" i="15"/>
  <c r="I16" i="15"/>
  <c r="J16" i="15"/>
  <c r="K16" i="15"/>
  <c r="L16" i="15"/>
  <c r="M16" i="15"/>
  <c r="F14" i="15"/>
  <c r="E4" i="15"/>
  <c r="G137" i="18"/>
  <c r="I30" i="3"/>
  <c r="I31" i="3"/>
  <c r="I32" i="3"/>
  <c r="I20" i="3"/>
  <c r="I22" i="3"/>
  <c r="I19" i="3"/>
  <c r="I17" i="3"/>
  <c r="I10" i="3"/>
  <c r="I12" i="3"/>
  <c r="I8" i="3"/>
  <c r="I7" i="3"/>
  <c r="C26" i="20" l="1"/>
  <c r="JL139" i="18" l="1"/>
  <c r="JK139" i="18"/>
  <c r="JJ139" i="18"/>
  <c r="JI139" i="18"/>
  <c r="JH139" i="18"/>
  <c r="JG139" i="18"/>
  <c r="JF139" i="18"/>
  <c r="JE139" i="18"/>
  <c r="JD139" i="18"/>
  <c r="JC139" i="18"/>
  <c r="JB139" i="18"/>
  <c r="JA139" i="18"/>
  <c r="IZ139" i="18"/>
  <c r="IY139" i="18"/>
  <c r="IX139" i="18"/>
  <c r="IW139" i="18"/>
  <c r="IV139" i="18"/>
  <c r="IU139" i="18"/>
  <c r="IT139" i="18"/>
  <c r="IS139" i="18"/>
  <c r="IR139" i="18"/>
  <c r="IQ139" i="18"/>
  <c r="IP139" i="18"/>
  <c r="IO139" i="18"/>
  <c r="IN139" i="18"/>
  <c r="IM139" i="18"/>
  <c r="IL139" i="18"/>
  <c r="IK139" i="18"/>
  <c r="IJ139" i="18"/>
  <c r="II139" i="18"/>
  <c r="IH139" i="18"/>
  <c r="IG139" i="18"/>
  <c r="IF139" i="18"/>
  <c r="IE139" i="18"/>
  <c r="ID139" i="18"/>
  <c r="IC139" i="18"/>
  <c r="IB139" i="18"/>
  <c r="IA139" i="18"/>
  <c r="HZ139" i="18"/>
  <c r="HY139" i="18"/>
  <c r="HX139" i="18"/>
  <c r="HW139" i="18"/>
  <c r="HV139" i="18"/>
  <c r="HU139" i="18"/>
  <c r="HT139" i="18"/>
  <c r="HS139" i="18"/>
  <c r="HR139" i="18"/>
  <c r="HQ139" i="18"/>
  <c r="HP139" i="18"/>
  <c r="HO139" i="18"/>
  <c r="HN139" i="18"/>
  <c r="HM139" i="18"/>
  <c r="HL139" i="18"/>
  <c r="HK139" i="18"/>
  <c r="HJ139" i="18"/>
  <c r="HI139" i="18"/>
  <c r="HH139" i="18"/>
  <c r="HG139" i="18"/>
  <c r="HF139" i="18"/>
  <c r="HE139" i="18"/>
  <c r="HD139" i="18"/>
  <c r="HC139" i="18"/>
  <c r="HB139" i="18"/>
  <c r="HA139" i="18"/>
  <c r="GZ139" i="18"/>
  <c r="GY139" i="18"/>
  <c r="GX139" i="18"/>
  <c r="GW139" i="18"/>
  <c r="GV139" i="18"/>
  <c r="GU139" i="18"/>
  <c r="GT139" i="18"/>
  <c r="GS139" i="18"/>
  <c r="GR139" i="18"/>
  <c r="GQ139" i="18"/>
  <c r="GP139" i="18"/>
  <c r="GO139" i="18"/>
  <c r="GN139" i="18"/>
  <c r="GM139" i="18"/>
  <c r="GL139" i="18"/>
  <c r="GK139" i="18"/>
  <c r="GJ139" i="18"/>
  <c r="GI139" i="18"/>
  <c r="GH139" i="18"/>
  <c r="GG139" i="18"/>
  <c r="GF139" i="18"/>
  <c r="GE139" i="18"/>
  <c r="GD139" i="18"/>
  <c r="GC139" i="18"/>
  <c r="GB139" i="18"/>
  <c r="GA139" i="18"/>
  <c r="FZ139" i="18"/>
  <c r="FY139" i="18"/>
  <c r="FX139" i="18"/>
  <c r="FW139" i="18"/>
  <c r="FV139" i="18"/>
  <c r="FU139" i="18"/>
  <c r="FT139" i="18"/>
  <c r="FS139" i="18"/>
  <c r="FR139" i="18"/>
  <c r="FQ139" i="18"/>
  <c r="FP139" i="18"/>
  <c r="FO139" i="18"/>
  <c r="FN139" i="18"/>
  <c r="FM139" i="18"/>
  <c r="FL139" i="18"/>
  <c r="FK139" i="18"/>
  <c r="FJ139" i="18"/>
  <c r="FI139" i="18"/>
  <c r="FH139" i="18"/>
  <c r="FG139" i="18"/>
  <c r="FF139" i="18"/>
  <c r="FE139" i="18"/>
  <c r="FD139" i="18"/>
  <c r="FC139" i="18"/>
  <c r="FB139" i="18"/>
  <c r="FA139" i="18"/>
  <c r="EZ139" i="18"/>
  <c r="EY139" i="18"/>
  <c r="EX139" i="18"/>
  <c r="EW139" i="18"/>
  <c r="EV139" i="18"/>
  <c r="EU139" i="18"/>
  <c r="ET139" i="18"/>
  <c r="ES139" i="18"/>
  <c r="ER139" i="18"/>
  <c r="EQ139" i="18"/>
  <c r="EP139" i="18"/>
  <c r="EO139" i="18"/>
  <c r="EN139" i="18"/>
  <c r="EM139" i="18"/>
  <c r="EL139" i="18"/>
  <c r="EK139" i="18"/>
  <c r="EJ139" i="18"/>
  <c r="EI139" i="18"/>
  <c r="EH139" i="18"/>
  <c r="EG139" i="18"/>
  <c r="EF139" i="18"/>
  <c r="EE139" i="18"/>
  <c r="ED139" i="18"/>
  <c r="EC139" i="18"/>
  <c r="EB139" i="18"/>
  <c r="EA139" i="18"/>
  <c r="DZ139" i="18"/>
  <c r="DY139" i="18"/>
  <c r="DX139" i="18"/>
  <c r="DW139" i="18"/>
  <c r="DV139" i="18"/>
  <c r="DU139" i="18"/>
  <c r="DT139" i="18"/>
  <c r="DS139" i="18"/>
  <c r="DR139" i="18"/>
  <c r="DQ139" i="18"/>
  <c r="DP139" i="18"/>
  <c r="DO139" i="18"/>
  <c r="DN139" i="18"/>
  <c r="DM139" i="18"/>
  <c r="DL139" i="18"/>
  <c r="DK139" i="18"/>
  <c r="DJ139" i="18"/>
  <c r="DI139" i="18"/>
  <c r="DH139" i="18"/>
  <c r="DG139" i="18"/>
  <c r="DF139" i="18"/>
  <c r="DE139" i="18"/>
  <c r="DD139" i="18"/>
  <c r="DC139" i="18"/>
  <c r="DB139" i="18"/>
  <c r="DA139" i="18"/>
  <c r="CZ139" i="18"/>
  <c r="CY139" i="18"/>
  <c r="CX139" i="18"/>
  <c r="CW139" i="18"/>
  <c r="CV139" i="18"/>
  <c r="CU139" i="18"/>
  <c r="CT139" i="18"/>
  <c r="CS139" i="18"/>
  <c r="CR139" i="18"/>
  <c r="CQ139" i="18"/>
  <c r="CP139" i="18"/>
  <c r="CO139" i="18"/>
  <c r="CN139" i="18"/>
  <c r="CM139" i="18"/>
  <c r="CL139" i="18"/>
  <c r="CK139" i="18"/>
  <c r="CJ139" i="18"/>
  <c r="CI139" i="18"/>
  <c r="CH139" i="18"/>
  <c r="CG139" i="18"/>
  <c r="CF139" i="18"/>
  <c r="CE139" i="18"/>
  <c r="CD139" i="18"/>
  <c r="CC139" i="18"/>
  <c r="CB139" i="18"/>
  <c r="CA139" i="18"/>
  <c r="BZ139" i="18"/>
  <c r="BY139" i="18"/>
  <c r="BX139" i="18"/>
  <c r="BW139" i="18"/>
  <c r="BV139" i="18"/>
  <c r="BU139" i="18"/>
  <c r="BT139" i="18"/>
  <c r="BS139" i="18"/>
  <c r="BR139" i="18"/>
  <c r="BQ139" i="18"/>
  <c r="BP139" i="18"/>
  <c r="BO139" i="18"/>
  <c r="BN139" i="18"/>
  <c r="BM139" i="18"/>
  <c r="BL139" i="18"/>
  <c r="BK139" i="18"/>
  <c r="BJ139" i="18"/>
  <c r="BI139"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I5" i="1"/>
  <c r="D53" i="1" l="1"/>
  <c r="D51" i="1"/>
  <c r="D52" i="1"/>
  <c r="D50" i="1"/>
  <c r="AE29" i="1"/>
  <c r="AE45" i="1" s="1"/>
  <c r="AF3" i="8" s="1"/>
  <c r="AD29" i="1"/>
  <c r="AD45" i="1" s="1"/>
  <c r="AE3" i="8" s="1"/>
  <c r="AC29" i="1"/>
  <c r="AC45" i="1" s="1"/>
  <c r="AD3" i="8" s="1"/>
  <c r="AB29" i="1"/>
  <c r="AB45" i="1" s="1"/>
  <c r="AC3" i="8" s="1"/>
  <c r="AA29" i="1"/>
  <c r="AA45" i="1" s="1"/>
  <c r="AB3" i="8" s="1"/>
  <c r="Z29" i="1"/>
  <c r="Z45" i="1" s="1"/>
  <c r="AA3" i="8" s="1"/>
  <c r="Y29" i="1"/>
  <c r="Y45" i="1" s="1"/>
  <c r="Z3" i="8" s="1"/>
  <c r="X29" i="1"/>
  <c r="X45" i="1" s="1"/>
  <c r="Y3" i="8" s="1"/>
  <c r="W29" i="1"/>
  <c r="W45" i="1" s="1"/>
  <c r="X3" i="8" s="1"/>
  <c r="V29" i="1"/>
  <c r="V45" i="1" s="1"/>
  <c r="W3" i="8" s="1"/>
  <c r="U29" i="1"/>
  <c r="U45" i="1" s="1"/>
  <c r="V3" i="8" s="1"/>
  <c r="T29" i="1"/>
  <c r="T45" i="1" s="1"/>
  <c r="U3" i="8" s="1"/>
  <c r="S29" i="1"/>
  <c r="S45" i="1" s="1"/>
  <c r="T3" i="8" s="1"/>
  <c r="R29" i="1"/>
  <c r="R45" i="1" s="1"/>
  <c r="S3" i="8" s="1"/>
  <c r="Q29" i="1"/>
  <c r="Q45" i="1" s="1"/>
  <c r="R3" i="8" s="1"/>
  <c r="P29" i="1"/>
  <c r="P45" i="1" s="1"/>
  <c r="Q3" i="8" s="1"/>
  <c r="O29" i="1"/>
  <c r="O45" i="1" s="1"/>
  <c r="P3" i="8" s="1"/>
  <c r="N29" i="1"/>
  <c r="N45" i="1" s="1"/>
  <c r="O3" i="8" s="1"/>
  <c r="M29" i="1"/>
  <c r="M45" i="1" s="1"/>
  <c r="N3" i="8" s="1"/>
  <c r="L29" i="1"/>
  <c r="L45" i="1" s="1"/>
  <c r="M3" i="8" s="1"/>
  <c r="K29" i="1"/>
  <c r="K45" i="1" s="1"/>
  <c r="L3" i="8" s="1"/>
  <c r="J29" i="1"/>
  <c r="J45" i="1" s="1"/>
  <c r="K3" i="8" s="1"/>
  <c r="I29" i="1"/>
  <c r="J4" i="8" s="1"/>
  <c r="C43" i="1"/>
  <c r="C44" i="1"/>
  <c r="C45" i="1"/>
  <c r="C46" i="1"/>
  <c r="D32" i="1"/>
  <c r="D33" i="1"/>
  <c r="F33" i="1"/>
  <c r="D34" i="1"/>
  <c r="F34" i="1"/>
  <c r="D35" i="1"/>
  <c r="C36" i="1"/>
  <c r="D37" i="1"/>
  <c r="D38" i="1"/>
  <c r="D39" i="1"/>
  <c r="C40" i="1"/>
  <c r="C41" i="1"/>
  <c r="C42" i="1"/>
  <c r="D31" i="1"/>
  <c r="F31" i="1"/>
  <c r="D13" i="1"/>
  <c r="F13" i="1"/>
  <c r="C14" i="1"/>
  <c r="F15" i="1"/>
  <c r="D16" i="1"/>
  <c r="F16" i="1"/>
  <c r="D17" i="1"/>
  <c r="F17" i="1"/>
  <c r="D18" i="1"/>
  <c r="F18" i="1"/>
  <c r="D19" i="1"/>
  <c r="F19" i="1"/>
  <c r="C20" i="1"/>
  <c r="D21" i="1"/>
  <c r="F21" i="1"/>
  <c r="D22" i="1"/>
  <c r="F22" i="1"/>
  <c r="D23" i="1"/>
  <c r="F23" i="1"/>
  <c r="C24" i="1"/>
  <c r="D25" i="1"/>
  <c r="F25" i="1"/>
  <c r="D26" i="1"/>
  <c r="F26" i="1"/>
  <c r="C12" i="1"/>
  <c r="I45" i="1" l="1"/>
  <c r="J3" i="8" s="1"/>
  <c r="K4" i="8"/>
  <c r="O4" i="8"/>
  <c r="S4" i="8"/>
  <c r="W4" i="8"/>
  <c r="AA4" i="8"/>
  <c r="AE4" i="8"/>
  <c r="L4" i="8"/>
  <c r="P4" i="8"/>
  <c r="T4" i="8"/>
  <c r="X4" i="8"/>
  <c r="AB4" i="8"/>
  <c r="AD4" i="8"/>
  <c r="M4" i="8"/>
  <c r="Q4" i="8"/>
  <c r="U4" i="8"/>
  <c r="Y4" i="8"/>
  <c r="AC4" i="8"/>
  <c r="N4" i="8"/>
  <c r="R4" i="8"/>
  <c r="V4" i="8"/>
  <c r="Z4" i="8"/>
  <c r="AF4" i="8"/>
  <c r="F29" i="3"/>
  <c r="I5" i="18" l="1"/>
  <c r="I34" i="18"/>
  <c r="I31" i="18"/>
  <c r="K13" i="18"/>
  <c r="J13" i="18"/>
  <c r="I13" i="18"/>
  <c r="I25" i="18"/>
  <c r="D44" i="18"/>
  <c r="D15" i="1" s="1"/>
  <c r="F4" i="3"/>
  <c r="L5" i="3" s="1"/>
  <c r="L14" i="3" s="1"/>
  <c r="O11" i="3"/>
  <c r="P11" i="3"/>
  <c r="N11" i="3"/>
  <c r="B25" i="16"/>
  <c r="J5" i="1" l="1"/>
  <c r="K5" i="1" s="1"/>
  <c r="I129" i="18"/>
  <c r="I140" i="18" s="1"/>
  <c r="I51" i="18" s="1"/>
  <c r="J5" i="18"/>
  <c r="I30" i="18"/>
  <c r="I6" i="18"/>
  <c r="I24" i="18"/>
  <c r="F25" i="3"/>
  <c r="E44" i="18" s="1"/>
  <c r="F9" i="3"/>
  <c r="F10" i="3"/>
  <c r="O13" i="3"/>
  <c r="P13" i="3"/>
  <c r="N13" i="3"/>
  <c r="L25" i="3" l="1"/>
  <c r="E19" i="18"/>
  <c r="I19" i="18" s="1"/>
  <c r="I85" i="18" s="1"/>
  <c r="E96" i="18"/>
  <c r="L5" i="1"/>
  <c r="J6" i="18"/>
  <c r="J24" i="18"/>
  <c r="J25" i="18" s="1"/>
  <c r="J30" i="18"/>
  <c r="J31" i="18" s="1"/>
  <c r="J62" i="18"/>
  <c r="J129" i="18"/>
  <c r="K5" i="18"/>
  <c r="I10" i="18"/>
  <c r="E4" i="1"/>
  <c r="E4" i="18"/>
  <c r="F28" i="15"/>
  <c r="J10" i="18" l="1"/>
  <c r="F13" i="15"/>
  <c r="AD6" i="1"/>
  <c r="Z6" i="1"/>
  <c r="V6" i="1"/>
  <c r="R6" i="1"/>
  <c r="N6" i="1"/>
  <c r="J6" i="1"/>
  <c r="AC6" i="1"/>
  <c r="Y6" i="1"/>
  <c r="U6" i="1"/>
  <c r="Q6" i="1"/>
  <c r="M6" i="1"/>
  <c r="I6" i="1"/>
  <c r="AB6" i="1"/>
  <c r="T6" i="1"/>
  <c r="L6" i="1"/>
  <c r="AA6" i="1"/>
  <c r="K6" i="1"/>
  <c r="X6" i="1"/>
  <c r="AE6" i="1"/>
  <c r="W6" i="1"/>
  <c r="O6" i="1"/>
  <c r="S6" i="1"/>
  <c r="P6" i="1"/>
  <c r="J19" i="18"/>
  <c r="M5" i="1"/>
  <c r="L5" i="18"/>
  <c r="L129" i="18" s="1"/>
  <c r="L140" i="18" s="1"/>
  <c r="L51" i="18" s="1"/>
  <c r="K19" i="18"/>
  <c r="K85" i="18" s="1"/>
  <c r="K24" i="18"/>
  <c r="K25" i="18" s="1"/>
  <c r="K129" i="18"/>
  <c r="K140" i="18" s="1"/>
  <c r="K51" i="18" s="1"/>
  <c r="K62" i="18"/>
  <c r="K30" i="18"/>
  <c r="K31" i="18" s="1"/>
  <c r="K6" i="18"/>
  <c r="K10" i="18" l="1"/>
  <c r="G13" i="15"/>
  <c r="M5" i="18"/>
  <c r="M30" i="18" s="1"/>
  <c r="L30" i="18"/>
  <c r="M19" i="18"/>
  <c r="M85" i="18" s="1"/>
  <c r="L6" i="18"/>
  <c r="N5" i="1"/>
  <c r="L62" i="18"/>
  <c r="L19" i="18"/>
  <c r="L24" i="18"/>
  <c r="L25" i="18" s="1"/>
  <c r="M24" i="18"/>
  <c r="L31" i="18"/>
  <c r="M129" i="18"/>
  <c r="M140" i="18" s="1"/>
  <c r="M51" i="18" s="1"/>
  <c r="L10" i="18" l="1"/>
  <c r="H13" i="15"/>
  <c r="N5" i="18"/>
  <c r="O5" i="18" s="1"/>
  <c r="M62" i="18"/>
  <c r="M6" i="18"/>
  <c r="O5" i="1"/>
  <c r="N19" i="18"/>
  <c r="M25" i="18"/>
  <c r="M31" i="18"/>
  <c r="N62" i="18"/>
  <c r="N6" i="18"/>
  <c r="F8" i="15"/>
  <c r="L4" i="3"/>
  <c r="N129" i="18" l="1"/>
  <c r="N140" i="18" s="1"/>
  <c r="N51" i="18" s="1"/>
  <c r="N24" i="18"/>
  <c r="N30" i="18"/>
  <c r="M10" i="18"/>
  <c r="I13" i="15"/>
  <c r="O24" i="18"/>
  <c r="O30" i="18"/>
  <c r="P5" i="1"/>
  <c r="P5" i="18"/>
  <c r="O129" i="18"/>
  <c r="O140" i="18" s="1"/>
  <c r="O51" i="18" s="1"/>
  <c r="O6" i="18"/>
  <c r="O62" i="18"/>
  <c r="O19" i="18"/>
  <c r="O85" i="18" s="1"/>
  <c r="F11" i="3"/>
  <c r="E17" i="18" s="1"/>
  <c r="F12" i="3"/>
  <c r="J29" i="3" s="1"/>
  <c r="F13" i="3"/>
  <c r="E18" i="18" s="1"/>
  <c r="N10" i="18" l="1"/>
  <c r="J13" i="15"/>
  <c r="P18" i="18"/>
  <c r="P142" i="18" s="1"/>
  <c r="I18" i="18"/>
  <c r="I142" i="18" s="1"/>
  <c r="J18" i="18"/>
  <c r="J142" i="18" s="1"/>
  <c r="K18" i="18"/>
  <c r="K142" i="18" s="1"/>
  <c r="L18" i="18"/>
  <c r="L142" i="18" s="1"/>
  <c r="M18" i="18"/>
  <c r="M142" i="18" s="1"/>
  <c r="N18" i="18"/>
  <c r="N142" i="18" s="1"/>
  <c r="O18" i="18"/>
  <c r="O142" i="18" s="1"/>
  <c r="E128" i="18"/>
  <c r="Q5" i="18"/>
  <c r="Q19" i="18" s="1"/>
  <c r="Q85" i="18" s="1"/>
  <c r="P24" i="18"/>
  <c r="P6" i="18"/>
  <c r="P129" i="18"/>
  <c r="P140" i="18" s="1"/>
  <c r="P51" i="18" s="1"/>
  <c r="L128" i="18"/>
  <c r="E107" i="18"/>
  <c r="E108" i="18" s="1"/>
  <c r="E97" i="18"/>
  <c r="Q5" i="1"/>
  <c r="Q62" i="18"/>
  <c r="P30" i="18"/>
  <c r="P62" i="18"/>
  <c r="P19" i="18"/>
  <c r="P85" i="18" s="1"/>
  <c r="Q6" i="18"/>
  <c r="N704" i="16"/>
  <c r="M704" i="16"/>
  <c r="L704" i="16"/>
  <c r="K704" i="16"/>
  <c r="J704" i="16"/>
  <c r="I704" i="16"/>
  <c r="H704" i="16"/>
  <c r="G704" i="16"/>
  <c r="F704" i="16"/>
  <c r="E704" i="16"/>
  <c r="D704" i="16"/>
  <c r="C704" i="16"/>
  <c r="N703" i="16"/>
  <c r="M703" i="16"/>
  <c r="L703" i="16"/>
  <c r="K703" i="16"/>
  <c r="J703" i="16"/>
  <c r="I703" i="16"/>
  <c r="H703" i="16"/>
  <c r="G703" i="16"/>
  <c r="F703" i="16"/>
  <c r="E703" i="16"/>
  <c r="D703" i="16"/>
  <c r="C703" i="16"/>
  <c r="N702" i="16"/>
  <c r="M702" i="16"/>
  <c r="L702" i="16"/>
  <c r="K702" i="16"/>
  <c r="J702" i="16"/>
  <c r="I702" i="16"/>
  <c r="H702" i="16"/>
  <c r="G702" i="16"/>
  <c r="F702" i="16"/>
  <c r="E702" i="16"/>
  <c r="D702" i="16"/>
  <c r="C702" i="16"/>
  <c r="N701" i="16"/>
  <c r="M701" i="16"/>
  <c r="L701" i="16"/>
  <c r="K701" i="16"/>
  <c r="J701" i="16"/>
  <c r="I701" i="16"/>
  <c r="H701" i="16"/>
  <c r="G701" i="16"/>
  <c r="F701" i="16"/>
  <c r="E701" i="16"/>
  <c r="D701" i="16"/>
  <c r="C701" i="16"/>
  <c r="N700" i="16"/>
  <c r="M700" i="16"/>
  <c r="L700" i="16"/>
  <c r="K700" i="16"/>
  <c r="J700" i="16"/>
  <c r="I700" i="16"/>
  <c r="H700" i="16"/>
  <c r="G700" i="16"/>
  <c r="F700" i="16"/>
  <c r="E700" i="16"/>
  <c r="D700" i="16"/>
  <c r="C700" i="16"/>
  <c r="N699" i="16"/>
  <c r="M699" i="16"/>
  <c r="L699" i="16"/>
  <c r="K699" i="16"/>
  <c r="J699" i="16"/>
  <c r="I699" i="16"/>
  <c r="H699" i="16"/>
  <c r="G699" i="16"/>
  <c r="F699" i="16"/>
  <c r="E699" i="16"/>
  <c r="D699" i="16"/>
  <c r="C699" i="16"/>
  <c r="N698" i="16"/>
  <c r="M698" i="16"/>
  <c r="L698" i="16"/>
  <c r="K698" i="16"/>
  <c r="J698" i="16"/>
  <c r="I698" i="16"/>
  <c r="H698" i="16"/>
  <c r="G698" i="16"/>
  <c r="F698" i="16"/>
  <c r="E698" i="16"/>
  <c r="D698" i="16"/>
  <c r="C698" i="16"/>
  <c r="N697" i="16"/>
  <c r="M697" i="16"/>
  <c r="L697" i="16"/>
  <c r="K697" i="16"/>
  <c r="J697" i="16"/>
  <c r="I697" i="16"/>
  <c r="H697" i="16"/>
  <c r="G697" i="16"/>
  <c r="F697" i="16"/>
  <c r="E697" i="16"/>
  <c r="D697" i="16"/>
  <c r="C697" i="16"/>
  <c r="N696" i="16"/>
  <c r="M696" i="16"/>
  <c r="L696" i="16"/>
  <c r="K696" i="16"/>
  <c r="J696" i="16"/>
  <c r="I696" i="16"/>
  <c r="H696" i="16"/>
  <c r="G696" i="16"/>
  <c r="F696" i="16"/>
  <c r="E696" i="16"/>
  <c r="D696" i="16"/>
  <c r="C696" i="16"/>
  <c r="N695" i="16"/>
  <c r="M695" i="16"/>
  <c r="L695" i="16"/>
  <c r="K695" i="16"/>
  <c r="J695" i="16"/>
  <c r="I695" i="16"/>
  <c r="H695" i="16"/>
  <c r="G695" i="16"/>
  <c r="F695" i="16"/>
  <c r="E695" i="16"/>
  <c r="D695" i="16"/>
  <c r="C695" i="16"/>
  <c r="N694" i="16"/>
  <c r="M694" i="16"/>
  <c r="L694" i="16"/>
  <c r="K694" i="16"/>
  <c r="J694" i="16"/>
  <c r="I694" i="16"/>
  <c r="H694" i="16"/>
  <c r="G694" i="16"/>
  <c r="F694" i="16"/>
  <c r="E694" i="16"/>
  <c r="D694" i="16"/>
  <c r="C694" i="16"/>
  <c r="N693" i="16"/>
  <c r="M693" i="16"/>
  <c r="L693" i="16"/>
  <c r="K693" i="16"/>
  <c r="J693" i="16"/>
  <c r="I693" i="16"/>
  <c r="H693" i="16"/>
  <c r="G693" i="16"/>
  <c r="F693" i="16"/>
  <c r="E693" i="16"/>
  <c r="D693" i="16"/>
  <c r="C693" i="16"/>
  <c r="N692" i="16"/>
  <c r="M692" i="16"/>
  <c r="L692" i="16"/>
  <c r="K692" i="16"/>
  <c r="J692" i="16"/>
  <c r="I692" i="16"/>
  <c r="H692" i="16"/>
  <c r="G692" i="16"/>
  <c r="F692" i="16"/>
  <c r="E692" i="16"/>
  <c r="D692" i="16"/>
  <c r="C692" i="16"/>
  <c r="N691" i="16"/>
  <c r="M691" i="16"/>
  <c r="L691" i="16"/>
  <c r="K691" i="16"/>
  <c r="J691" i="16"/>
  <c r="I691" i="16"/>
  <c r="H691" i="16"/>
  <c r="G691" i="16"/>
  <c r="F691" i="16"/>
  <c r="E691" i="16"/>
  <c r="D691" i="16"/>
  <c r="C691" i="16"/>
  <c r="N690" i="16"/>
  <c r="M690" i="16"/>
  <c r="L690" i="16"/>
  <c r="K690" i="16"/>
  <c r="J690" i="16"/>
  <c r="I690" i="16"/>
  <c r="H690" i="16"/>
  <c r="G690" i="16"/>
  <c r="F690" i="16"/>
  <c r="E690" i="16"/>
  <c r="D690" i="16"/>
  <c r="C690" i="16"/>
  <c r="N689" i="16"/>
  <c r="M689" i="16"/>
  <c r="L689" i="16"/>
  <c r="K689" i="16"/>
  <c r="J689" i="16"/>
  <c r="I689" i="16"/>
  <c r="H689" i="16"/>
  <c r="G689" i="16"/>
  <c r="F689" i="16"/>
  <c r="E689" i="16"/>
  <c r="D689" i="16"/>
  <c r="C689" i="16"/>
  <c r="N688" i="16"/>
  <c r="M688" i="16"/>
  <c r="L688" i="16"/>
  <c r="K688" i="16"/>
  <c r="J688" i="16"/>
  <c r="I688" i="16"/>
  <c r="H688" i="16"/>
  <c r="G688" i="16"/>
  <c r="F688" i="16"/>
  <c r="E688" i="16"/>
  <c r="D688" i="16"/>
  <c r="C688" i="16"/>
  <c r="N687" i="16"/>
  <c r="M687" i="16"/>
  <c r="L687" i="16"/>
  <c r="K687" i="16"/>
  <c r="J687" i="16"/>
  <c r="I687" i="16"/>
  <c r="H687" i="16"/>
  <c r="G687" i="16"/>
  <c r="F687" i="16"/>
  <c r="E687" i="16"/>
  <c r="D687" i="16"/>
  <c r="C687" i="16"/>
  <c r="N686" i="16"/>
  <c r="M686" i="16"/>
  <c r="L686" i="16"/>
  <c r="K686" i="16"/>
  <c r="J686" i="16"/>
  <c r="I686" i="16"/>
  <c r="H686" i="16"/>
  <c r="G686" i="16"/>
  <c r="F686" i="16"/>
  <c r="E686" i="16"/>
  <c r="D686" i="16"/>
  <c r="C686" i="16"/>
  <c r="N685" i="16"/>
  <c r="M685" i="16"/>
  <c r="L685" i="16"/>
  <c r="K685" i="16"/>
  <c r="J685" i="16"/>
  <c r="I685" i="16"/>
  <c r="H685" i="16"/>
  <c r="G685" i="16"/>
  <c r="F685" i="16"/>
  <c r="E685" i="16"/>
  <c r="D685" i="16"/>
  <c r="C685" i="16"/>
  <c r="N684" i="16"/>
  <c r="M684" i="16"/>
  <c r="L684" i="16"/>
  <c r="K684" i="16"/>
  <c r="J684" i="16"/>
  <c r="I684" i="16"/>
  <c r="H684" i="16"/>
  <c r="G684" i="16"/>
  <c r="F684" i="16"/>
  <c r="E684" i="16"/>
  <c r="D684" i="16"/>
  <c r="C684" i="16"/>
  <c r="N683" i="16"/>
  <c r="M683" i="16"/>
  <c r="L683" i="16"/>
  <c r="K683" i="16"/>
  <c r="J683" i="16"/>
  <c r="I683" i="16"/>
  <c r="H683" i="16"/>
  <c r="G683" i="16"/>
  <c r="F683" i="16"/>
  <c r="E683" i="16"/>
  <c r="D683" i="16"/>
  <c r="C683" i="16"/>
  <c r="N682" i="16"/>
  <c r="M682" i="16"/>
  <c r="L682" i="16"/>
  <c r="K682" i="16"/>
  <c r="J682" i="16"/>
  <c r="I682" i="16"/>
  <c r="H682" i="16"/>
  <c r="G682" i="16"/>
  <c r="F682" i="16"/>
  <c r="E682" i="16"/>
  <c r="D682" i="16"/>
  <c r="C682" i="16"/>
  <c r="N681" i="16"/>
  <c r="M681" i="16"/>
  <c r="L681" i="16"/>
  <c r="K681" i="16"/>
  <c r="J681" i="16"/>
  <c r="I681" i="16"/>
  <c r="H681" i="16"/>
  <c r="G681" i="16"/>
  <c r="F681" i="16"/>
  <c r="E681" i="16"/>
  <c r="D681" i="16"/>
  <c r="C681" i="16"/>
  <c r="N680" i="16"/>
  <c r="M680" i="16"/>
  <c r="L680" i="16"/>
  <c r="K680" i="16"/>
  <c r="J680" i="16"/>
  <c r="I680" i="16"/>
  <c r="H680" i="16"/>
  <c r="G680" i="16"/>
  <c r="F680" i="16"/>
  <c r="E680" i="16"/>
  <c r="D680" i="16"/>
  <c r="C680" i="16"/>
  <c r="N679" i="16"/>
  <c r="M679" i="16"/>
  <c r="L679" i="16"/>
  <c r="K679" i="16"/>
  <c r="J679" i="16"/>
  <c r="I679" i="16"/>
  <c r="H679" i="16"/>
  <c r="G679" i="16"/>
  <c r="F679" i="16"/>
  <c r="E679" i="16"/>
  <c r="D679" i="16"/>
  <c r="C679" i="16"/>
  <c r="N678" i="16"/>
  <c r="M678" i="16"/>
  <c r="L678" i="16"/>
  <c r="K678" i="16"/>
  <c r="J678" i="16"/>
  <c r="I678" i="16"/>
  <c r="H678" i="16"/>
  <c r="G678" i="16"/>
  <c r="F678" i="16"/>
  <c r="E678" i="16"/>
  <c r="D678" i="16"/>
  <c r="C678" i="16"/>
  <c r="N677" i="16"/>
  <c r="M677" i="16"/>
  <c r="L677" i="16"/>
  <c r="K677" i="16"/>
  <c r="J677" i="16"/>
  <c r="I677" i="16"/>
  <c r="H677" i="16"/>
  <c r="G677" i="16"/>
  <c r="F677" i="16"/>
  <c r="E677" i="16"/>
  <c r="D677" i="16"/>
  <c r="C677" i="16"/>
  <c r="N676" i="16"/>
  <c r="M676" i="16"/>
  <c r="L676" i="16"/>
  <c r="K676" i="16"/>
  <c r="J676" i="16"/>
  <c r="I676" i="16"/>
  <c r="H676" i="16"/>
  <c r="G676" i="16"/>
  <c r="F676" i="16"/>
  <c r="E676" i="16"/>
  <c r="D676" i="16"/>
  <c r="C676" i="16"/>
  <c r="N675" i="16"/>
  <c r="M675" i="16"/>
  <c r="L675" i="16"/>
  <c r="K675" i="16"/>
  <c r="J675" i="16"/>
  <c r="I675" i="16"/>
  <c r="H675" i="16"/>
  <c r="G675" i="16"/>
  <c r="F675" i="16"/>
  <c r="E675" i="16"/>
  <c r="D675" i="16"/>
  <c r="C675" i="16"/>
  <c r="N674" i="16"/>
  <c r="M674" i="16"/>
  <c r="L674" i="16"/>
  <c r="K674" i="16"/>
  <c r="J674" i="16"/>
  <c r="I674" i="16"/>
  <c r="H674" i="16"/>
  <c r="G674" i="16"/>
  <c r="F674" i="16"/>
  <c r="E674" i="16"/>
  <c r="D674" i="16"/>
  <c r="C674" i="16"/>
  <c r="N673" i="16"/>
  <c r="M673" i="16"/>
  <c r="L673" i="16"/>
  <c r="K673" i="16"/>
  <c r="J673" i="16"/>
  <c r="I673" i="16"/>
  <c r="H673" i="16"/>
  <c r="G673" i="16"/>
  <c r="F673" i="16"/>
  <c r="E673" i="16"/>
  <c r="D673" i="16"/>
  <c r="C673" i="16"/>
  <c r="N672" i="16"/>
  <c r="M672" i="16"/>
  <c r="L672" i="16"/>
  <c r="K672" i="16"/>
  <c r="J672" i="16"/>
  <c r="I672" i="16"/>
  <c r="H672" i="16"/>
  <c r="G672" i="16"/>
  <c r="F672" i="16"/>
  <c r="E672" i="16"/>
  <c r="D672" i="16"/>
  <c r="C672" i="16"/>
  <c r="N671" i="16"/>
  <c r="M671" i="16"/>
  <c r="L671" i="16"/>
  <c r="K671" i="16"/>
  <c r="J671" i="16"/>
  <c r="I671" i="16"/>
  <c r="H671" i="16"/>
  <c r="G671" i="16"/>
  <c r="F671" i="16"/>
  <c r="E671" i="16"/>
  <c r="D671" i="16"/>
  <c r="C671" i="16"/>
  <c r="N670" i="16"/>
  <c r="M670" i="16"/>
  <c r="L670" i="16"/>
  <c r="K670" i="16"/>
  <c r="J670" i="16"/>
  <c r="I670" i="16"/>
  <c r="H670" i="16"/>
  <c r="G670" i="16"/>
  <c r="F670" i="16"/>
  <c r="E670" i="16"/>
  <c r="D670" i="16"/>
  <c r="C670" i="16"/>
  <c r="N669" i="16"/>
  <c r="M669" i="16"/>
  <c r="L669" i="16"/>
  <c r="K669" i="16"/>
  <c r="J669" i="16"/>
  <c r="I669" i="16"/>
  <c r="H669" i="16"/>
  <c r="G669" i="16"/>
  <c r="F669" i="16"/>
  <c r="E669" i="16"/>
  <c r="D669" i="16"/>
  <c r="C669" i="16"/>
  <c r="N668" i="16"/>
  <c r="M668" i="16"/>
  <c r="L668" i="16"/>
  <c r="K668" i="16"/>
  <c r="J668" i="16"/>
  <c r="I668" i="16"/>
  <c r="H668" i="16"/>
  <c r="G668" i="16"/>
  <c r="F668" i="16"/>
  <c r="E668" i="16"/>
  <c r="D668" i="16"/>
  <c r="C668" i="16"/>
  <c r="N667" i="16"/>
  <c r="M667" i="16"/>
  <c r="L667" i="16"/>
  <c r="K667" i="16"/>
  <c r="J667" i="16"/>
  <c r="I667" i="16"/>
  <c r="H667" i="16"/>
  <c r="G667" i="16"/>
  <c r="F667" i="16"/>
  <c r="E667" i="16"/>
  <c r="D667" i="16"/>
  <c r="C667" i="16"/>
  <c r="N666" i="16"/>
  <c r="M666" i="16"/>
  <c r="L666" i="16"/>
  <c r="K666" i="16"/>
  <c r="J666" i="16"/>
  <c r="I666" i="16"/>
  <c r="H666" i="16"/>
  <c r="G666" i="16"/>
  <c r="F666" i="16"/>
  <c r="E666" i="16"/>
  <c r="D666" i="16"/>
  <c r="C666" i="16"/>
  <c r="N665" i="16"/>
  <c r="M665" i="16"/>
  <c r="L665" i="16"/>
  <c r="K665" i="16"/>
  <c r="J665" i="16"/>
  <c r="I665" i="16"/>
  <c r="H665" i="16"/>
  <c r="G665" i="16"/>
  <c r="F665" i="16"/>
  <c r="E665" i="16"/>
  <c r="D665" i="16"/>
  <c r="C665" i="16"/>
  <c r="N664" i="16"/>
  <c r="M664" i="16"/>
  <c r="L664" i="16"/>
  <c r="K664" i="16"/>
  <c r="J664" i="16"/>
  <c r="I664" i="16"/>
  <c r="H664" i="16"/>
  <c r="G664" i="16"/>
  <c r="F664" i="16"/>
  <c r="E664" i="16"/>
  <c r="D664" i="16"/>
  <c r="C664" i="16"/>
  <c r="N663" i="16"/>
  <c r="M663" i="16"/>
  <c r="L663" i="16"/>
  <c r="K663" i="16"/>
  <c r="J663" i="16"/>
  <c r="I663" i="16"/>
  <c r="H663" i="16"/>
  <c r="G663" i="16"/>
  <c r="F663" i="16"/>
  <c r="E663" i="16"/>
  <c r="D663" i="16"/>
  <c r="C663" i="16"/>
  <c r="N662" i="16"/>
  <c r="M662" i="16"/>
  <c r="L662" i="16"/>
  <c r="K662" i="16"/>
  <c r="J662" i="16"/>
  <c r="I662" i="16"/>
  <c r="H662" i="16"/>
  <c r="G662" i="16"/>
  <c r="F662" i="16"/>
  <c r="E662" i="16"/>
  <c r="D662" i="16"/>
  <c r="C662" i="16"/>
  <c r="N661" i="16"/>
  <c r="M661" i="16"/>
  <c r="L661" i="16"/>
  <c r="K661" i="16"/>
  <c r="J661" i="16"/>
  <c r="I661" i="16"/>
  <c r="H661" i="16"/>
  <c r="G661" i="16"/>
  <c r="F661" i="16"/>
  <c r="E661" i="16"/>
  <c r="D661" i="16"/>
  <c r="C661" i="16"/>
  <c r="N660" i="16"/>
  <c r="M660" i="16"/>
  <c r="L660" i="16"/>
  <c r="K660" i="16"/>
  <c r="J660" i="16"/>
  <c r="I660" i="16"/>
  <c r="H660" i="16"/>
  <c r="G660" i="16"/>
  <c r="F660" i="16"/>
  <c r="E660" i="16"/>
  <c r="D660" i="16"/>
  <c r="C660" i="16"/>
  <c r="N659" i="16"/>
  <c r="M659" i="16"/>
  <c r="L659" i="16"/>
  <c r="K659" i="16"/>
  <c r="J659" i="16"/>
  <c r="I659" i="16"/>
  <c r="H659" i="16"/>
  <c r="G659" i="16"/>
  <c r="F659" i="16"/>
  <c r="E659" i="16"/>
  <c r="D659" i="16"/>
  <c r="C659" i="16"/>
  <c r="N658" i="16"/>
  <c r="M658" i="16"/>
  <c r="L658" i="16"/>
  <c r="K658" i="16"/>
  <c r="J658" i="16"/>
  <c r="I658" i="16"/>
  <c r="H658" i="16"/>
  <c r="G658" i="16"/>
  <c r="F658" i="16"/>
  <c r="E658" i="16"/>
  <c r="D658" i="16"/>
  <c r="C658" i="16"/>
  <c r="N657" i="16"/>
  <c r="M657" i="16"/>
  <c r="L657" i="16"/>
  <c r="L705" i="16" s="1"/>
  <c r="K657" i="16"/>
  <c r="J657" i="16"/>
  <c r="I657" i="16"/>
  <c r="H657" i="16"/>
  <c r="G657" i="16"/>
  <c r="F657" i="16"/>
  <c r="E657" i="16"/>
  <c r="E705" i="16" s="1"/>
  <c r="D657" i="16"/>
  <c r="D705" i="16" s="1"/>
  <c r="C657" i="16"/>
  <c r="C652" i="16"/>
  <c r="C16" i="16" s="1"/>
  <c r="C600" i="16"/>
  <c r="C15" i="16" s="1"/>
  <c r="C548" i="16"/>
  <c r="C14" i="16" s="1"/>
  <c r="C496" i="16"/>
  <c r="C13" i="16" s="1"/>
  <c r="C444" i="16"/>
  <c r="C12" i="16" s="1"/>
  <c r="C392" i="16"/>
  <c r="C11" i="16" s="1"/>
  <c r="C340" i="16"/>
  <c r="C10" i="16" s="1"/>
  <c r="C288" i="16"/>
  <c r="C9" i="16" s="1"/>
  <c r="K265" i="16"/>
  <c r="K260" i="16"/>
  <c r="K257" i="16"/>
  <c r="N255" i="16"/>
  <c r="N252" i="16"/>
  <c r="K244" i="16"/>
  <c r="K241" i="16"/>
  <c r="C236" i="16"/>
  <c r="C8" i="16" s="1"/>
  <c r="K232" i="16"/>
  <c r="K229" i="16"/>
  <c r="N227" i="16"/>
  <c r="N224" i="16"/>
  <c r="K216" i="16"/>
  <c r="K213" i="16"/>
  <c r="N211" i="16"/>
  <c r="N208" i="16"/>
  <c r="O204" i="16"/>
  <c r="J204" i="16"/>
  <c r="O201" i="16"/>
  <c r="K200" i="16"/>
  <c r="K197" i="16"/>
  <c r="N195" i="16"/>
  <c r="N192" i="16"/>
  <c r="J191" i="16"/>
  <c r="O188" i="16"/>
  <c r="J188" i="16"/>
  <c r="C184" i="16"/>
  <c r="C7" i="16" s="1"/>
  <c r="N183" i="16"/>
  <c r="N180" i="16"/>
  <c r="J179" i="16"/>
  <c r="O176" i="16"/>
  <c r="J176" i="16"/>
  <c r="O173" i="16"/>
  <c r="K172" i="16"/>
  <c r="K169" i="16"/>
  <c r="N167" i="16"/>
  <c r="N164" i="16"/>
  <c r="J163" i="16"/>
  <c r="O160" i="16"/>
  <c r="J160" i="16"/>
  <c r="O157" i="16"/>
  <c r="K156" i="16"/>
  <c r="K153" i="16"/>
  <c r="N151" i="16"/>
  <c r="N148" i="16"/>
  <c r="J147" i="16"/>
  <c r="O144" i="16"/>
  <c r="J144" i="16"/>
  <c r="O141" i="16"/>
  <c r="K140" i="16"/>
  <c r="K137" i="16"/>
  <c r="C132" i="16"/>
  <c r="C6" i="16" s="1"/>
  <c r="O129" i="16"/>
  <c r="K128" i="16"/>
  <c r="K125" i="16"/>
  <c r="N123" i="16"/>
  <c r="N120" i="16"/>
  <c r="J119" i="16"/>
  <c r="O116" i="16"/>
  <c r="J116" i="16"/>
  <c r="O113" i="16"/>
  <c r="K112" i="16"/>
  <c r="K109" i="16"/>
  <c r="N107" i="16"/>
  <c r="N104" i="16"/>
  <c r="J103" i="16"/>
  <c r="O100" i="16"/>
  <c r="J100" i="16"/>
  <c r="O97" i="16"/>
  <c r="K96" i="16"/>
  <c r="K93" i="16"/>
  <c r="N91" i="16"/>
  <c r="N88" i="16"/>
  <c r="J87" i="16"/>
  <c r="J85" i="16"/>
  <c r="C80" i="16"/>
  <c r="C5" i="16" s="1"/>
  <c r="J79" i="16"/>
  <c r="N77" i="16"/>
  <c r="J77" i="16"/>
  <c r="J76" i="16"/>
  <c r="J73" i="16"/>
  <c r="J67" i="16"/>
  <c r="N66" i="16"/>
  <c r="O64" i="16"/>
  <c r="N63" i="16"/>
  <c r="K63" i="16"/>
  <c r="J62" i="16"/>
  <c r="K60" i="16"/>
  <c r="O59" i="16"/>
  <c r="J59" i="16"/>
  <c r="N58" i="16"/>
  <c r="O56" i="16"/>
  <c r="J56" i="16"/>
  <c r="O54" i="16"/>
  <c r="J54" i="16"/>
  <c r="O52" i="16"/>
  <c r="J52" i="16"/>
  <c r="O50" i="16"/>
  <c r="J50" i="16"/>
  <c r="O48" i="16"/>
  <c r="J48" i="16"/>
  <c r="O46" i="16"/>
  <c r="J46" i="16"/>
  <c r="O44" i="16"/>
  <c r="J44" i="16"/>
  <c r="O42" i="16"/>
  <c r="K42" i="16"/>
  <c r="J42" i="16"/>
  <c r="K41" i="16"/>
  <c r="O40" i="16"/>
  <c r="K40" i="16"/>
  <c r="J40" i="16"/>
  <c r="O38" i="16"/>
  <c r="N38" i="16"/>
  <c r="K38" i="16"/>
  <c r="J38" i="16"/>
  <c r="O36" i="16"/>
  <c r="N36" i="16"/>
  <c r="K36" i="16"/>
  <c r="J36" i="16"/>
  <c r="O34" i="16"/>
  <c r="N34" i="16"/>
  <c r="K34" i="16"/>
  <c r="J34" i="16"/>
  <c r="N33" i="16"/>
  <c r="O32" i="16"/>
  <c r="N32" i="16"/>
  <c r="K32" i="16"/>
  <c r="J32" i="16"/>
  <c r="N260" i="16"/>
  <c r="O248" i="16"/>
  <c r="M262" i="16"/>
  <c r="L266" i="16"/>
  <c r="K249" i="16"/>
  <c r="J251" i="16"/>
  <c r="M705" i="16" l="1"/>
  <c r="H705" i="16"/>
  <c r="I705" i="16"/>
  <c r="O10" i="18"/>
  <c r="K13" i="15"/>
  <c r="L130" i="18"/>
  <c r="L132" i="18"/>
  <c r="Q129" i="18"/>
  <c r="Q140" i="18" s="1"/>
  <c r="Q51" i="18" s="1"/>
  <c r="Q98" i="18"/>
  <c r="R5" i="18"/>
  <c r="R18" i="18" s="1"/>
  <c r="R142" i="18" s="1"/>
  <c r="Q18" i="18"/>
  <c r="Q142" i="18" s="1"/>
  <c r="Q30" i="18"/>
  <c r="Q24" i="18"/>
  <c r="R19" i="18"/>
  <c r="R85" i="18" s="1"/>
  <c r="L44" i="18"/>
  <c r="K128" i="18"/>
  <c r="M128" i="18"/>
  <c r="M44" i="18"/>
  <c r="E127" i="18"/>
  <c r="I44" i="18"/>
  <c r="J128" i="18"/>
  <c r="O128" i="18"/>
  <c r="K44" i="18"/>
  <c r="N128" i="18"/>
  <c r="P128" i="18"/>
  <c r="J44" i="18"/>
  <c r="Q128" i="18"/>
  <c r="Q132" i="18" s="1"/>
  <c r="I128" i="18"/>
  <c r="J98" i="18"/>
  <c r="I98" i="18"/>
  <c r="I101" i="18" s="1"/>
  <c r="L98" i="18"/>
  <c r="K98" i="18"/>
  <c r="M98" i="18"/>
  <c r="N98" i="18"/>
  <c r="O98" i="18"/>
  <c r="E111" i="18"/>
  <c r="E109" i="18"/>
  <c r="P98" i="18"/>
  <c r="R5" i="1"/>
  <c r="R129" i="18"/>
  <c r="R140" i="18" s="1"/>
  <c r="R51" i="18" s="1"/>
  <c r="R24" i="18"/>
  <c r="P108" i="18"/>
  <c r="J108" i="18"/>
  <c r="I108" i="18"/>
  <c r="K108" i="18"/>
  <c r="L108" i="18"/>
  <c r="M108" i="18"/>
  <c r="N108" i="18"/>
  <c r="O108" i="18"/>
  <c r="Q108" i="18"/>
  <c r="S5" i="18"/>
  <c r="S18" i="18" s="1"/>
  <c r="S142" i="18" s="1"/>
  <c r="C17" i="16"/>
  <c r="L35" i="16"/>
  <c r="L39" i="16"/>
  <c r="L43" i="16"/>
  <c r="L45" i="16"/>
  <c r="L47" i="16"/>
  <c r="L49" i="16"/>
  <c r="L51" i="16"/>
  <c r="L53" i="16"/>
  <c r="L55" i="16"/>
  <c r="M57" i="16"/>
  <c r="L64" i="16"/>
  <c r="M65" i="16"/>
  <c r="L69" i="16"/>
  <c r="M72" i="16"/>
  <c r="M75" i="16"/>
  <c r="M78" i="16"/>
  <c r="M84" i="16"/>
  <c r="L86" i="16"/>
  <c r="M95" i="16"/>
  <c r="L102" i="16"/>
  <c r="M111" i="16"/>
  <c r="L118" i="16"/>
  <c r="M127" i="16"/>
  <c r="M139" i="16"/>
  <c r="L146" i="16"/>
  <c r="M155" i="16"/>
  <c r="L162" i="16"/>
  <c r="M171" i="16"/>
  <c r="L178" i="16"/>
  <c r="L190" i="16"/>
  <c r="M199" i="16"/>
  <c r="L206" i="16"/>
  <c r="M215" i="16"/>
  <c r="O217" i="16"/>
  <c r="J220" i="16"/>
  <c r="L222" i="16"/>
  <c r="M231" i="16"/>
  <c r="O233" i="16"/>
  <c r="M243" i="16"/>
  <c r="O245" i="16"/>
  <c r="J248" i="16"/>
  <c r="L250" i="16"/>
  <c r="M259" i="16"/>
  <c r="O261" i="16"/>
  <c r="J264" i="16"/>
  <c r="M39" i="16"/>
  <c r="L41" i="16"/>
  <c r="M62" i="16"/>
  <c r="M74" i="16"/>
  <c r="L105" i="16"/>
  <c r="M114" i="16"/>
  <c r="M142" i="16"/>
  <c r="M158" i="16"/>
  <c r="L165" i="16"/>
  <c r="L181" i="16"/>
  <c r="L193" i="16"/>
  <c r="M202" i="16"/>
  <c r="J207" i="16"/>
  <c r="L209" i="16"/>
  <c r="M218" i="16"/>
  <c r="O220" i="16"/>
  <c r="J223" i="16"/>
  <c r="L225" i="16"/>
  <c r="M234" i="16"/>
  <c r="M246" i="16"/>
  <c r="L253" i="16"/>
  <c r="L37" i="16"/>
  <c r="M648" i="16"/>
  <c r="M644" i="16"/>
  <c r="M640" i="16"/>
  <c r="M636" i="16"/>
  <c r="M632" i="16"/>
  <c r="M628" i="16"/>
  <c r="M624" i="16"/>
  <c r="M620" i="16"/>
  <c r="M616" i="16"/>
  <c r="M649" i="16"/>
  <c r="M645" i="16"/>
  <c r="M641" i="16"/>
  <c r="M637" i="16"/>
  <c r="M633" i="16"/>
  <c r="M629" i="16"/>
  <c r="M625" i="16"/>
  <c r="M621" i="16"/>
  <c r="M617" i="16"/>
  <c r="M650" i="16"/>
  <c r="M651" i="16"/>
  <c r="M642" i="16"/>
  <c r="M634" i="16"/>
  <c r="M626" i="16"/>
  <c r="M618" i="16"/>
  <c r="M612" i="16"/>
  <c r="M608" i="16"/>
  <c r="M604" i="16"/>
  <c r="M596" i="16"/>
  <c r="M592" i="16"/>
  <c r="M588" i="16"/>
  <c r="M584" i="16"/>
  <c r="M580" i="16"/>
  <c r="M576" i="16"/>
  <c r="M572" i="16"/>
  <c r="M568" i="16"/>
  <c r="M564" i="16"/>
  <c r="M560" i="16"/>
  <c r="M556" i="16"/>
  <c r="M552" i="16"/>
  <c r="M643" i="16"/>
  <c r="M635" i="16"/>
  <c r="M627" i="16"/>
  <c r="M619" i="16"/>
  <c r="M613" i="16"/>
  <c r="M609" i="16"/>
  <c r="M605" i="16"/>
  <c r="M597" i="16"/>
  <c r="M593" i="16"/>
  <c r="M589" i="16"/>
  <c r="M585" i="16"/>
  <c r="M581" i="16"/>
  <c r="M577" i="16"/>
  <c r="M573" i="16"/>
  <c r="M569" i="16"/>
  <c r="M565" i="16"/>
  <c r="M561" i="16"/>
  <c r="M557" i="16"/>
  <c r="M553" i="16"/>
  <c r="M639" i="16"/>
  <c r="M623" i="16"/>
  <c r="M615" i="16"/>
  <c r="M607" i="16"/>
  <c r="M595" i="16"/>
  <c r="M587" i="16"/>
  <c r="M579" i="16"/>
  <c r="M571" i="16"/>
  <c r="M563" i="16"/>
  <c r="M555" i="16"/>
  <c r="M647" i="16"/>
  <c r="M622" i="16"/>
  <c r="M610" i="16"/>
  <c r="M594" i="16"/>
  <c r="M591" i="16"/>
  <c r="M574" i="16"/>
  <c r="M562" i="16"/>
  <c r="M559" i="16"/>
  <c r="M541" i="16"/>
  <c r="M537" i="16"/>
  <c r="M533" i="16"/>
  <c r="M529" i="16"/>
  <c r="M525" i="16"/>
  <c r="M521" i="16"/>
  <c r="M517" i="16"/>
  <c r="M513" i="16"/>
  <c r="M509" i="16"/>
  <c r="M505" i="16"/>
  <c r="M501" i="16"/>
  <c r="M493" i="16"/>
  <c r="M489" i="16"/>
  <c r="M485" i="16"/>
  <c r="M481" i="16"/>
  <c r="M477" i="16"/>
  <c r="M473" i="16"/>
  <c r="M469" i="16"/>
  <c r="M465" i="16"/>
  <c r="M461" i="16"/>
  <c r="M457" i="16"/>
  <c r="M453" i="16"/>
  <c r="M449" i="16"/>
  <c r="M441" i="16"/>
  <c r="M437" i="16"/>
  <c r="M433" i="16"/>
  <c r="M429" i="16"/>
  <c r="M425" i="16"/>
  <c r="M421" i="16"/>
  <c r="M417" i="16"/>
  <c r="M413" i="16"/>
  <c r="M409" i="16"/>
  <c r="M405" i="16"/>
  <c r="M401" i="16"/>
  <c r="M397" i="16"/>
  <c r="M389" i="16"/>
  <c r="M385" i="16"/>
  <c r="M381" i="16"/>
  <c r="M646" i="16"/>
  <c r="M638" i="16"/>
  <c r="M630" i="16"/>
  <c r="M611" i="16"/>
  <c r="M598" i="16"/>
  <c r="M590" i="16"/>
  <c r="M586" i="16"/>
  <c r="M582" i="16"/>
  <c r="M578" i="16"/>
  <c r="M570" i="16"/>
  <c r="M547" i="16"/>
  <c r="M543" i="16"/>
  <c r="M540" i="16"/>
  <c r="M530" i="16"/>
  <c r="M527" i="16"/>
  <c r="M524" i="16"/>
  <c r="M514" i="16"/>
  <c r="M511" i="16"/>
  <c r="M508" i="16"/>
  <c r="M486" i="16"/>
  <c r="M483" i="16"/>
  <c r="M480" i="16"/>
  <c r="M470" i="16"/>
  <c r="M467" i="16"/>
  <c r="M464" i="16"/>
  <c r="M454" i="16"/>
  <c r="M451" i="16"/>
  <c r="M448" i="16"/>
  <c r="M442" i="16"/>
  <c r="M439" i="16"/>
  <c r="M436" i="16"/>
  <c r="M426" i="16"/>
  <c r="M423" i="16"/>
  <c r="M420" i="16"/>
  <c r="M410" i="16"/>
  <c r="M407" i="16"/>
  <c r="M404" i="16"/>
  <c r="M382" i="16"/>
  <c r="M379" i="16"/>
  <c r="M375" i="16"/>
  <c r="M371" i="16"/>
  <c r="M367" i="16"/>
  <c r="M363" i="16"/>
  <c r="M359" i="16"/>
  <c r="M355" i="16"/>
  <c r="M351" i="16"/>
  <c r="M347" i="16"/>
  <c r="M339" i="16"/>
  <c r="M335" i="16"/>
  <c r="M331" i="16"/>
  <c r="M327" i="16"/>
  <c r="M631" i="16"/>
  <c r="M583" i="16"/>
  <c r="M575" i="16"/>
  <c r="M567" i="16"/>
  <c r="M546" i="16"/>
  <c r="M526" i="16"/>
  <c r="M523" i="16"/>
  <c r="M522" i="16"/>
  <c r="M520" i="16"/>
  <c r="M519" i="16"/>
  <c r="M518" i="16"/>
  <c r="M516" i="16"/>
  <c r="M515" i="16"/>
  <c r="M512" i="16"/>
  <c r="M450" i="16"/>
  <c r="M422" i="16"/>
  <c r="M419" i="16"/>
  <c r="M418" i="16"/>
  <c r="M416" i="16"/>
  <c r="M415" i="16"/>
  <c r="M414" i="16"/>
  <c r="M412" i="16"/>
  <c r="M411" i="16"/>
  <c r="M408" i="16"/>
  <c r="M378" i="16"/>
  <c r="M368" i="16"/>
  <c r="M365" i="16"/>
  <c r="M362" i="16"/>
  <c r="M352" i="16"/>
  <c r="M349" i="16"/>
  <c r="M346" i="16"/>
  <c r="M338" i="16"/>
  <c r="M328" i="16"/>
  <c r="M324" i="16"/>
  <c r="M320" i="16"/>
  <c r="M316" i="16"/>
  <c r="M312" i="16"/>
  <c r="M308" i="16"/>
  <c r="M304" i="16"/>
  <c r="M300" i="16"/>
  <c r="M296" i="16"/>
  <c r="M292" i="16"/>
  <c r="M284" i="16"/>
  <c r="M280" i="16"/>
  <c r="M276" i="16"/>
  <c r="M272" i="16"/>
  <c r="M268" i="16"/>
  <c r="M264" i="16"/>
  <c r="M260" i="16"/>
  <c r="M256" i="16"/>
  <c r="M252" i="16"/>
  <c r="M248" i="16"/>
  <c r="M244" i="16"/>
  <c r="M240" i="16"/>
  <c r="M232" i="16"/>
  <c r="M228" i="16"/>
  <c r="M224" i="16"/>
  <c r="M220" i="16"/>
  <c r="M216" i="16"/>
  <c r="M212" i="16"/>
  <c r="M208" i="16"/>
  <c r="M204" i="16"/>
  <c r="M200" i="16"/>
  <c r="M196" i="16"/>
  <c r="M192" i="16"/>
  <c r="M188" i="16"/>
  <c r="M180" i="16"/>
  <c r="M176" i="16"/>
  <c r="M172" i="16"/>
  <c r="M168" i="16"/>
  <c r="M164" i="16"/>
  <c r="M160" i="16"/>
  <c r="M156" i="16"/>
  <c r="M152" i="16"/>
  <c r="M148" i="16"/>
  <c r="M144" i="16"/>
  <c r="M140" i="16"/>
  <c r="M136" i="16"/>
  <c r="M128" i="16"/>
  <c r="M124" i="16"/>
  <c r="M120" i="16"/>
  <c r="M116" i="16"/>
  <c r="M112" i="16"/>
  <c r="M108" i="16"/>
  <c r="M104" i="16"/>
  <c r="M100" i="16"/>
  <c r="M96" i="16"/>
  <c r="M92" i="16"/>
  <c r="M88" i="16"/>
  <c r="M599" i="16"/>
  <c r="M566" i="16"/>
  <c r="M558" i="16"/>
  <c r="M542" i="16"/>
  <c r="M539" i="16"/>
  <c r="M538" i="16"/>
  <c r="M536" i="16"/>
  <c r="M535" i="16"/>
  <c r="M534" i="16"/>
  <c r="M532" i="16"/>
  <c r="M531" i="16"/>
  <c r="M528" i="16"/>
  <c r="M466" i="16"/>
  <c r="M463" i="16"/>
  <c r="M462" i="16"/>
  <c r="M460" i="16"/>
  <c r="M459" i="16"/>
  <c r="M458" i="16"/>
  <c r="M456" i="16"/>
  <c r="M455" i="16"/>
  <c r="M452" i="16"/>
  <c r="M438" i="16"/>
  <c r="M435" i="16"/>
  <c r="M434" i="16"/>
  <c r="M432" i="16"/>
  <c r="M431" i="16"/>
  <c r="M430" i="16"/>
  <c r="M428" i="16"/>
  <c r="M427" i="16"/>
  <c r="M424" i="16"/>
  <c r="M377" i="16"/>
  <c r="M374" i="16"/>
  <c r="M364" i="16"/>
  <c r="M361" i="16"/>
  <c r="M358" i="16"/>
  <c r="M348" i="16"/>
  <c r="M345" i="16"/>
  <c r="M337" i="16"/>
  <c r="M334" i="16"/>
  <c r="M325" i="16"/>
  <c r="M321" i="16"/>
  <c r="M317" i="16"/>
  <c r="M313" i="16"/>
  <c r="M309" i="16"/>
  <c r="M305" i="16"/>
  <c r="M301" i="16"/>
  <c r="M297" i="16"/>
  <c r="M293" i="16"/>
  <c r="M285" i="16"/>
  <c r="M281" i="16"/>
  <c r="M277" i="16"/>
  <c r="M273" i="16"/>
  <c r="M269" i="16"/>
  <c r="M265" i="16"/>
  <c r="M261" i="16"/>
  <c r="M257" i="16"/>
  <c r="M253" i="16"/>
  <c r="M249" i="16"/>
  <c r="M245" i="16"/>
  <c r="M241" i="16"/>
  <c r="M233" i="16"/>
  <c r="M229" i="16"/>
  <c r="M225" i="16"/>
  <c r="M221" i="16"/>
  <c r="M217" i="16"/>
  <c r="M213" i="16"/>
  <c r="M209" i="16"/>
  <c r="M205" i="16"/>
  <c r="M201" i="16"/>
  <c r="M197" i="16"/>
  <c r="M193" i="16"/>
  <c r="M189" i="16"/>
  <c r="M181" i="16"/>
  <c r="M177" i="16"/>
  <c r="M173" i="16"/>
  <c r="M169" i="16"/>
  <c r="M165" i="16"/>
  <c r="M161" i="16"/>
  <c r="M157" i="16"/>
  <c r="M153" i="16"/>
  <c r="M149" i="16"/>
  <c r="M145" i="16"/>
  <c r="M141" i="16"/>
  <c r="M137" i="16"/>
  <c r="M129" i="16"/>
  <c r="M125" i="16"/>
  <c r="M121" i="16"/>
  <c r="M117" i="16"/>
  <c r="M113" i="16"/>
  <c r="M109" i="16"/>
  <c r="M105" i="16"/>
  <c r="M101" i="16"/>
  <c r="M97" i="16"/>
  <c r="M93" i="16"/>
  <c r="M89" i="16"/>
  <c r="M85" i="16"/>
  <c r="M77" i="16"/>
  <c r="M73" i="16"/>
  <c r="M69" i="16"/>
  <c r="M614" i="16"/>
  <c r="M606" i="16"/>
  <c r="M544" i="16"/>
  <c r="M507" i="16"/>
  <c r="M503" i="16"/>
  <c r="M482" i="16"/>
  <c r="M478" i="16"/>
  <c r="M476" i="16"/>
  <c r="M474" i="16"/>
  <c r="M472" i="16"/>
  <c r="M468" i="16"/>
  <c r="M443" i="16"/>
  <c r="M390" i="16"/>
  <c r="M388" i="16"/>
  <c r="M386" i="16"/>
  <c r="M384" i="16"/>
  <c r="M380" i="16"/>
  <c r="M372" i="16"/>
  <c r="M369" i="16"/>
  <c r="M366" i="16"/>
  <c r="M323" i="16"/>
  <c r="M315" i="16"/>
  <c r="M307" i="16"/>
  <c r="M299" i="16"/>
  <c r="M287" i="16"/>
  <c r="M279" i="16"/>
  <c r="M271" i="16"/>
  <c r="M263" i="16"/>
  <c r="M255" i="16"/>
  <c r="M247" i="16"/>
  <c r="M235" i="16"/>
  <c r="M227" i="16"/>
  <c r="M219" i="16"/>
  <c r="M211" i="16"/>
  <c r="M203" i="16"/>
  <c r="M195" i="16"/>
  <c r="M183" i="16"/>
  <c r="M175" i="16"/>
  <c r="M167" i="16"/>
  <c r="M159" i="16"/>
  <c r="M151" i="16"/>
  <c r="M143" i="16"/>
  <c r="M131" i="16"/>
  <c r="M123" i="16"/>
  <c r="M115" i="16"/>
  <c r="M107" i="16"/>
  <c r="M99" i="16"/>
  <c r="M91" i="16"/>
  <c r="M70" i="16"/>
  <c r="M67" i="16"/>
  <c r="M63" i="16"/>
  <c r="M59" i="16"/>
  <c r="M56" i="16"/>
  <c r="M54" i="16"/>
  <c r="M52" i="16"/>
  <c r="M50" i="16"/>
  <c r="M48" i="16"/>
  <c r="M46" i="16"/>
  <c r="M44" i="16"/>
  <c r="M494" i="16"/>
  <c r="M492" i="16"/>
  <c r="M490" i="16"/>
  <c r="M488" i="16"/>
  <c r="M484" i="16"/>
  <c r="M406" i="16"/>
  <c r="M402" i="16"/>
  <c r="M400" i="16"/>
  <c r="M398" i="16"/>
  <c r="M396" i="16"/>
  <c r="M376" i="16"/>
  <c r="M373" i="16"/>
  <c r="M370" i="16"/>
  <c r="M344" i="16"/>
  <c r="M318" i="16"/>
  <c r="M310" i="16"/>
  <c r="M302" i="16"/>
  <c r="M294" i="16"/>
  <c r="M282" i="16"/>
  <c r="M274" i="16"/>
  <c r="M266" i="16"/>
  <c r="M258" i="16"/>
  <c r="M250" i="16"/>
  <c r="M242" i="16"/>
  <c r="M230" i="16"/>
  <c r="M222" i="16"/>
  <c r="M214" i="16"/>
  <c r="M206" i="16"/>
  <c r="M198" i="16"/>
  <c r="M190" i="16"/>
  <c r="M178" i="16"/>
  <c r="M170" i="16"/>
  <c r="M162" i="16"/>
  <c r="M154" i="16"/>
  <c r="M146" i="16"/>
  <c r="M138" i="16"/>
  <c r="M126" i="16"/>
  <c r="M118" i="16"/>
  <c r="M110" i="16"/>
  <c r="M102" i="16"/>
  <c r="M94" i="16"/>
  <c r="M86" i="16"/>
  <c r="M79" i="16"/>
  <c r="M76" i="16"/>
  <c r="M64" i="16"/>
  <c r="M60" i="16"/>
  <c r="M554" i="16"/>
  <c r="M545" i="16"/>
  <c r="M510" i="16"/>
  <c r="M506" i="16"/>
  <c r="M504" i="16"/>
  <c r="M502" i="16"/>
  <c r="M500" i="16"/>
  <c r="M479" i="16"/>
  <c r="M475" i="16"/>
  <c r="M471" i="16"/>
  <c r="M440" i="16"/>
  <c r="M391" i="16"/>
  <c r="M387" i="16"/>
  <c r="M383" i="16"/>
  <c r="M356" i="16"/>
  <c r="M353" i="16"/>
  <c r="M350" i="16"/>
  <c r="M332" i="16"/>
  <c r="M329" i="16"/>
  <c r="M326" i="16"/>
  <c r="M319" i="16"/>
  <c r="M311" i="16"/>
  <c r="M303" i="16"/>
  <c r="M295" i="16"/>
  <c r="M283" i="16"/>
  <c r="M275" i="16"/>
  <c r="M495" i="16"/>
  <c r="M491" i="16"/>
  <c r="M487" i="16"/>
  <c r="M403" i="16"/>
  <c r="M399" i="16"/>
  <c r="M360" i="16"/>
  <c r="M357" i="16"/>
  <c r="M354" i="16"/>
  <c r="M336" i="16"/>
  <c r="M333" i="16"/>
  <c r="M330" i="16"/>
  <c r="M322" i="16"/>
  <c r="M314" i="16"/>
  <c r="M306" i="16"/>
  <c r="M298" i="16"/>
  <c r="M286" i="16"/>
  <c r="M278" i="16"/>
  <c r="M270" i="16"/>
  <c r="M33" i="16"/>
  <c r="M35" i="16"/>
  <c r="M43" i="16"/>
  <c r="M47" i="16"/>
  <c r="M53" i="16"/>
  <c r="L89" i="16"/>
  <c r="M130" i="16"/>
  <c r="J649" i="16"/>
  <c r="J645" i="16"/>
  <c r="J641" i="16"/>
  <c r="J637" i="16"/>
  <c r="J633" i="16"/>
  <c r="J629" i="16"/>
  <c r="J625" i="16"/>
  <c r="J621" i="16"/>
  <c r="J617" i="16"/>
  <c r="J650" i="16"/>
  <c r="J646" i="16"/>
  <c r="J642" i="16"/>
  <c r="J638" i="16"/>
  <c r="J634" i="16"/>
  <c r="J630" i="16"/>
  <c r="J626" i="16"/>
  <c r="J622" i="16"/>
  <c r="J618" i="16"/>
  <c r="J651" i="16"/>
  <c r="J647" i="16"/>
  <c r="J639" i="16"/>
  <c r="J631" i="16"/>
  <c r="J623" i="16"/>
  <c r="J613" i="16"/>
  <c r="J609" i="16"/>
  <c r="J605" i="16"/>
  <c r="J597" i="16"/>
  <c r="J593" i="16"/>
  <c r="J589" i="16"/>
  <c r="J585" i="16"/>
  <c r="J581" i="16"/>
  <c r="J577" i="16"/>
  <c r="J573" i="16"/>
  <c r="J569" i="16"/>
  <c r="J565" i="16"/>
  <c r="J561" i="16"/>
  <c r="J557" i="16"/>
  <c r="J553" i="16"/>
  <c r="J648" i="16"/>
  <c r="J640" i="16"/>
  <c r="J632" i="16"/>
  <c r="J624" i="16"/>
  <c r="J614" i="16"/>
  <c r="J610" i="16"/>
  <c r="J606" i="16"/>
  <c r="J598" i="16"/>
  <c r="J594" i="16"/>
  <c r="J590" i="16"/>
  <c r="J586" i="16"/>
  <c r="J582" i="16"/>
  <c r="J578" i="16"/>
  <c r="J574" i="16"/>
  <c r="J570" i="16"/>
  <c r="J566" i="16"/>
  <c r="J562" i="16"/>
  <c r="J558" i="16"/>
  <c r="J554" i="16"/>
  <c r="J644" i="16"/>
  <c r="J628" i="16"/>
  <c r="J612" i="16"/>
  <c r="J604" i="16"/>
  <c r="J592" i="16"/>
  <c r="J584" i="16"/>
  <c r="J576" i="16"/>
  <c r="J568" i="16"/>
  <c r="J560" i="16"/>
  <c r="J552" i="16"/>
  <c r="J635" i="16"/>
  <c r="J620" i="16"/>
  <c r="J615" i="16"/>
  <c r="J599" i="16"/>
  <c r="J596" i="16"/>
  <c r="J579" i="16"/>
  <c r="J567" i="16"/>
  <c r="J564" i="16"/>
  <c r="J545" i="16"/>
  <c r="J542" i="16"/>
  <c r="J538" i="16"/>
  <c r="J534" i="16"/>
  <c r="J530" i="16"/>
  <c r="J526" i="16"/>
  <c r="J522" i="16"/>
  <c r="J518" i="16"/>
  <c r="J514" i="16"/>
  <c r="J510" i="16"/>
  <c r="J506" i="16"/>
  <c r="J502" i="16"/>
  <c r="J494" i="16"/>
  <c r="J490" i="16"/>
  <c r="J486" i="16"/>
  <c r="J482" i="16"/>
  <c r="J478" i="16"/>
  <c r="J474" i="16"/>
  <c r="J470" i="16"/>
  <c r="J466" i="16"/>
  <c r="J462" i="16"/>
  <c r="J458" i="16"/>
  <c r="J454" i="16"/>
  <c r="J450" i="16"/>
  <c r="J442" i="16"/>
  <c r="J438" i="16"/>
  <c r="J434" i="16"/>
  <c r="J430" i="16"/>
  <c r="J426" i="16"/>
  <c r="J422" i="16"/>
  <c r="J418" i="16"/>
  <c r="J414" i="16"/>
  <c r="J410" i="16"/>
  <c r="J406" i="16"/>
  <c r="J402" i="16"/>
  <c r="J398" i="16"/>
  <c r="J390" i="16"/>
  <c r="J386" i="16"/>
  <c r="J382" i="16"/>
  <c r="J607" i="16"/>
  <c r="J556" i="16"/>
  <c r="J535" i="16"/>
  <c r="J532" i="16"/>
  <c r="J529" i="16"/>
  <c r="J519" i="16"/>
  <c r="J516" i="16"/>
  <c r="J513" i="16"/>
  <c r="J503" i="16"/>
  <c r="J500" i="16"/>
  <c r="J491" i="16"/>
  <c r="J488" i="16"/>
  <c r="J485" i="16"/>
  <c r="J475" i="16"/>
  <c r="J472" i="16"/>
  <c r="J469" i="16"/>
  <c r="J459" i="16"/>
  <c r="J456" i="16"/>
  <c r="J453" i="16"/>
  <c r="J441" i="16"/>
  <c r="J431" i="16"/>
  <c r="J428" i="16"/>
  <c r="J425" i="16"/>
  <c r="J415" i="16"/>
  <c r="J412" i="16"/>
  <c r="J409" i="16"/>
  <c r="J399" i="16"/>
  <c r="J396" i="16"/>
  <c r="J387" i="16"/>
  <c r="J384" i="16"/>
  <c r="J381" i="16"/>
  <c r="J376" i="16"/>
  <c r="J372" i="16"/>
  <c r="J368" i="16"/>
  <c r="J364" i="16"/>
  <c r="J360" i="16"/>
  <c r="J356" i="16"/>
  <c r="J352" i="16"/>
  <c r="J348" i="16"/>
  <c r="J344" i="16"/>
  <c r="J336" i="16"/>
  <c r="J332" i="16"/>
  <c r="J328" i="16"/>
  <c r="J616" i="16"/>
  <c r="J608" i="16"/>
  <c r="J559" i="16"/>
  <c r="J487" i="16"/>
  <c r="J484" i="16"/>
  <c r="J483" i="16"/>
  <c r="J481" i="16"/>
  <c r="J480" i="16"/>
  <c r="J479" i="16"/>
  <c r="J477" i="16"/>
  <c r="J476" i="16"/>
  <c r="J473" i="16"/>
  <c r="J383" i="16"/>
  <c r="J380" i="16"/>
  <c r="J373" i="16"/>
  <c r="J370" i="16"/>
  <c r="J367" i="16"/>
  <c r="J357" i="16"/>
  <c r="J354" i="16"/>
  <c r="J351" i="16"/>
  <c r="J333" i="16"/>
  <c r="J330" i="16"/>
  <c r="J327" i="16"/>
  <c r="J325" i="16"/>
  <c r="J321" i="16"/>
  <c r="J317" i="16"/>
  <c r="J313" i="16"/>
  <c r="J309" i="16"/>
  <c r="J305" i="16"/>
  <c r="J301" i="16"/>
  <c r="J297" i="16"/>
  <c r="J293" i="16"/>
  <c r="J285" i="16"/>
  <c r="J281" i="16"/>
  <c r="J277" i="16"/>
  <c r="J273" i="16"/>
  <c r="J269" i="16"/>
  <c r="J265" i="16"/>
  <c r="J261" i="16"/>
  <c r="J257" i="16"/>
  <c r="J253" i="16"/>
  <c r="J249" i="16"/>
  <c r="J245" i="16"/>
  <c r="J241" i="16"/>
  <c r="J233" i="16"/>
  <c r="J229" i="16"/>
  <c r="J225" i="16"/>
  <c r="J221" i="16"/>
  <c r="J217" i="16"/>
  <c r="J213" i="16"/>
  <c r="J209" i="16"/>
  <c r="J205" i="16"/>
  <c r="J201" i="16"/>
  <c r="J197" i="16"/>
  <c r="J193" i="16"/>
  <c r="J189" i="16"/>
  <c r="J181" i="16"/>
  <c r="J177" i="16"/>
  <c r="J173" i="16"/>
  <c r="J169" i="16"/>
  <c r="J165" i="16"/>
  <c r="J161" i="16"/>
  <c r="J157" i="16"/>
  <c r="J153" i="16"/>
  <c r="J149" i="16"/>
  <c r="J145" i="16"/>
  <c r="J141" i="16"/>
  <c r="J137" i="16"/>
  <c r="J129" i="16"/>
  <c r="J125" i="16"/>
  <c r="J121" i="16"/>
  <c r="J117" i="16"/>
  <c r="J113" i="16"/>
  <c r="J109" i="16"/>
  <c r="J105" i="16"/>
  <c r="J101" i="16"/>
  <c r="J97" i="16"/>
  <c r="J93" i="16"/>
  <c r="J89" i="16"/>
  <c r="J636" i="16"/>
  <c r="J619" i="16"/>
  <c r="J591" i="16"/>
  <c r="J588" i="16"/>
  <c r="J583" i="16"/>
  <c r="J580" i="16"/>
  <c r="J575" i="16"/>
  <c r="J572" i="16"/>
  <c r="J546" i="16"/>
  <c r="J515" i="16"/>
  <c r="J512" i="16"/>
  <c r="J511" i="16"/>
  <c r="J509" i="16"/>
  <c r="J508" i="16"/>
  <c r="J507" i="16"/>
  <c r="J505" i="16"/>
  <c r="J504" i="16"/>
  <c r="J501" i="16"/>
  <c r="J495" i="16"/>
  <c r="J493" i="16"/>
  <c r="J492" i="16"/>
  <c r="J489" i="16"/>
  <c r="J411" i="16"/>
  <c r="J408" i="16"/>
  <c r="J407" i="16"/>
  <c r="J405" i="16"/>
  <c r="J404" i="16"/>
  <c r="J403" i="16"/>
  <c r="J401" i="16"/>
  <c r="J400" i="16"/>
  <c r="J397" i="16"/>
  <c r="J391" i="16"/>
  <c r="J389" i="16"/>
  <c r="J388" i="16"/>
  <c r="J385" i="16"/>
  <c r="J379" i="16"/>
  <c r="J369" i="16"/>
  <c r="J366" i="16"/>
  <c r="J363" i="16"/>
  <c r="J353" i="16"/>
  <c r="J350" i="16"/>
  <c r="J347" i="16"/>
  <c r="J339" i="16"/>
  <c r="J329" i="16"/>
  <c r="J326" i="16"/>
  <c r="J322" i="16"/>
  <c r="J318" i="16"/>
  <c r="J314" i="16"/>
  <c r="J310" i="16"/>
  <c r="J306" i="16"/>
  <c r="J302" i="16"/>
  <c r="J298" i="16"/>
  <c r="J294" i="16"/>
  <c r="J286" i="16"/>
  <c r="J282" i="16"/>
  <c r="J278" i="16"/>
  <c r="J274" i="16"/>
  <c r="J270" i="16"/>
  <c r="J266" i="16"/>
  <c r="J262" i="16"/>
  <c r="J258" i="16"/>
  <c r="J254" i="16"/>
  <c r="J250" i="16"/>
  <c r="J246" i="16"/>
  <c r="J242" i="16"/>
  <c r="J234" i="16"/>
  <c r="J230" i="16"/>
  <c r="J226" i="16"/>
  <c r="J222" i="16"/>
  <c r="J218" i="16"/>
  <c r="J214" i="16"/>
  <c r="J210" i="16"/>
  <c r="J206" i="16"/>
  <c r="J202" i="16"/>
  <c r="J198" i="16"/>
  <c r="J194" i="16"/>
  <c r="J190" i="16"/>
  <c r="J182" i="16"/>
  <c r="J178" i="16"/>
  <c r="J174" i="16"/>
  <c r="J170" i="16"/>
  <c r="J166" i="16"/>
  <c r="J162" i="16"/>
  <c r="J158" i="16"/>
  <c r="J154" i="16"/>
  <c r="J150" i="16"/>
  <c r="J146" i="16"/>
  <c r="J142" i="16"/>
  <c r="J138" i="16"/>
  <c r="J130" i="16"/>
  <c r="J126" i="16"/>
  <c r="J122" i="16"/>
  <c r="J118" i="16"/>
  <c r="J114" i="16"/>
  <c r="J110" i="16"/>
  <c r="J106" i="16"/>
  <c r="J102" i="16"/>
  <c r="J98" i="16"/>
  <c r="J94" i="16"/>
  <c r="J90" i="16"/>
  <c r="J86" i="16"/>
  <c r="J78" i="16"/>
  <c r="J74" i="16"/>
  <c r="J70" i="16"/>
  <c r="J571" i="16"/>
  <c r="J563" i="16"/>
  <c r="J555" i="16"/>
  <c r="J547" i="16"/>
  <c r="J543" i="16"/>
  <c r="J540" i="16"/>
  <c r="J536" i="16"/>
  <c r="J452" i="16"/>
  <c r="J448" i="16"/>
  <c r="J427" i="16"/>
  <c r="J423" i="16"/>
  <c r="J421" i="16"/>
  <c r="J419" i="16"/>
  <c r="J417" i="16"/>
  <c r="J413" i="16"/>
  <c r="J377" i="16"/>
  <c r="J374" i="16"/>
  <c r="J371" i="16"/>
  <c r="J345" i="16"/>
  <c r="J320" i="16"/>
  <c r="J312" i="16"/>
  <c r="J304" i="16"/>
  <c r="J296" i="16"/>
  <c r="J284" i="16"/>
  <c r="J276" i="16"/>
  <c r="J268" i="16"/>
  <c r="J260" i="16"/>
  <c r="J252" i="16"/>
  <c r="J244" i="16"/>
  <c r="J232" i="16"/>
  <c r="J224" i="16"/>
  <c r="J216" i="16"/>
  <c r="J208" i="16"/>
  <c r="J200" i="16"/>
  <c r="J192" i="16"/>
  <c r="J180" i="16"/>
  <c r="J172" i="16"/>
  <c r="J164" i="16"/>
  <c r="J156" i="16"/>
  <c r="J148" i="16"/>
  <c r="J140" i="16"/>
  <c r="J128" i="16"/>
  <c r="J120" i="16"/>
  <c r="J112" i="16"/>
  <c r="J104" i="16"/>
  <c r="J96" i="16"/>
  <c r="J88" i="16"/>
  <c r="J84" i="16"/>
  <c r="J75" i="16"/>
  <c r="J72" i="16"/>
  <c r="J69" i="16"/>
  <c r="J64" i="16"/>
  <c r="J60" i="16"/>
  <c r="J531" i="16"/>
  <c r="J527" i="16"/>
  <c r="J525" i="16"/>
  <c r="J523" i="16"/>
  <c r="J521" i="16"/>
  <c r="J517" i="16"/>
  <c r="J468" i="16"/>
  <c r="J464" i="16"/>
  <c r="J460" i="16"/>
  <c r="J443" i="16"/>
  <c r="J439" i="16"/>
  <c r="J437" i="16"/>
  <c r="J435" i="16"/>
  <c r="J433" i="16"/>
  <c r="J429" i="16"/>
  <c r="J378" i="16"/>
  <c r="J375" i="16"/>
  <c r="J349" i="16"/>
  <c r="J346" i="16"/>
  <c r="J323" i="16"/>
  <c r="J315" i="16"/>
  <c r="J307" i="16"/>
  <c r="J299" i="16"/>
  <c r="J287" i="16"/>
  <c r="J279" i="16"/>
  <c r="J271" i="16"/>
  <c r="J263" i="16"/>
  <c r="J255" i="16"/>
  <c r="J247" i="16"/>
  <c r="J235" i="16"/>
  <c r="J227" i="16"/>
  <c r="J219" i="16"/>
  <c r="J211" i="16"/>
  <c r="J203" i="16"/>
  <c r="J195" i="16"/>
  <c r="J183" i="16"/>
  <c r="J175" i="16"/>
  <c r="J167" i="16"/>
  <c r="J159" i="16"/>
  <c r="J151" i="16"/>
  <c r="J143" i="16"/>
  <c r="J131" i="16"/>
  <c r="J123" i="16"/>
  <c r="J115" i="16"/>
  <c r="J107" i="16"/>
  <c r="J99" i="16"/>
  <c r="J91" i="16"/>
  <c r="J71" i="16"/>
  <c r="J68" i="16"/>
  <c r="J65" i="16"/>
  <c r="J61" i="16"/>
  <c r="J57" i="16"/>
  <c r="J55" i="16"/>
  <c r="J53" i="16"/>
  <c r="J51" i="16"/>
  <c r="J49" i="16"/>
  <c r="J47" i="16"/>
  <c r="J45" i="16"/>
  <c r="J43" i="16"/>
  <c r="J41" i="16"/>
  <c r="J627" i="16"/>
  <c r="J611" i="16"/>
  <c r="J587" i="16"/>
  <c r="J541" i="16"/>
  <c r="J539" i="16"/>
  <c r="J537" i="16"/>
  <c r="J533" i="16"/>
  <c r="J455" i="16"/>
  <c r="J451" i="16"/>
  <c r="J449" i="16"/>
  <c r="J424" i="16"/>
  <c r="J420" i="16"/>
  <c r="J416" i="16"/>
  <c r="J361" i="16"/>
  <c r="J358" i="16"/>
  <c r="J355" i="16"/>
  <c r="J337" i="16"/>
  <c r="J334" i="16"/>
  <c r="J331" i="16"/>
  <c r="J324" i="16"/>
  <c r="J316" i="16"/>
  <c r="J308" i="16"/>
  <c r="J300" i="16"/>
  <c r="J292" i="16"/>
  <c r="J280" i="16"/>
  <c r="J272" i="16"/>
  <c r="J643" i="16"/>
  <c r="J595" i="16"/>
  <c r="J544" i="16"/>
  <c r="J528" i="16"/>
  <c r="J524" i="16"/>
  <c r="J520" i="16"/>
  <c r="J471" i="16"/>
  <c r="J467" i="16"/>
  <c r="J465" i="16"/>
  <c r="J463" i="16"/>
  <c r="J461" i="16"/>
  <c r="J457" i="16"/>
  <c r="J440" i="16"/>
  <c r="J436" i="16"/>
  <c r="J432" i="16"/>
  <c r="J365" i="16"/>
  <c r="J362" i="16"/>
  <c r="J359" i="16"/>
  <c r="J338" i="16"/>
  <c r="J335" i="16"/>
  <c r="J319" i="16"/>
  <c r="J311" i="16"/>
  <c r="J303" i="16"/>
  <c r="J295" i="16"/>
  <c r="J283" i="16"/>
  <c r="J275" i="16"/>
  <c r="J267" i="16"/>
  <c r="O650" i="16"/>
  <c r="O646" i="16"/>
  <c r="O642" i="16"/>
  <c r="O638" i="16"/>
  <c r="O634" i="16"/>
  <c r="O630" i="16"/>
  <c r="O626" i="16"/>
  <c r="O622" i="16"/>
  <c r="O618" i="16"/>
  <c r="O651" i="16"/>
  <c r="O647" i="16"/>
  <c r="O643" i="16"/>
  <c r="O639" i="16"/>
  <c r="O635" i="16"/>
  <c r="O631" i="16"/>
  <c r="O627" i="16"/>
  <c r="O623" i="16"/>
  <c r="O619" i="16"/>
  <c r="O644" i="16"/>
  <c r="O636" i="16"/>
  <c r="O628" i="16"/>
  <c r="O620" i="16"/>
  <c r="O614" i="16"/>
  <c r="O610" i="16"/>
  <c r="O606" i="16"/>
  <c r="O598" i="16"/>
  <c r="O594" i="16"/>
  <c r="O590" i="16"/>
  <c r="O586" i="16"/>
  <c r="O582" i="16"/>
  <c r="O578" i="16"/>
  <c r="O574" i="16"/>
  <c r="O570" i="16"/>
  <c r="O566" i="16"/>
  <c r="O562" i="16"/>
  <c r="O558" i="16"/>
  <c r="O554" i="16"/>
  <c r="O645" i="16"/>
  <c r="O637" i="16"/>
  <c r="O629" i="16"/>
  <c r="O621" i="16"/>
  <c r="O615" i="16"/>
  <c r="O611" i="16"/>
  <c r="O607" i="16"/>
  <c r="O599" i="16"/>
  <c r="O595" i="16"/>
  <c r="O591" i="16"/>
  <c r="O587" i="16"/>
  <c r="O583" i="16"/>
  <c r="O579" i="16"/>
  <c r="O575" i="16"/>
  <c r="O571" i="16"/>
  <c r="O567" i="16"/>
  <c r="O563" i="16"/>
  <c r="O559" i="16"/>
  <c r="O555" i="16"/>
  <c r="O547" i="16"/>
  <c r="O641" i="16"/>
  <c r="O625" i="16"/>
  <c r="O616" i="16"/>
  <c r="O609" i="16"/>
  <c r="O597" i="16"/>
  <c r="O589" i="16"/>
  <c r="O581" i="16"/>
  <c r="O573" i="16"/>
  <c r="O565" i="16"/>
  <c r="O557" i="16"/>
  <c r="O545" i="16"/>
  <c r="O640" i="16"/>
  <c r="O613" i="16"/>
  <c r="O592" i="16"/>
  <c r="O580" i="16"/>
  <c r="O577" i="16"/>
  <c r="O560" i="16"/>
  <c r="O543" i="16"/>
  <c r="O539" i="16"/>
  <c r="O535" i="16"/>
  <c r="O531" i="16"/>
  <c r="O527" i="16"/>
  <c r="O523" i="16"/>
  <c r="O519" i="16"/>
  <c r="O515" i="16"/>
  <c r="O511" i="16"/>
  <c r="O507" i="16"/>
  <c r="O503" i="16"/>
  <c r="O495" i="16"/>
  <c r="O491" i="16"/>
  <c r="O487" i="16"/>
  <c r="O483" i="16"/>
  <c r="O479" i="16"/>
  <c r="O475" i="16"/>
  <c r="O471" i="16"/>
  <c r="O467" i="16"/>
  <c r="O463" i="16"/>
  <c r="O459" i="16"/>
  <c r="O455" i="16"/>
  <c r="O451" i="16"/>
  <c r="O443" i="16"/>
  <c r="O439" i="16"/>
  <c r="O435" i="16"/>
  <c r="O431" i="16"/>
  <c r="O427" i="16"/>
  <c r="O423" i="16"/>
  <c r="O419" i="16"/>
  <c r="O415" i="16"/>
  <c r="O411" i="16"/>
  <c r="O407" i="16"/>
  <c r="O403" i="16"/>
  <c r="O399" i="16"/>
  <c r="O391" i="16"/>
  <c r="O387" i="16"/>
  <c r="O383" i="16"/>
  <c r="O379" i="16"/>
  <c r="O596" i="16"/>
  <c r="O588" i="16"/>
  <c r="O542" i="16"/>
  <c r="O532" i="16"/>
  <c r="O529" i="16"/>
  <c r="O526" i="16"/>
  <c r="O516" i="16"/>
  <c r="O513" i="16"/>
  <c r="O510" i="16"/>
  <c r="O500" i="16"/>
  <c r="O488" i="16"/>
  <c r="O485" i="16"/>
  <c r="O482" i="16"/>
  <c r="O472" i="16"/>
  <c r="O469" i="16"/>
  <c r="O466" i="16"/>
  <c r="O456" i="16"/>
  <c r="O453" i="16"/>
  <c r="O450" i="16"/>
  <c r="O441" i="16"/>
  <c r="O438" i="16"/>
  <c r="O428" i="16"/>
  <c r="O425" i="16"/>
  <c r="O422" i="16"/>
  <c r="O412" i="16"/>
  <c r="O409" i="16"/>
  <c r="O406" i="16"/>
  <c r="O396" i="16"/>
  <c r="O384" i="16"/>
  <c r="O381" i="16"/>
  <c r="O377" i="16"/>
  <c r="O373" i="16"/>
  <c r="O369" i="16"/>
  <c r="O365" i="16"/>
  <c r="O361" i="16"/>
  <c r="O357" i="16"/>
  <c r="O353" i="16"/>
  <c r="O349" i="16"/>
  <c r="O345" i="16"/>
  <c r="O337" i="16"/>
  <c r="O333" i="16"/>
  <c r="O329" i="16"/>
  <c r="O624" i="16"/>
  <c r="O612" i="16"/>
  <c r="O604" i="16"/>
  <c r="O572" i="16"/>
  <c r="O569" i="16"/>
  <c r="O564" i="16"/>
  <c r="O561" i="16"/>
  <c r="O556" i="16"/>
  <c r="O553" i="16"/>
  <c r="O541" i="16"/>
  <c r="O540" i="16"/>
  <c r="O538" i="16"/>
  <c r="O537" i="16"/>
  <c r="O536" i="16"/>
  <c r="O534" i="16"/>
  <c r="O533" i="16"/>
  <c r="O530" i="16"/>
  <c r="O468" i="16"/>
  <c r="O465" i="16"/>
  <c r="O464" i="16"/>
  <c r="O462" i="16"/>
  <c r="O461" i="16"/>
  <c r="O460" i="16"/>
  <c r="O458" i="16"/>
  <c r="O457" i="16"/>
  <c r="O454" i="16"/>
  <c r="O440" i="16"/>
  <c r="O437" i="16"/>
  <c r="O436" i="16"/>
  <c r="O434" i="16"/>
  <c r="O433" i="16"/>
  <c r="O432" i="16"/>
  <c r="O430" i="16"/>
  <c r="O429" i="16"/>
  <c r="O426" i="16"/>
  <c r="O370" i="16"/>
  <c r="O367" i="16"/>
  <c r="O364" i="16"/>
  <c r="O354" i="16"/>
  <c r="O351" i="16"/>
  <c r="O348" i="16"/>
  <c r="O330" i="16"/>
  <c r="O327" i="16"/>
  <c r="O322" i="16"/>
  <c r="O318" i="16"/>
  <c r="O314" i="16"/>
  <c r="O310" i="16"/>
  <c r="O306" i="16"/>
  <c r="O302" i="16"/>
  <c r="O298" i="16"/>
  <c r="O294" i="16"/>
  <c r="O286" i="16"/>
  <c r="O282" i="16"/>
  <c r="O278" i="16"/>
  <c r="O274" i="16"/>
  <c r="O270" i="16"/>
  <c r="O266" i="16"/>
  <c r="O262" i="16"/>
  <c r="O258" i="16"/>
  <c r="O254" i="16"/>
  <c r="O250" i="16"/>
  <c r="O246" i="16"/>
  <c r="O242" i="16"/>
  <c r="O234" i="16"/>
  <c r="O230" i="16"/>
  <c r="O226" i="16"/>
  <c r="O222" i="16"/>
  <c r="O218" i="16"/>
  <c r="O214" i="16"/>
  <c r="O210" i="16"/>
  <c r="O206" i="16"/>
  <c r="O202" i="16"/>
  <c r="O198" i="16"/>
  <c r="O194" i="16"/>
  <c r="O190" i="16"/>
  <c r="O182" i="16"/>
  <c r="O178" i="16"/>
  <c r="O174" i="16"/>
  <c r="O170" i="16"/>
  <c r="O166" i="16"/>
  <c r="O162" i="16"/>
  <c r="O158" i="16"/>
  <c r="O154" i="16"/>
  <c r="O150" i="16"/>
  <c r="O146" i="16"/>
  <c r="O142" i="16"/>
  <c r="O138" i="16"/>
  <c r="O130" i="16"/>
  <c r="O126" i="16"/>
  <c r="O122" i="16"/>
  <c r="O118" i="16"/>
  <c r="O114" i="16"/>
  <c r="O110" i="16"/>
  <c r="O106" i="16"/>
  <c r="O102" i="16"/>
  <c r="O98" i="16"/>
  <c r="O94" i="16"/>
  <c r="O90" i="16"/>
  <c r="O86" i="16"/>
  <c r="O593" i="16"/>
  <c r="O585" i="16"/>
  <c r="O552" i="16"/>
  <c r="O544" i="16"/>
  <c r="O484" i="16"/>
  <c r="O481" i="16"/>
  <c r="O480" i="16"/>
  <c r="O478" i="16"/>
  <c r="O477" i="16"/>
  <c r="O476" i="16"/>
  <c r="O474" i="16"/>
  <c r="O473" i="16"/>
  <c r="O470" i="16"/>
  <c r="O442" i="16"/>
  <c r="O380" i="16"/>
  <c r="O376" i="16"/>
  <c r="O366" i="16"/>
  <c r="O363" i="16"/>
  <c r="O360" i="16"/>
  <c r="O350" i="16"/>
  <c r="O347" i="16"/>
  <c r="O344" i="16"/>
  <c r="O339" i="16"/>
  <c r="O336" i="16"/>
  <c r="O326" i="16"/>
  <c r="O323" i="16"/>
  <c r="O319" i="16"/>
  <c r="O315" i="16"/>
  <c r="O311" i="16"/>
  <c r="O307" i="16"/>
  <c r="O303" i="16"/>
  <c r="O299" i="16"/>
  <c r="O295" i="16"/>
  <c r="O287" i="16"/>
  <c r="O283" i="16"/>
  <c r="O279" i="16"/>
  <c r="O275" i="16"/>
  <c r="O271" i="16"/>
  <c r="O267" i="16"/>
  <c r="O263" i="16"/>
  <c r="O259" i="16"/>
  <c r="O255" i="16"/>
  <c r="O251" i="16"/>
  <c r="O247" i="16"/>
  <c r="O243" i="16"/>
  <c r="O235" i="16"/>
  <c r="O231" i="16"/>
  <c r="O227" i="16"/>
  <c r="O223" i="16"/>
  <c r="O219" i="16"/>
  <c r="O215" i="16"/>
  <c r="O211" i="16"/>
  <c r="O207" i="16"/>
  <c r="O203" i="16"/>
  <c r="O199" i="16"/>
  <c r="O195" i="16"/>
  <c r="O191" i="16"/>
  <c r="O183" i="16"/>
  <c r="O179" i="16"/>
  <c r="O175" i="16"/>
  <c r="O171" i="16"/>
  <c r="O167" i="16"/>
  <c r="O163" i="16"/>
  <c r="O159" i="16"/>
  <c r="O155" i="16"/>
  <c r="O151" i="16"/>
  <c r="O147" i="16"/>
  <c r="O143" i="16"/>
  <c r="O139" i="16"/>
  <c r="O131" i="16"/>
  <c r="O127" i="16"/>
  <c r="O123" i="16"/>
  <c r="O119" i="16"/>
  <c r="O115" i="16"/>
  <c r="O111" i="16"/>
  <c r="O107" i="16"/>
  <c r="O103" i="16"/>
  <c r="O99" i="16"/>
  <c r="O95" i="16"/>
  <c r="O91" i="16"/>
  <c r="O87" i="16"/>
  <c r="O79" i="16"/>
  <c r="O75" i="16"/>
  <c r="O71" i="16"/>
  <c r="O67" i="16"/>
  <c r="O649" i="16"/>
  <c r="O633" i="16"/>
  <c r="O617" i="16"/>
  <c r="O608" i="16"/>
  <c r="O584" i="16"/>
  <c r="O576" i="16"/>
  <c r="O568" i="16"/>
  <c r="O605" i="16"/>
  <c r="O525" i="16"/>
  <c r="O521" i="16"/>
  <c r="O517" i="16"/>
  <c r="O494" i="16"/>
  <c r="O492" i="16"/>
  <c r="O490" i="16"/>
  <c r="O486" i="16"/>
  <c r="O408" i="16"/>
  <c r="O404" i="16"/>
  <c r="O402" i="16"/>
  <c r="O400" i="16"/>
  <c r="O398" i="16"/>
  <c r="O358" i="16"/>
  <c r="O355" i="16"/>
  <c r="O352" i="16"/>
  <c r="O334" i="16"/>
  <c r="O331" i="16"/>
  <c r="O328" i="16"/>
  <c r="O325" i="16"/>
  <c r="O317" i="16"/>
  <c r="O309" i="16"/>
  <c r="O301" i="16"/>
  <c r="O293" i="16"/>
  <c r="O281" i="16"/>
  <c r="O273" i="16"/>
  <c r="O265" i="16"/>
  <c r="O257" i="16"/>
  <c r="O249" i="16"/>
  <c r="O241" i="16"/>
  <c r="O229" i="16"/>
  <c r="O221" i="16"/>
  <c r="O213" i="16"/>
  <c r="O205" i="16"/>
  <c r="O197" i="16"/>
  <c r="O189" i="16"/>
  <c r="O177" i="16"/>
  <c r="O169" i="16"/>
  <c r="O161" i="16"/>
  <c r="O153" i="16"/>
  <c r="O145" i="16"/>
  <c r="O137" i="16"/>
  <c r="O125" i="16"/>
  <c r="O117" i="16"/>
  <c r="O109" i="16"/>
  <c r="O101" i="16"/>
  <c r="O93" i="16"/>
  <c r="O85" i="16"/>
  <c r="O84" i="16"/>
  <c r="O72" i="16"/>
  <c r="O69" i="16"/>
  <c r="O65" i="16"/>
  <c r="O61" i="16"/>
  <c r="O57" i="16"/>
  <c r="O55" i="16"/>
  <c r="O53" i="16"/>
  <c r="O51" i="16"/>
  <c r="O49" i="16"/>
  <c r="O47" i="16"/>
  <c r="O45" i="16"/>
  <c r="O43" i="16"/>
  <c r="O632" i="16"/>
  <c r="O546" i="16"/>
  <c r="O512" i="16"/>
  <c r="O508" i="16"/>
  <c r="O506" i="16"/>
  <c r="O504" i="16"/>
  <c r="O502" i="16"/>
  <c r="O449" i="16"/>
  <c r="O424" i="16"/>
  <c r="O420" i="16"/>
  <c r="O418" i="16"/>
  <c r="O416" i="16"/>
  <c r="O414" i="16"/>
  <c r="O410" i="16"/>
  <c r="O389" i="16"/>
  <c r="O385" i="16"/>
  <c r="O362" i="16"/>
  <c r="O359" i="16"/>
  <c r="O356" i="16"/>
  <c r="O338" i="16"/>
  <c r="O335" i="16"/>
  <c r="O332" i="16"/>
  <c r="O320" i="16"/>
  <c r="O312" i="16"/>
  <c r="O304" i="16"/>
  <c r="O296" i="16"/>
  <c r="O284" i="16"/>
  <c r="O276" i="16"/>
  <c r="O268" i="16"/>
  <c r="O260" i="16"/>
  <c r="O252" i="16"/>
  <c r="O244" i="16"/>
  <c r="O232" i="16"/>
  <c r="O224" i="16"/>
  <c r="O216" i="16"/>
  <c r="O208" i="16"/>
  <c r="O200" i="16"/>
  <c r="O192" i="16"/>
  <c r="O180" i="16"/>
  <c r="O172" i="16"/>
  <c r="O164" i="16"/>
  <c r="O156" i="16"/>
  <c r="O148" i="16"/>
  <c r="O140" i="16"/>
  <c r="O128" i="16"/>
  <c r="O120" i="16"/>
  <c r="O112" i="16"/>
  <c r="O104" i="16"/>
  <c r="O96" i="16"/>
  <c r="O88" i="16"/>
  <c r="O78" i="16"/>
  <c r="O68" i="16"/>
  <c r="O66" i="16"/>
  <c r="O62" i="16"/>
  <c r="O58" i="16"/>
  <c r="O648" i="16"/>
  <c r="O528" i="16"/>
  <c r="O524" i="16"/>
  <c r="O522" i="16"/>
  <c r="O520" i="16"/>
  <c r="O518" i="16"/>
  <c r="O514" i="16"/>
  <c r="O493" i="16"/>
  <c r="O489" i="16"/>
  <c r="O405" i="16"/>
  <c r="O401" i="16"/>
  <c r="O397" i="16"/>
  <c r="O374" i="16"/>
  <c r="O371" i="16"/>
  <c r="O368" i="16"/>
  <c r="O321" i="16"/>
  <c r="O313" i="16"/>
  <c r="O305" i="16"/>
  <c r="O297" i="16"/>
  <c r="O285" i="16"/>
  <c r="O277" i="16"/>
  <c r="O269" i="16"/>
  <c r="O509" i="16"/>
  <c r="O505" i="16"/>
  <c r="O501" i="16"/>
  <c r="O452" i="16"/>
  <c r="O448" i="16"/>
  <c r="O421" i="16"/>
  <c r="O417" i="16"/>
  <c r="O413" i="16"/>
  <c r="O390" i="16"/>
  <c r="O388" i="16"/>
  <c r="O386" i="16"/>
  <c r="O382" i="16"/>
  <c r="O378" i="16"/>
  <c r="O375" i="16"/>
  <c r="O372" i="16"/>
  <c r="O346" i="16"/>
  <c r="O324" i="16"/>
  <c r="O316" i="16"/>
  <c r="O308" i="16"/>
  <c r="O300" i="16"/>
  <c r="O292" i="16"/>
  <c r="O280" i="16"/>
  <c r="O272" i="16"/>
  <c r="O264" i="16"/>
  <c r="L32" i="16"/>
  <c r="J33" i="16"/>
  <c r="L34" i="16"/>
  <c r="J35" i="16"/>
  <c r="N35" i="16"/>
  <c r="L36" i="16"/>
  <c r="J37" i="16"/>
  <c r="N37" i="16"/>
  <c r="L38" i="16"/>
  <c r="J39" i="16"/>
  <c r="N39" i="16"/>
  <c r="M40" i="16"/>
  <c r="M41" i="16"/>
  <c r="M42" i="16"/>
  <c r="K44" i="16"/>
  <c r="K46" i="16"/>
  <c r="K48" i="16"/>
  <c r="K50" i="16"/>
  <c r="K52" i="16"/>
  <c r="K54" i="16"/>
  <c r="K56" i="16"/>
  <c r="J58" i="16"/>
  <c r="K59" i="16"/>
  <c r="L60" i="16"/>
  <c r="M61" i="16"/>
  <c r="N62" i="16"/>
  <c r="O63" i="16"/>
  <c r="J66" i="16"/>
  <c r="K67" i="16"/>
  <c r="N68" i="16"/>
  <c r="K70" i="16"/>
  <c r="N71" i="16"/>
  <c r="K73" i="16"/>
  <c r="O74" i="16"/>
  <c r="K76" i="16"/>
  <c r="O77" i="16"/>
  <c r="L79" i="16"/>
  <c r="K85" i="16"/>
  <c r="M87" i="16"/>
  <c r="O89" i="16"/>
  <c r="J92" i="16"/>
  <c r="L94" i="16"/>
  <c r="N96" i="16"/>
  <c r="K101" i="16"/>
  <c r="M103" i="16"/>
  <c r="O105" i="16"/>
  <c r="J108" i="16"/>
  <c r="L110" i="16"/>
  <c r="N112" i="16"/>
  <c r="K117" i="16"/>
  <c r="M119" i="16"/>
  <c r="O121" i="16"/>
  <c r="J124" i="16"/>
  <c r="L126" i="16"/>
  <c r="N128" i="16"/>
  <c r="J136" i="16"/>
  <c r="L138" i="16"/>
  <c r="N140" i="16"/>
  <c r="K145" i="16"/>
  <c r="M147" i="16"/>
  <c r="O149" i="16"/>
  <c r="J152" i="16"/>
  <c r="L154" i="16"/>
  <c r="N156" i="16"/>
  <c r="K161" i="16"/>
  <c r="M163" i="16"/>
  <c r="O165" i="16"/>
  <c r="J168" i="16"/>
  <c r="L170" i="16"/>
  <c r="N172" i="16"/>
  <c r="K177" i="16"/>
  <c r="M179" i="16"/>
  <c r="O181" i="16"/>
  <c r="K189" i="16"/>
  <c r="M191" i="16"/>
  <c r="O193" i="16"/>
  <c r="J196" i="16"/>
  <c r="L198" i="16"/>
  <c r="N200" i="16"/>
  <c r="K205" i="16"/>
  <c r="M207" i="16"/>
  <c r="O209" i="16"/>
  <c r="J212" i="16"/>
  <c r="L214" i="16"/>
  <c r="N216" i="16"/>
  <c r="K221" i="16"/>
  <c r="M223" i="16"/>
  <c r="O225" i="16"/>
  <c r="J228" i="16"/>
  <c r="L230" i="16"/>
  <c r="N232" i="16"/>
  <c r="J240" i="16"/>
  <c r="L242" i="16"/>
  <c r="N244" i="16"/>
  <c r="M251" i="16"/>
  <c r="O253" i="16"/>
  <c r="J256" i="16"/>
  <c r="L258" i="16"/>
  <c r="L651" i="16"/>
  <c r="L647" i="16"/>
  <c r="L643" i="16"/>
  <c r="L639" i="16"/>
  <c r="L635" i="16"/>
  <c r="L631" i="16"/>
  <c r="L627" i="16"/>
  <c r="L623" i="16"/>
  <c r="L619" i="16"/>
  <c r="L648" i="16"/>
  <c r="L644" i="16"/>
  <c r="L640" i="16"/>
  <c r="L636" i="16"/>
  <c r="L632" i="16"/>
  <c r="L628" i="16"/>
  <c r="L624" i="16"/>
  <c r="L620" i="16"/>
  <c r="L649" i="16"/>
  <c r="L641" i="16"/>
  <c r="L633" i="16"/>
  <c r="L625" i="16"/>
  <c r="L617" i="16"/>
  <c r="L615" i="16"/>
  <c r="L611" i="16"/>
  <c r="L607" i="16"/>
  <c r="L599" i="16"/>
  <c r="L595" i="16"/>
  <c r="L591" i="16"/>
  <c r="L587" i="16"/>
  <c r="L583" i="16"/>
  <c r="L579" i="16"/>
  <c r="L575" i="16"/>
  <c r="L571" i="16"/>
  <c r="L567" i="16"/>
  <c r="L563" i="16"/>
  <c r="L559" i="16"/>
  <c r="L555" i="16"/>
  <c r="L547" i="16"/>
  <c r="L642" i="16"/>
  <c r="L634" i="16"/>
  <c r="L626" i="16"/>
  <c r="L618" i="16"/>
  <c r="L616" i="16"/>
  <c r="L612" i="16"/>
  <c r="L608" i="16"/>
  <c r="L604" i="16"/>
  <c r="L596" i="16"/>
  <c r="L592" i="16"/>
  <c r="L588" i="16"/>
  <c r="L584" i="16"/>
  <c r="L580" i="16"/>
  <c r="L576" i="16"/>
  <c r="L572" i="16"/>
  <c r="L568" i="16"/>
  <c r="L564" i="16"/>
  <c r="L560" i="16"/>
  <c r="L556" i="16"/>
  <c r="L552" i="16"/>
  <c r="L646" i="16"/>
  <c r="L630" i="16"/>
  <c r="L614" i="16"/>
  <c r="L606" i="16"/>
  <c r="L594" i="16"/>
  <c r="L586" i="16"/>
  <c r="L578" i="16"/>
  <c r="L570" i="16"/>
  <c r="L562" i="16"/>
  <c r="L554" i="16"/>
  <c r="L546" i="16"/>
  <c r="L650" i="16"/>
  <c r="L638" i="16"/>
  <c r="L597" i="16"/>
  <c r="L585" i="16"/>
  <c r="L582" i="16"/>
  <c r="L565" i="16"/>
  <c r="L553" i="16"/>
  <c r="L544" i="16"/>
  <c r="L540" i="16"/>
  <c r="L536" i="16"/>
  <c r="L532" i="16"/>
  <c r="L528" i="16"/>
  <c r="L524" i="16"/>
  <c r="L520" i="16"/>
  <c r="L516" i="16"/>
  <c r="L512" i="16"/>
  <c r="L508" i="16"/>
  <c r="L504" i="16"/>
  <c r="L500" i="16"/>
  <c r="L492" i="16"/>
  <c r="L488" i="16"/>
  <c r="L484" i="16"/>
  <c r="L480" i="16"/>
  <c r="L476" i="16"/>
  <c r="L472" i="16"/>
  <c r="L468" i="16"/>
  <c r="L464" i="16"/>
  <c r="L460" i="16"/>
  <c r="L456" i="16"/>
  <c r="L452" i="16"/>
  <c r="L448" i="16"/>
  <c r="L440" i="16"/>
  <c r="L436" i="16"/>
  <c r="L432" i="16"/>
  <c r="L428" i="16"/>
  <c r="L424" i="16"/>
  <c r="L420" i="16"/>
  <c r="L416" i="16"/>
  <c r="L412" i="16"/>
  <c r="L408" i="16"/>
  <c r="L404" i="16"/>
  <c r="L400" i="16"/>
  <c r="L396" i="16"/>
  <c r="L388" i="16"/>
  <c r="L384" i="16"/>
  <c r="L380" i="16"/>
  <c r="L622" i="16"/>
  <c r="L613" i="16"/>
  <c r="L609" i="16"/>
  <c r="L605" i="16"/>
  <c r="L574" i="16"/>
  <c r="L566" i="16"/>
  <c r="L558" i="16"/>
  <c r="L545" i="16"/>
  <c r="L537" i="16"/>
  <c r="L534" i="16"/>
  <c r="L531" i="16"/>
  <c r="L521" i="16"/>
  <c r="L518" i="16"/>
  <c r="L515" i="16"/>
  <c r="L505" i="16"/>
  <c r="L502" i="16"/>
  <c r="L493" i="16"/>
  <c r="L490" i="16"/>
  <c r="L487" i="16"/>
  <c r="L477" i="16"/>
  <c r="L474" i="16"/>
  <c r="L471" i="16"/>
  <c r="L461" i="16"/>
  <c r="L458" i="16"/>
  <c r="L455" i="16"/>
  <c r="L443" i="16"/>
  <c r="L433" i="16"/>
  <c r="L430" i="16"/>
  <c r="L427" i="16"/>
  <c r="L417" i="16"/>
  <c r="L414" i="16"/>
  <c r="L411" i="16"/>
  <c r="L401" i="16"/>
  <c r="L398" i="16"/>
  <c r="L389" i="16"/>
  <c r="L386" i="16"/>
  <c r="L383" i="16"/>
  <c r="L378" i="16"/>
  <c r="L374" i="16"/>
  <c r="L370" i="16"/>
  <c r="L366" i="16"/>
  <c r="L362" i="16"/>
  <c r="L358" i="16"/>
  <c r="L354" i="16"/>
  <c r="L350" i="16"/>
  <c r="L346" i="16"/>
  <c r="L338" i="16"/>
  <c r="L334" i="16"/>
  <c r="L330" i="16"/>
  <c r="L326" i="16"/>
  <c r="L610" i="16"/>
  <c r="L517" i="16"/>
  <c r="L514" i="16"/>
  <c r="L513" i="16"/>
  <c r="L511" i="16"/>
  <c r="L510" i="16"/>
  <c r="L509" i="16"/>
  <c r="L507" i="16"/>
  <c r="L506" i="16"/>
  <c r="L503" i="16"/>
  <c r="L495" i="16"/>
  <c r="L494" i="16"/>
  <c r="L491" i="16"/>
  <c r="L413" i="16"/>
  <c r="L410" i="16"/>
  <c r="L409" i="16"/>
  <c r="L407" i="16"/>
  <c r="L406" i="16"/>
  <c r="L405" i="16"/>
  <c r="L403" i="16"/>
  <c r="L402" i="16"/>
  <c r="L399" i="16"/>
  <c r="L391" i="16"/>
  <c r="L390" i="16"/>
  <c r="L387" i="16"/>
  <c r="L375" i="16"/>
  <c r="L372" i="16"/>
  <c r="L369" i="16"/>
  <c r="L359" i="16"/>
  <c r="L356" i="16"/>
  <c r="L353" i="16"/>
  <c r="L335" i="16"/>
  <c r="L332" i="16"/>
  <c r="L329" i="16"/>
  <c r="L323" i="16"/>
  <c r="L319" i="16"/>
  <c r="L315" i="16"/>
  <c r="L311" i="16"/>
  <c r="L307" i="16"/>
  <c r="L303" i="16"/>
  <c r="L299" i="16"/>
  <c r="L295" i="16"/>
  <c r="L287" i="16"/>
  <c r="L283" i="16"/>
  <c r="L279" i="16"/>
  <c r="L275" i="16"/>
  <c r="L271" i="16"/>
  <c r="L267" i="16"/>
  <c r="L263" i="16"/>
  <c r="L259" i="16"/>
  <c r="L255" i="16"/>
  <c r="L251" i="16"/>
  <c r="L247" i="16"/>
  <c r="L243" i="16"/>
  <c r="L235" i="16"/>
  <c r="L231" i="16"/>
  <c r="L227" i="16"/>
  <c r="L223" i="16"/>
  <c r="L219" i="16"/>
  <c r="L215" i="16"/>
  <c r="L211" i="16"/>
  <c r="L207" i="16"/>
  <c r="L203" i="16"/>
  <c r="L199" i="16"/>
  <c r="L195" i="16"/>
  <c r="L191" i="16"/>
  <c r="L183" i="16"/>
  <c r="L179" i="16"/>
  <c r="L175" i="16"/>
  <c r="L171" i="16"/>
  <c r="L167" i="16"/>
  <c r="L163" i="16"/>
  <c r="L159" i="16"/>
  <c r="L155" i="16"/>
  <c r="L151" i="16"/>
  <c r="L147" i="16"/>
  <c r="L143" i="16"/>
  <c r="L139" i="16"/>
  <c r="L131" i="16"/>
  <c r="L127" i="16"/>
  <c r="L123" i="16"/>
  <c r="L119" i="16"/>
  <c r="L115" i="16"/>
  <c r="L111" i="16"/>
  <c r="L107" i="16"/>
  <c r="L103" i="16"/>
  <c r="L99" i="16"/>
  <c r="L95" i="16"/>
  <c r="L91" i="16"/>
  <c r="L87" i="16"/>
  <c r="L645" i="16"/>
  <c r="L629" i="16"/>
  <c r="L577" i="16"/>
  <c r="L569" i="16"/>
  <c r="L561" i="16"/>
  <c r="L533" i="16"/>
  <c r="L530" i="16"/>
  <c r="L529" i="16"/>
  <c r="L527" i="16"/>
  <c r="L526" i="16"/>
  <c r="L525" i="16"/>
  <c r="L523" i="16"/>
  <c r="L522" i="16"/>
  <c r="L519" i="16"/>
  <c r="L457" i="16"/>
  <c r="L454" i="16"/>
  <c r="L453" i="16"/>
  <c r="L451" i="16"/>
  <c r="L450" i="16"/>
  <c r="L449" i="16"/>
  <c r="L429" i="16"/>
  <c r="L426" i="16"/>
  <c r="L425" i="16"/>
  <c r="L423" i="16"/>
  <c r="L422" i="16"/>
  <c r="L421" i="16"/>
  <c r="L419" i="16"/>
  <c r="L418" i="16"/>
  <c r="L415" i="16"/>
  <c r="L371" i="16"/>
  <c r="L368" i="16"/>
  <c r="L365" i="16"/>
  <c r="L355" i="16"/>
  <c r="L352" i="16"/>
  <c r="L349" i="16"/>
  <c r="L331" i="16"/>
  <c r="L328" i="16"/>
  <c r="L324" i="16"/>
  <c r="L320" i="16"/>
  <c r="L316" i="16"/>
  <c r="L312" i="16"/>
  <c r="L308" i="16"/>
  <c r="L304" i="16"/>
  <c r="L300" i="16"/>
  <c r="L296" i="16"/>
  <c r="L292" i="16"/>
  <c r="L284" i="16"/>
  <c r="L280" i="16"/>
  <c r="L276" i="16"/>
  <c r="L272" i="16"/>
  <c r="L268" i="16"/>
  <c r="L264" i="16"/>
  <c r="L260" i="16"/>
  <c r="L256" i="16"/>
  <c r="L252" i="16"/>
  <c r="L248" i="16"/>
  <c r="L244" i="16"/>
  <c r="L240" i="16"/>
  <c r="L232" i="16"/>
  <c r="L228" i="16"/>
  <c r="L224" i="16"/>
  <c r="L220" i="16"/>
  <c r="L216" i="16"/>
  <c r="L212" i="16"/>
  <c r="L208" i="16"/>
  <c r="L204" i="16"/>
  <c r="L200" i="16"/>
  <c r="L196" i="16"/>
  <c r="L192" i="16"/>
  <c r="L188" i="16"/>
  <c r="L180" i="16"/>
  <c r="L176" i="16"/>
  <c r="L172" i="16"/>
  <c r="L168" i="16"/>
  <c r="L164" i="16"/>
  <c r="L160" i="16"/>
  <c r="L156" i="16"/>
  <c r="L152" i="16"/>
  <c r="L148" i="16"/>
  <c r="L144" i="16"/>
  <c r="L140" i="16"/>
  <c r="L136" i="16"/>
  <c r="L128" i="16"/>
  <c r="L124" i="16"/>
  <c r="L120" i="16"/>
  <c r="L116" i="16"/>
  <c r="L112" i="16"/>
  <c r="L108" i="16"/>
  <c r="L104" i="16"/>
  <c r="L100" i="16"/>
  <c r="L96" i="16"/>
  <c r="L92" i="16"/>
  <c r="L88" i="16"/>
  <c r="L84" i="16"/>
  <c r="L76" i="16"/>
  <c r="L72" i="16"/>
  <c r="L68" i="16"/>
  <c r="L598" i="16"/>
  <c r="L593" i="16"/>
  <c r="L590" i="16"/>
  <c r="L557" i="16"/>
  <c r="L543" i="16"/>
  <c r="L542" i="16"/>
  <c r="L541" i="16"/>
  <c r="L637" i="16"/>
  <c r="L581" i="16"/>
  <c r="L501" i="16"/>
  <c r="L470" i="16"/>
  <c r="L466" i="16"/>
  <c r="L462" i="16"/>
  <c r="L441" i="16"/>
  <c r="L439" i="16"/>
  <c r="L437" i="16"/>
  <c r="L435" i="16"/>
  <c r="L431" i="16"/>
  <c r="L382" i="16"/>
  <c r="L363" i="16"/>
  <c r="L360" i="16"/>
  <c r="L357" i="16"/>
  <c r="L339" i="16"/>
  <c r="L336" i="16"/>
  <c r="L333" i="16"/>
  <c r="L322" i="16"/>
  <c r="L314" i="16"/>
  <c r="L306" i="16"/>
  <c r="L298" i="16"/>
  <c r="L286" i="16"/>
  <c r="L278" i="16"/>
  <c r="L270" i="16"/>
  <c r="L262" i="16"/>
  <c r="L254" i="16"/>
  <c r="L246" i="16"/>
  <c r="L234" i="16"/>
  <c r="L226" i="16"/>
  <c r="L218" i="16"/>
  <c r="L210" i="16"/>
  <c r="L202" i="16"/>
  <c r="L194" i="16"/>
  <c r="L182" i="16"/>
  <c r="L174" i="16"/>
  <c r="L166" i="16"/>
  <c r="L158" i="16"/>
  <c r="L150" i="16"/>
  <c r="L142" i="16"/>
  <c r="L130" i="16"/>
  <c r="L122" i="16"/>
  <c r="L114" i="16"/>
  <c r="L106" i="16"/>
  <c r="L98" i="16"/>
  <c r="L90" i="16"/>
  <c r="L77" i="16"/>
  <c r="L74" i="16"/>
  <c r="L71" i="16"/>
  <c r="L66" i="16"/>
  <c r="L62" i="16"/>
  <c r="L58" i="16"/>
  <c r="L589" i="16"/>
  <c r="L539" i="16"/>
  <c r="L535" i="16"/>
  <c r="L486" i="16"/>
  <c r="L482" i="16"/>
  <c r="L478" i="16"/>
  <c r="L367" i="16"/>
  <c r="L364" i="16"/>
  <c r="L361" i="16"/>
  <c r="L337" i="16"/>
  <c r="L325" i="16"/>
  <c r="L317" i="16"/>
  <c r="L309" i="16"/>
  <c r="L301" i="16"/>
  <c r="L293" i="16"/>
  <c r="L281" i="16"/>
  <c r="L273" i="16"/>
  <c r="L265" i="16"/>
  <c r="L257" i="16"/>
  <c r="L249" i="16"/>
  <c r="L241" i="16"/>
  <c r="L229" i="16"/>
  <c r="L221" i="16"/>
  <c r="L213" i="16"/>
  <c r="L205" i="16"/>
  <c r="L197" i="16"/>
  <c r="L189" i="16"/>
  <c r="L177" i="16"/>
  <c r="L169" i="16"/>
  <c r="L161" i="16"/>
  <c r="L153" i="16"/>
  <c r="L145" i="16"/>
  <c r="L137" i="16"/>
  <c r="L125" i="16"/>
  <c r="L117" i="16"/>
  <c r="L109" i="16"/>
  <c r="L101" i="16"/>
  <c r="L93" i="16"/>
  <c r="L85" i="16"/>
  <c r="L73" i="16"/>
  <c r="L70" i="16"/>
  <c r="L67" i="16"/>
  <c r="L63" i="16"/>
  <c r="L59" i="16"/>
  <c r="L56" i="16"/>
  <c r="L54" i="16"/>
  <c r="L52" i="16"/>
  <c r="L50" i="16"/>
  <c r="L48" i="16"/>
  <c r="L46" i="16"/>
  <c r="L44" i="16"/>
  <c r="L42" i="16"/>
  <c r="L40" i="16"/>
  <c r="L473" i="16"/>
  <c r="L469" i="16"/>
  <c r="L467" i="16"/>
  <c r="L465" i="16"/>
  <c r="L463" i="16"/>
  <c r="L459" i="16"/>
  <c r="L442" i="16"/>
  <c r="L438" i="16"/>
  <c r="L434" i="16"/>
  <c r="L385" i="16"/>
  <c r="L381" i="16"/>
  <c r="L379" i="16"/>
  <c r="L376" i="16"/>
  <c r="L373" i="16"/>
  <c r="L347" i="16"/>
  <c r="L344" i="16"/>
  <c r="L318" i="16"/>
  <c r="L310" i="16"/>
  <c r="L302" i="16"/>
  <c r="L294" i="16"/>
  <c r="L282" i="16"/>
  <c r="L274" i="16"/>
  <c r="L621" i="16"/>
  <c r="L573" i="16"/>
  <c r="L538" i="16"/>
  <c r="L489" i="16"/>
  <c r="L485" i="16"/>
  <c r="L483" i="16"/>
  <c r="L481" i="16"/>
  <c r="L479" i="16"/>
  <c r="L475" i="16"/>
  <c r="L397" i="16"/>
  <c r="L377" i="16"/>
  <c r="L351" i="16"/>
  <c r="L348" i="16"/>
  <c r="L345" i="16"/>
  <c r="L327" i="16"/>
  <c r="L321" i="16"/>
  <c r="L313" i="16"/>
  <c r="L305" i="16"/>
  <c r="L297" i="16"/>
  <c r="L285" i="16"/>
  <c r="L277" i="16"/>
  <c r="L269" i="16"/>
  <c r="L33" i="16"/>
  <c r="M37" i="16"/>
  <c r="M45" i="16"/>
  <c r="M49" i="16"/>
  <c r="M51" i="16"/>
  <c r="M55" i="16"/>
  <c r="L61" i="16"/>
  <c r="M68" i="16"/>
  <c r="M71" i="16"/>
  <c r="M98" i="16"/>
  <c r="L121" i="16"/>
  <c r="L149" i="16"/>
  <c r="M174" i="16"/>
  <c r="K650" i="16"/>
  <c r="K646" i="16"/>
  <c r="K642" i="16"/>
  <c r="K638" i="16"/>
  <c r="K634" i="16"/>
  <c r="K630" i="16"/>
  <c r="K626" i="16"/>
  <c r="K622" i="16"/>
  <c r="K618" i="16"/>
  <c r="K651" i="16"/>
  <c r="K647" i="16"/>
  <c r="K643" i="16"/>
  <c r="K639" i="16"/>
  <c r="K635" i="16"/>
  <c r="K631" i="16"/>
  <c r="K627" i="16"/>
  <c r="K623" i="16"/>
  <c r="K619" i="16"/>
  <c r="K648" i="16"/>
  <c r="K640" i="16"/>
  <c r="K632" i="16"/>
  <c r="K624" i="16"/>
  <c r="K614" i="16"/>
  <c r="K610" i="16"/>
  <c r="K606" i="16"/>
  <c r="K598" i="16"/>
  <c r="K594" i="16"/>
  <c r="K590" i="16"/>
  <c r="K586" i="16"/>
  <c r="K582" i="16"/>
  <c r="K578" i="16"/>
  <c r="K574" i="16"/>
  <c r="K570" i="16"/>
  <c r="K566" i="16"/>
  <c r="K562" i="16"/>
  <c r="K558" i="16"/>
  <c r="K554" i="16"/>
  <c r="K649" i="16"/>
  <c r="K641" i="16"/>
  <c r="K633" i="16"/>
  <c r="K625" i="16"/>
  <c r="K617" i="16"/>
  <c r="K615" i="16"/>
  <c r="K611" i="16"/>
  <c r="K607" i="16"/>
  <c r="K599" i="16"/>
  <c r="K595" i="16"/>
  <c r="K591" i="16"/>
  <c r="K587" i="16"/>
  <c r="K583" i="16"/>
  <c r="K579" i="16"/>
  <c r="K575" i="16"/>
  <c r="K571" i="16"/>
  <c r="K567" i="16"/>
  <c r="K563" i="16"/>
  <c r="K559" i="16"/>
  <c r="K555" i="16"/>
  <c r="K547" i="16"/>
  <c r="K637" i="16"/>
  <c r="K621" i="16"/>
  <c r="K613" i="16"/>
  <c r="K605" i="16"/>
  <c r="K593" i="16"/>
  <c r="K585" i="16"/>
  <c r="K577" i="16"/>
  <c r="K569" i="16"/>
  <c r="K561" i="16"/>
  <c r="K553" i="16"/>
  <c r="K545" i="16"/>
  <c r="K644" i="16"/>
  <c r="K629" i="16"/>
  <c r="K612" i="16"/>
  <c r="K609" i="16"/>
  <c r="K588" i="16"/>
  <c r="K576" i="16"/>
  <c r="K573" i="16"/>
  <c r="K556" i="16"/>
  <c r="K543" i="16"/>
  <c r="K539" i="16"/>
  <c r="K535" i="16"/>
  <c r="K531" i="16"/>
  <c r="K527" i="16"/>
  <c r="K523" i="16"/>
  <c r="K519" i="16"/>
  <c r="K515" i="16"/>
  <c r="K511" i="16"/>
  <c r="K507" i="16"/>
  <c r="K503" i="16"/>
  <c r="K495" i="16"/>
  <c r="K491" i="16"/>
  <c r="K487" i="16"/>
  <c r="K483" i="16"/>
  <c r="K479" i="16"/>
  <c r="K475" i="16"/>
  <c r="K471" i="16"/>
  <c r="K467" i="16"/>
  <c r="K463" i="16"/>
  <c r="K459" i="16"/>
  <c r="K455" i="16"/>
  <c r="K451" i="16"/>
  <c r="K443" i="16"/>
  <c r="K439" i="16"/>
  <c r="K435" i="16"/>
  <c r="K431" i="16"/>
  <c r="K427" i="16"/>
  <c r="K423" i="16"/>
  <c r="K419" i="16"/>
  <c r="K415" i="16"/>
  <c r="K411" i="16"/>
  <c r="K407" i="16"/>
  <c r="K403" i="16"/>
  <c r="K399" i="16"/>
  <c r="K391" i="16"/>
  <c r="K387" i="16"/>
  <c r="K383" i="16"/>
  <c r="K580" i="16"/>
  <c r="K572" i="16"/>
  <c r="K568" i="16"/>
  <c r="K564" i="16"/>
  <c r="K560" i="16"/>
  <c r="K552" i="16"/>
  <c r="K546" i="16"/>
  <c r="K544" i="16"/>
  <c r="K541" i="16"/>
  <c r="K538" i="16"/>
  <c r="K528" i="16"/>
  <c r="K525" i="16"/>
  <c r="K522" i="16"/>
  <c r="K512" i="16"/>
  <c r="K509" i="16"/>
  <c r="K506" i="16"/>
  <c r="K494" i="16"/>
  <c r="K484" i="16"/>
  <c r="K481" i="16"/>
  <c r="K478" i="16"/>
  <c r="K468" i="16"/>
  <c r="K465" i="16"/>
  <c r="K462" i="16"/>
  <c r="K452" i="16"/>
  <c r="K449" i="16"/>
  <c r="K440" i="16"/>
  <c r="K437" i="16"/>
  <c r="K434" i="16"/>
  <c r="K424" i="16"/>
  <c r="K421" i="16"/>
  <c r="K418" i="16"/>
  <c r="K408" i="16"/>
  <c r="K405" i="16"/>
  <c r="K402" i="16"/>
  <c r="K390" i="16"/>
  <c r="K380" i="16"/>
  <c r="K377" i="16"/>
  <c r="K373" i="16"/>
  <c r="K369" i="16"/>
  <c r="K365" i="16"/>
  <c r="K361" i="16"/>
  <c r="K357" i="16"/>
  <c r="K353" i="16"/>
  <c r="K349" i="16"/>
  <c r="K345" i="16"/>
  <c r="K337" i="16"/>
  <c r="K333" i="16"/>
  <c r="K329" i="16"/>
  <c r="K636" i="16"/>
  <c r="K620" i="16"/>
  <c r="K597" i="16"/>
  <c r="K589" i="16"/>
  <c r="K581" i="16"/>
  <c r="K508" i="16"/>
  <c r="K505" i="16"/>
  <c r="K504" i="16"/>
  <c r="K502" i="16"/>
  <c r="K501" i="16"/>
  <c r="K500" i="16"/>
  <c r="K493" i="16"/>
  <c r="K492" i="16"/>
  <c r="K490" i="16"/>
  <c r="K489" i="16"/>
  <c r="K488" i="16"/>
  <c r="K486" i="16"/>
  <c r="K485" i="16"/>
  <c r="K482" i="16"/>
  <c r="K404" i="16"/>
  <c r="K401" i="16"/>
  <c r="K400" i="16"/>
  <c r="K398" i="16"/>
  <c r="K397" i="16"/>
  <c r="K396" i="16"/>
  <c r="K389" i="16"/>
  <c r="K388" i="16"/>
  <c r="K386" i="16"/>
  <c r="K385" i="16"/>
  <c r="K384" i="16"/>
  <c r="K382" i="16"/>
  <c r="K381" i="16"/>
  <c r="K379" i="16"/>
  <c r="K376" i="16"/>
  <c r="K366" i="16"/>
  <c r="K363" i="16"/>
  <c r="K360" i="16"/>
  <c r="K350" i="16"/>
  <c r="K347" i="16"/>
  <c r="K344" i="16"/>
  <c r="K339" i="16"/>
  <c r="K336" i="16"/>
  <c r="K326" i="16"/>
  <c r="K322" i="16"/>
  <c r="K318" i="16"/>
  <c r="K314" i="16"/>
  <c r="K310" i="16"/>
  <c r="K306" i="16"/>
  <c r="K302" i="16"/>
  <c r="K298" i="16"/>
  <c r="K294" i="16"/>
  <c r="K286" i="16"/>
  <c r="K282" i="16"/>
  <c r="K278" i="16"/>
  <c r="K274" i="16"/>
  <c r="K270" i="16"/>
  <c r="K266" i="16"/>
  <c r="K262" i="16"/>
  <c r="K258" i="16"/>
  <c r="K254" i="16"/>
  <c r="K250" i="16"/>
  <c r="K246" i="16"/>
  <c r="K242" i="16"/>
  <c r="K234" i="16"/>
  <c r="K230" i="16"/>
  <c r="K226" i="16"/>
  <c r="K222" i="16"/>
  <c r="K218" i="16"/>
  <c r="K214" i="16"/>
  <c r="K210" i="16"/>
  <c r="K206" i="16"/>
  <c r="K202" i="16"/>
  <c r="K198" i="16"/>
  <c r="K194" i="16"/>
  <c r="K190" i="16"/>
  <c r="K182" i="16"/>
  <c r="K178" i="16"/>
  <c r="K174" i="16"/>
  <c r="K170" i="16"/>
  <c r="K166" i="16"/>
  <c r="K162" i="16"/>
  <c r="K158" i="16"/>
  <c r="K154" i="16"/>
  <c r="K150" i="16"/>
  <c r="K146" i="16"/>
  <c r="K142" i="16"/>
  <c r="K138" i="16"/>
  <c r="K130" i="16"/>
  <c r="K126" i="16"/>
  <c r="K122" i="16"/>
  <c r="K118" i="16"/>
  <c r="K114" i="16"/>
  <c r="K110" i="16"/>
  <c r="K106" i="16"/>
  <c r="K102" i="16"/>
  <c r="K98" i="16"/>
  <c r="K94" i="16"/>
  <c r="K90" i="16"/>
  <c r="K86" i="16"/>
  <c r="K604" i="16"/>
  <c r="K596" i="16"/>
  <c r="K524" i="16"/>
  <c r="K521" i="16"/>
  <c r="K520" i="16"/>
  <c r="K518" i="16"/>
  <c r="K517" i="16"/>
  <c r="K516" i="16"/>
  <c r="K514" i="16"/>
  <c r="K513" i="16"/>
  <c r="K510" i="16"/>
  <c r="K448" i="16"/>
  <c r="K420" i="16"/>
  <c r="K417" i="16"/>
  <c r="K416" i="16"/>
  <c r="K414" i="16"/>
  <c r="K413" i="16"/>
  <c r="K412" i="16"/>
  <c r="K410" i="16"/>
  <c r="K409" i="16"/>
  <c r="K406" i="16"/>
  <c r="K378" i="16"/>
  <c r="K375" i="16"/>
  <c r="K372" i="16"/>
  <c r="K362" i="16"/>
  <c r="K359" i="16"/>
  <c r="K356" i="16"/>
  <c r="K346" i="16"/>
  <c r="K338" i="16"/>
  <c r="K335" i="16"/>
  <c r="K332" i="16"/>
  <c r="K323" i="16"/>
  <c r="K319" i="16"/>
  <c r="K315" i="16"/>
  <c r="K311" i="16"/>
  <c r="K307" i="16"/>
  <c r="K303" i="16"/>
  <c r="K299" i="16"/>
  <c r="K295" i="16"/>
  <c r="K287" i="16"/>
  <c r="K283" i="16"/>
  <c r="K279" i="16"/>
  <c r="K275" i="16"/>
  <c r="K271" i="16"/>
  <c r="K267" i="16"/>
  <c r="K263" i="16"/>
  <c r="K259" i="16"/>
  <c r="K255" i="16"/>
  <c r="K251" i="16"/>
  <c r="K247" i="16"/>
  <c r="K243" i="16"/>
  <c r="K235" i="16"/>
  <c r="K231" i="16"/>
  <c r="K227" i="16"/>
  <c r="K223" i="16"/>
  <c r="K219" i="16"/>
  <c r="K215" i="16"/>
  <c r="K211" i="16"/>
  <c r="K207" i="16"/>
  <c r="K203" i="16"/>
  <c r="K199" i="16"/>
  <c r="K195" i="16"/>
  <c r="K191" i="16"/>
  <c r="K183" i="16"/>
  <c r="K179" i="16"/>
  <c r="K175" i="16"/>
  <c r="K171" i="16"/>
  <c r="K167" i="16"/>
  <c r="K163" i="16"/>
  <c r="K159" i="16"/>
  <c r="K155" i="16"/>
  <c r="K151" i="16"/>
  <c r="K147" i="16"/>
  <c r="K143" i="16"/>
  <c r="K139" i="16"/>
  <c r="K131" i="16"/>
  <c r="K127" i="16"/>
  <c r="K123" i="16"/>
  <c r="K119" i="16"/>
  <c r="K115" i="16"/>
  <c r="K111" i="16"/>
  <c r="K107" i="16"/>
  <c r="K103" i="16"/>
  <c r="K99" i="16"/>
  <c r="K95" i="16"/>
  <c r="K91" i="16"/>
  <c r="K87" i="16"/>
  <c r="K79" i="16"/>
  <c r="K75" i="16"/>
  <c r="K71" i="16"/>
  <c r="K645" i="16"/>
  <c r="K628" i="16"/>
  <c r="K616" i="16"/>
  <c r="K592" i="16"/>
  <c r="K464" i="16"/>
  <c r="K460" i="16"/>
  <c r="K458" i="16"/>
  <c r="K456" i="16"/>
  <c r="K454" i="16"/>
  <c r="K450" i="16"/>
  <c r="K433" i="16"/>
  <c r="K429" i="16"/>
  <c r="K425" i="16"/>
  <c r="K354" i="16"/>
  <c r="K351" i="16"/>
  <c r="K348" i="16"/>
  <c r="K330" i="16"/>
  <c r="K327" i="16"/>
  <c r="K321" i="16"/>
  <c r="K313" i="16"/>
  <c r="K305" i="16"/>
  <c r="K297" i="16"/>
  <c r="K285" i="16"/>
  <c r="K277" i="16"/>
  <c r="K269" i="16"/>
  <c r="K261" i="16"/>
  <c r="K253" i="16"/>
  <c r="K245" i="16"/>
  <c r="K233" i="16"/>
  <c r="K225" i="16"/>
  <c r="K217" i="16"/>
  <c r="K209" i="16"/>
  <c r="K201" i="16"/>
  <c r="K193" i="16"/>
  <c r="K181" i="16"/>
  <c r="K173" i="16"/>
  <c r="K165" i="16"/>
  <c r="K157" i="16"/>
  <c r="K149" i="16"/>
  <c r="K141" i="16"/>
  <c r="K129" i="16"/>
  <c r="K121" i="16"/>
  <c r="K113" i="16"/>
  <c r="K105" i="16"/>
  <c r="K97" i="16"/>
  <c r="K89" i="16"/>
  <c r="K78" i="16"/>
  <c r="K68" i="16"/>
  <c r="K65" i="16"/>
  <c r="K61" i="16"/>
  <c r="K57" i="16"/>
  <c r="K55" i="16"/>
  <c r="K53" i="16"/>
  <c r="K51" i="16"/>
  <c r="K49" i="16"/>
  <c r="K47" i="16"/>
  <c r="K45" i="16"/>
  <c r="K43" i="16"/>
  <c r="K557" i="16"/>
  <c r="K542" i="16"/>
  <c r="K537" i="16"/>
  <c r="K533" i="16"/>
  <c r="K529" i="16"/>
  <c r="K480" i="16"/>
  <c r="K476" i="16"/>
  <c r="K474" i="16"/>
  <c r="K472" i="16"/>
  <c r="K470" i="16"/>
  <c r="K466" i="16"/>
  <c r="K441" i="16"/>
  <c r="K358" i="16"/>
  <c r="K355" i="16"/>
  <c r="K352" i="16"/>
  <c r="K334" i="16"/>
  <c r="K331" i="16"/>
  <c r="K328" i="16"/>
  <c r="K324" i="16"/>
  <c r="K316" i="16"/>
  <c r="K308" i="16"/>
  <c r="K300" i="16"/>
  <c r="K292" i="16"/>
  <c r="K280" i="16"/>
  <c r="K272" i="16"/>
  <c r="K264" i="16"/>
  <c r="K256" i="16"/>
  <c r="K248" i="16"/>
  <c r="K240" i="16"/>
  <c r="K228" i="16"/>
  <c r="K220" i="16"/>
  <c r="K212" i="16"/>
  <c r="K204" i="16"/>
  <c r="K196" i="16"/>
  <c r="K188" i="16"/>
  <c r="K176" i="16"/>
  <c r="K168" i="16"/>
  <c r="K160" i="16"/>
  <c r="K152" i="16"/>
  <c r="K144" i="16"/>
  <c r="K136" i="16"/>
  <c r="K124" i="16"/>
  <c r="K116" i="16"/>
  <c r="K108" i="16"/>
  <c r="K100" i="16"/>
  <c r="K92" i="16"/>
  <c r="K77" i="16"/>
  <c r="K74" i="16"/>
  <c r="K66" i="16"/>
  <c r="K62" i="16"/>
  <c r="K58" i="16"/>
  <c r="K565" i="16"/>
  <c r="K461" i="16"/>
  <c r="K457" i="16"/>
  <c r="K453" i="16"/>
  <c r="K436" i="16"/>
  <c r="K432" i="16"/>
  <c r="K430" i="16"/>
  <c r="K428" i="16"/>
  <c r="K426" i="16"/>
  <c r="K422" i="16"/>
  <c r="K370" i="16"/>
  <c r="K367" i="16"/>
  <c r="K364" i="16"/>
  <c r="K325" i="16"/>
  <c r="K317" i="16"/>
  <c r="K309" i="16"/>
  <c r="K301" i="16"/>
  <c r="K293" i="16"/>
  <c r="K281" i="16"/>
  <c r="K273" i="16"/>
  <c r="K608" i="16"/>
  <c r="K584" i="16"/>
  <c r="K540" i="16"/>
  <c r="K536" i="16"/>
  <c r="K534" i="16"/>
  <c r="K532" i="16"/>
  <c r="K530" i="16"/>
  <c r="K526" i="16"/>
  <c r="K477" i="16"/>
  <c r="K473" i="16"/>
  <c r="K469" i="16"/>
  <c r="K442" i="16"/>
  <c r="K438" i="16"/>
  <c r="K374" i="16"/>
  <c r="K371" i="16"/>
  <c r="K368" i="16"/>
  <c r="K320" i="16"/>
  <c r="K312" i="16"/>
  <c r="K304" i="16"/>
  <c r="K296" i="16"/>
  <c r="K284" i="16"/>
  <c r="K276" i="16"/>
  <c r="K268" i="16"/>
  <c r="N649" i="16"/>
  <c r="N645" i="16"/>
  <c r="N641" i="16"/>
  <c r="N637" i="16"/>
  <c r="N633" i="16"/>
  <c r="N629" i="16"/>
  <c r="N625" i="16"/>
  <c r="N621" i="16"/>
  <c r="N617" i="16"/>
  <c r="N650" i="16"/>
  <c r="N646" i="16"/>
  <c r="N642" i="16"/>
  <c r="N638" i="16"/>
  <c r="N634" i="16"/>
  <c r="N630" i="16"/>
  <c r="N626" i="16"/>
  <c r="N622" i="16"/>
  <c r="N618" i="16"/>
  <c r="N651" i="16"/>
  <c r="N643" i="16"/>
  <c r="N635" i="16"/>
  <c r="N627" i="16"/>
  <c r="N619" i="16"/>
  <c r="N616" i="16"/>
  <c r="N613" i="16"/>
  <c r="N609" i="16"/>
  <c r="N605" i="16"/>
  <c r="N597" i="16"/>
  <c r="N593" i="16"/>
  <c r="N589" i="16"/>
  <c r="N585" i="16"/>
  <c r="N581" i="16"/>
  <c r="N577" i="16"/>
  <c r="N573" i="16"/>
  <c r="N569" i="16"/>
  <c r="N565" i="16"/>
  <c r="N561" i="16"/>
  <c r="N557" i="16"/>
  <c r="N553" i="16"/>
  <c r="N644" i="16"/>
  <c r="N636" i="16"/>
  <c r="N628" i="16"/>
  <c r="N620" i="16"/>
  <c r="N614" i="16"/>
  <c r="N610" i="16"/>
  <c r="N606" i="16"/>
  <c r="N598" i="16"/>
  <c r="N594" i="16"/>
  <c r="N590" i="16"/>
  <c r="N586" i="16"/>
  <c r="N582" i="16"/>
  <c r="N578" i="16"/>
  <c r="N574" i="16"/>
  <c r="N570" i="16"/>
  <c r="N566" i="16"/>
  <c r="N562" i="16"/>
  <c r="N558" i="16"/>
  <c r="N554" i="16"/>
  <c r="N648" i="16"/>
  <c r="N632" i="16"/>
  <c r="N608" i="16"/>
  <c r="N596" i="16"/>
  <c r="N588" i="16"/>
  <c r="N580" i="16"/>
  <c r="N572" i="16"/>
  <c r="N564" i="16"/>
  <c r="N556" i="16"/>
  <c r="N544" i="16"/>
  <c r="N631" i="16"/>
  <c r="N607" i="16"/>
  <c r="N604" i="16"/>
  <c r="N583" i="16"/>
  <c r="N571" i="16"/>
  <c r="N568" i="16"/>
  <c r="N547" i="16"/>
  <c r="N546" i="16"/>
  <c r="N542" i="16"/>
  <c r="N538" i="16"/>
  <c r="N534" i="16"/>
  <c r="N530" i="16"/>
  <c r="N526" i="16"/>
  <c r="N522" i="16"/>
  <c r="N518" i="16"/>
  <c r="N514" i="16"/>
  <c r="N510" i="16"/>
  <c r="N506" i="16"/>
  <c r="N502" i="16"/>
  <c r="N494" i="16"/>
  <c r="N490" i="16"/>
  <c r="N486" i="16"/>
  <c r="N482" i="16"/>
  <c r="N478" i="16"/>
  <c r="N474" i="16"/>
  <c r="N470" i="16"/>
  <c r="N466" i="16"/>
  <c r="N462" i="16"/>
  <c r="N458" i="16"/>
  <c r="N454" i="16"/>
  <c r="N450" i="16"/>
  <c r="N442" i="16"/>
  <c r="N438" i="16"/>
  <c r="N434" i="16"/>
  <c r="N430" i="16"/>
  <c r="N426" i="16"/>
  <c r="N422" i="16"/>
  <c r="N418" i="16"/>
  <c r="N414" i="16"/>
  <c r="N410" i="16"/>
  <c r="N406" i="16"/>
  <c r="N402" i="16"/>
  <c r="N398" i="16"/>
  <c r="N390" i="16"/>
  <c r="N386" i="16"/>
  <c r="N382" i="16"/>
  <c r="N615" i="16"/>
  <c r="N592" i="16"/>
  <c r="N584" i="16"/>
  <c r="N576" i="16"/>
  <c r="N539" i="16"/>
  <c r="N536" i="16"/>
  <c r="N533" i="16"/>
  <c r="N523" i="16"/>
  <c r="N520" i="16"/>
  <c r="N517" i="16"/>
  <c r="N507" i="16"/>
  <c r="N504" i="16"/>
  <c r="N501" i="16"/>
  <c r="N495" i="16"/>
  <c r="N492" i="16"/>
  <c r="N489" i="16"/>
  <c r="N479" i="16"/>
  <c r="N476" i="16"/>
  <c r="N473" i="16"/>
  <c r="N463" i="16"/>
  <c r="N460" i="16"/>
  <c r="N457" i="16"/>
  <c r="N435" i="16"/>
  <c r="N432" i="16"/>
  <c r="N429" i="16"/>
  <c r="N419" i="16"/>
  <c r="N416" i="16"/>
  <c r="N413" i="16"/>
  <c r="N403" i="16"/>
  <c r="N400" i="16"/>
  <c r="N397" i="16"/>
  <c r="N391" i="16"/>
  <c r="N388" i="16"/>
  <c r="N385" i="16"/>
  <c r="N376" i="16"/>
  <c r="N372" i="16"/>
  <c r="N368" i="16"/>
  <c r="N364" i="16"/>
  <c r="N360" i="16"/>
  <c r="N356" i="16"/>
  <c r="N352" i="16"/>
  <c r="N348" i="16"/>
  <c r="N344" i="16"/>
  <c r="N336" i="16"/>
  <c r="N332" i="16"/>
  <c r="N328" i="16"/>
  <c r="N647" i="16"/>
  <c r="N599" i="16"/>
  <c r="N591" i="16"/>
  <c r="N535" i="16"/>
  <c r="N532" i="16"/>
  <c r="N531" i="16"/>
  <c r="N529" i="16"/>
  <c r="N528" i="16"/>
  <c r="N527" i="16"/>
  <c r="N525" i="16"/>
  <c r="N524" i="16"/>
  <c r="N521" i="16"/>
  <c r="N459" i="16"/>
  <c r="N456" i="16"/>
  <c r="N455" i="16"/>
  <c r="N453" i="16"/>
  <c r="N452" i="16"/>
  <c r="N451" i="16"/>
  <c r="N449" i="16"/>
  <c r="N448" i="16"/>
  <c r="N431" i="16"/>
  <c r="N428" i="16"/>
  <c r="N427" i="16"/>
  <c r="N425" i="16"/>
  <c r="N424" i="16"/>
  <c r="N423" i="16"/>
  <c r="N421" i="16"/>
  <c r="N420" i="16"/>
  <c r="N417" i="16"/>
  <c r="N377" i="16"/>
  <c r="N374" i="16"/>
  <c r="N371" i="16"/>
  <c r="N361" i="16"/>
  <c r="N358" i="16"/>
  <c r="N355" i="16"/>
  <c r="N345" i="16"/>
  <c r="N337" i="16"/>
  <c r="N334" i="16"/>
  <c r="N331" i="16"/>
  <c r="N325" i="16"/>
  <c r="N321" i="16"/>
  <c r="N317" i="16"/>
  <c r="N313" i="16"/>
  <c r="N309" i="16"/>
  <c r="N305" i="16"/>
  <c r="N301" i="16"/>
  <c r="N297" i="16"/>
  <c r="N293" i="16"/>
  <c r="N285" i="16"/>
  <c r="N281" i="16"/>
  <c r="N277" i="16"/>
  <c r="N273" i="16"/>
  <c r="N269" i="16"/>
  <c r="N265" i="16"/>
  <c r="N261" i="16"/>
  <c r="N257" i="16"/>
  <c r="N253" i="16"/>
  <c r="N249" i="16"/>
  <c r="N245" i="16"/>
  <c r="N241" i="16"/>
  <c r="N233" i="16"/>
  <c r="N229" i="16"/>
  <c r="N225" i="16"/>
  <c r="N221" i="16"/>
  <c r="N217" i="16"/>
  <c r="N213" i="16"/>
  <c r="N209" i="16"/>
  <c r="N205" i="16"/>
  <c r="N201" i="16"/>
  <c r="N197" i="16"/>
  <c r="N193" i="16"/>
  <c r="N189" i="16"/>
  <c r="N181" i="16"/>
  <c r="N177" i="16"/>
  <c r="N173" i="16"/>
  <c r="N169" i="16"/>
  <c r="N165" i="16"/>
  <c r="N161" i="16"/>
  <c r="N157" i="16"/>
  <c r="N153" i="16"/>
  <c r="N149" i="16"/>
  <c r="N145" i="16"/>
  <c r="N141" i="16"/>
  <c r="N137" i="16"/>
  <c r="N129" i="16"/>
  <c r="N125" i="16"/>
  <c r="N121" i="16"/>
  <c r="N117" i="16"/>
  <c r="N113" i="16"/>
  <c r="N109" i="16"/>
  <c r="N105" i="16"/>
  <c r="N101" i="16"/>
  <c r="N97" i="16"/>
  <c r="N93" i="16"/>
  <c r="N89" i="16"/>
  <c r="N85" i="16"/>
  <c r="N640" i="16"/>
  <c r="N624" i="16"/>
  <c r="N612" i="16"/>
  <c r="N563" i="16"/>
  <c r="N555" i="16"/>
  <c r="N543" i="16"/>
  <c r="N541" i="16"/>
  <c r="N540" i="16"/>
  <c r="N537" i="16"/>
  <c r="N475" i="16"/>
  <c r="N472" i="16"/>
  <c r="N471" i="16"/>
  <c r="N469" i="16"/>
  <c r="N468" i="16"/>
  <c r="N467" i="16"/>
  <c r="N465" i="16"/>
  <c r="N464" i="16"/>
  <c r="N461" i="16"/>
  <c r="N443" i="16"/>
  <c r="N441" i="16"/>
  <c r="N440" i="16"/>
  <c r="N439" i="16"/>
  <c r="N437" i="16"/>
  <c r="N436" i="16"/>
  <c r="N433" i="16"/>
  <c r="N373" i="16"/>
  <c r="N370" i="16"/>
  <c r="N367" i="16"/>
  <c r="N357" i="16"/>
  <c r="N354" i="16"/>
  <c r="N351" i="16"/>
  <c r="N333" i="16"/>
  <c r="N330" i="16"/>
  <c r="N327" i="16"/>
  <c r="N322" i="16"/>
  <c r="N318" i="16"/>
  <c r="N314" i="16"/>
  <c r="N310" i="16"/>
  <c r="N306" i="16"/>
  <c r="N302" i="16"/>
  <c r="N298" i="16"/>
  <c r="N294" i="16"/>
  <c r="N286" i="16"/>
  <c r="N282" i="16"/>
  <c r="N278" i="16"/>
  <c r="N274" i="16"/>
  <c r="N270" i="16"/>
  <c r="N266" i="16"/>
  <c r="N262" i="16"/>
  <c r="N258" i="16"/>
  <c r="N254" i="16"/>
  <c r="N250" i="16"/>
  <c r="N246" i="16"/>
  <c r="N242" i="16"/>
  <c r="N234" i="16"/>
  <c r="N230" i="16"/>
  <c r="N226" i="16"/>
  <c r="N222" i="16"/>
  <c r="N218" i="16"/>
  <c r="N214" i="16"/>
  <c r="N210" i="16"/>
  <c r="N206" i="16"/>
  <c r="N202" i="16"/>
  <c r="N198" i="16"/>
  <c r="N194" i="16"/>
  <c r="N190" i="16"/>
  <c r="N182" i="16"/>
  <c r="N178" i="16"/>
  <c r="N174" i="16"/>
  <c r="N170" i="16"/>
  <c r="N166" i="16"/>
  <c r="N162" i="16"/>
  <c r="N158" i="16"/>
  <c r="N154" i="16"/>
  <c r="N150" i="16"/>
  <c r="N146" i="16"/>
  <c r="N142" i="16"/>
  <c r="N138" i="16"/>
  <c r="N130" i="16"/>
  <c r="N126" i="16"/>
  <c r="N122" i="16"/>
  <c r="N118" i="16"/>
  <c r="N114" i="16"/>
  <c r="N110" i="16"/>
  <c r="N106" i="16"/>
  <c r="N102" i="16"/>
  <c r="N98" i="16"/>
  <c r="N94" i="16"/>
  <c r="N90" i="16"/>
  <c r="N86" i="16"/>
  <c r="N78" i="16"/>
  <c r="N74" i="16"/>
  <c r="N70" i="16"/>
  <c r="N639" i="16"/>
  <c r="N623" i="16"/>
  <c r="N611" i="16"/>
  <c r="N595" i="16"/>
  <c r="N587" i="16"/>
  <c r="N579" i="16"/>
  <c r="N560" i="16"/>
  <c r="N552" i="16"/>
  <c r="N545" i="16"/>
  <c r="N559" i="16"/>
  <c r="N519" i="16"/>
  <c r="N515" i="16"/>
  <c r="N513" i="16"/>
  <c r="N511" i="16"/>
  <c r="N509" i="16"/>
  <c r="N505" i="16"/>
  <c r="N488" i="16"/>
  <c r="N484" i="16"/>
  <c r="N480" i="16"/>
  <c r="N396" i="16"/>
  <c r="N378" i="16"/>
  <c r="N375" i="16"/>
  <c r="N349" i="16"/>
  <c r="N346" i="16"/>
  <c r="N324" i="16"/>
  <c r="N316" i="16"/>
  <c r="N308" i="16"/>
  <c r="N300" i="16"/>
  <c r="N292" i="16"/>
  <c r="N280" i="16"/>
  <c r="N272" i="16"/>
  <c r="N264" i="16"/>
  <c r="N256" i="16"/>
  <c r="N248" i="16"/>
  <c r="N240" i="16"/>
  <c r="N228" i="16"/>
  <c r="N220" i="16"/>
  <c r="N212" i="16"/>
  <c r="N204" i="16"/>
  <c r="N196" i="16"/>
  <c r="N188" i="16"/>
  <c r="N176" i="16"/>
  <c r="N168" i="16"/>
  <c r="N160" i="16"/>
  <c r="N152" i="16"/>
  <c r="N144" i="16"/>
  <c r="N136" i="16"/>
  <c r="N124" i="16"/>
  <c r="N116" i="16"/>
  <c r="N108" i="16"/>
  <c r="N100" i="16"/>
  <c r="N92" i="16"/>
  <c r="N79" i="16"/>
  <c r="N76" i="16"/>
  <c r="N73" i="16"/>
  <c r="N64" i="16"/>
  <c r="N60" i="16"/>
  <c r="N567" i="16"/>
  <c r="N500" i="16"/>
  <c r="N412" i="16"/>
  <c r="N408" i="16"/>
  <c r="N404" i="16"/>
  <c r="N387" i="16"/>
  <c r="N383" i="16"/>
  <c r="N381" i="16"/>
  <c r="N379" i="16"/>
  <c r="N353" i="16"/>
  <c r="N350" i="16"/>
  <c r="N347" i="16"/>
  <c r="N329" i="16"/>
  <c r="N326" i="16"/>
  <c r="N319" i="16"/>
  <c r="N311" i="16"/>
  <c r="N303" i="16"/>
  <c r="N295" i="16"/>
  <c r="N283" i="16"/>
  <c r="N275" i="16"/>
  <c r="N267" i="16"/>
  <c r="N259" i="16"/>
  <c r="N251" i="16"/>
  <c r="N243" i="16"/>
  <c r="N231" i="16"/>
  <c r="N223" i="16"/>
  <c r="N215" i="16"/>
  <c r="N207" i="16"/>
  <c r="N199" i="16"/>
  <c r="N191" i="16"/>
  <c r="N179" i="16"/>
  <c r="N171" i="16"/>
  <c r="N163" i="16"/>
  <c r="N155" i="16"/>
  <c r="N147" i="16"/>
  <c r="N139" i="16"/>
  <c r="N127" i="16"/>
  <c r="N119" i="16"/>
  <c r="N111" i="16"/>
  <c r="N103" i="16"/>
  <c r="N95" i="16"/>
  <c r="N87" i="16"/>
  <c r="N84" i="16"/>
  <c r="N75" i="16"/>
  <c r="N72" i="16"/>
  <c r="N69" i="16"/>
  <c r="N65" i="16"/>
  <c r="N61" i="16"/>
  <c r="N57" i="16"/>
  <c r="N55" i="16"/>
  <c r="N53" i="16"/>
  <c r="N51" i="16"/>
  <c r="N49" i="16"/>
  <c r="N47" i="16"/>
  <c r="N45" i="16"/>
  <c r="N43" i="16"/>
  <c r="N41" i="16"/>
  <c r="N575" i="16"/>
  <c r="N516" i="16"/>
  <c r="N512" i="16"/>
  <c r="N508" i="16"/>
  <c r="N491" i="16"/>
  <c r="N487" i="16"/>
  <c r="N485" i="16"/>
  <c r="N483" i="16"/>
  <c r="N481" i="16"/>
  <c r="N477" i="16"/>
  <c r="N399" i="16"/>
  <c r="N389" i="16"/>
  <c r="N365" i="16"/>
  <c r="N362" i="16"/>
  <c r="N359" i="16"/>
  <c r="N338" i="16"/>
  <c r="N335" i="16"/>
  <c r="N320" i="16"/>
  <c r="N312" i="16"/>
  <c r="N304" i="16"/>
  <c r="N296" i="16"/>
  <c r="N284" i="16"/>
  <c r="N276" i="16"/>
  <c r="N268" i="16"/>
  <c r="N503" i="16"/>
  <c r="N493" i="16"/>
  <c r="N415" i="16"/>
  <c r="N411" i="16"/>
  <c r="N409" i="16"/>
  <c r="N407" i="16"/>
  <c r="N405" i="16"/>
  <c r="N401" i="16"/>
  <c r="N384" i="16"/>
  <c r="N380" i="16"/>
  <c r="N369" i="16"/>
  <c r="N366" i="16"/>
  <c r="N363" i="16"/>
  <c r="N339" i="16"/>
  <c r="N323" i="16"/>
  <c r="N315" i="16"/>
  <c r="N307" i="16"/>
  <c r="N299" i="16"/>
  <c r="N287" i="16"/>
  <c r="N279" i="16"/>
  <c r="N271" i="16"/>
  <c r="M32" i="16"/>
  <c r="K33" i="16"/>
  <c r="O33" i="16"/>
  <c r="M34" i="16"/>
  <c r="K35" i="16"/>
  <c r="O35" i="16"/>
  <c r="M36" i="16"/>
  <c r="K37" i="16"/>
  <c r="O37" i="16"/>
  <c r="M38" i="16"/>
  <c r="K39" i="16"/>
  <c r="O39" i="16"/>
  <c r="N40" i="16"/>
  <c r="O41" i="16"/>
  <c r="N42" i="16"/>
  <c r="N44" i="16"/>
  <c r="N46" i="16"/>
  <c r="N48" i="16"/>
  <c r="P48" i="16" s="1"/>
  <c r="C726" i="16" s="1"/>
  <c r="C779" i="16" s="1"/>
  <c r="N50" i="16"/>
  <c r="N52" i="16"/>
  <c r="N54" i="16"/>
  <c r="N56" i="16"/>
  <c r="L57" i="16"/>
  <c r="M58" i="16"/>
  <c r="N59" i="16"/>
  <c r="O60" i="16"/>
  <c r="J63" i="16"/>
  <c r="K64" i="16"/>
  <c r="L65" i="16"/>
  <c r="M66" i="16"/>
  <c r="N67" i="16"/>
  <c r="K69" i="16"/>
  <c r="O70" i="16"/>
  <c r="K72" i="16"/>
  <c r="O73" i="16"/>
  <c r="L75" i="16"/>
  <c r="O76" i="16"/>
  <c r="L78" i="16"/>
  <c r="K84" i="16"/>
  <c r="K88" i="16"/>
  <c r="M90" i="16"/>
  <c r="O92" i="16"/>
  <c r="J95" i="16"/>
  <c r="L97" i="16"/>
  <c r="N99" i="16"/>
  <c r="K104" i="16"/>
  <c r="M106" i="16"/>
  <c r="O108" i="16"/>
  <c r="J111" i="16"/>
  <c r="L113" i="16"/>
  <c r="N115" i="16"/>
  <c r="K120" i="16"/>
  <c r="M122" i="16"/>
  <c r="O124" i="16"/>
  <c r="J127" i="16"/>
  <c r="L129" i="16"/>
  <c r="N131" i="16"/>
  <c r="O136" i="16"/>
  <c r="J139" i="16"/>
  <c r="L141" i="16"/>
  <c r="N143" i="16"/>
  <c r="K148" i="16"/>
  <c r="M150" i="16"/>
  <c r="O152" i="16"/>
  <c r="J155" i="16"/>
  <c r="L157" i="16"/>
  <c r="N159" i="16"/>
  <c r="K164" i="16"/>
  <c r="M166" i="16"/>
  <c r="O168" i="16"/>
  <c r="J171" i="16"/>
  <c r="L173" i="16"/>
  <c r="N175" i="16"/>
  <c r="K180" i="16"/>
  <c r="M182" i="16"/>
  <c r="K192" i="16"/>
  <c r="M194" i="16"/>
  <c r="O196" i="16"/>
  <c r="J199" i="16"/>
  <c r="L201" i="16"/>
  <c r="N203" i="16"/>
  <c r="K208" i="16"/>
  <c r="M210" i="16"/>
  <c r="O212" i="16"/>
  <c r="J215" i="16"/>
  <c r="L217" i="16"/>
  <c r="N219" i="16"/>
  <c r="K224" i="16"/>
  <c r="M226" i="16"/>
  <c r="O228" i="16"/>
  <c r="J231" i="16"/>
  <c r="L233" i="16"/>
  <c r="N235" i="16"/>
  <c r="O240" i="16"/>
  <c r="J243" i="16"/>
  <c r="L245" i="16"/>
  <c r="N247" i="16"/>
  <c r="K252" i="16"/>
  <c r="M254" i="16"/>
  <c r="O256" i="16"/>
  <c r="J259" i="16"/>
  <c r="L261" i="16"/>
  <c r="N263" i="16"/>
  <c r="M267" i="16"/>
  <c r="G705" i="16"/>
  <c r="C705" i="16"/>
  <c r="K705" i="16"/>
  <c r="F705" i="16"/>
  <c r="J705" i="16"/>
  <c r="N705" i="16"/>
  <c r="P10" i="18" l="1"/>
  <c r="L13" i="15"/>
  <c r="E110" i="18"/>
  <c r="F110" i="18" s="1"/>
  <c r="F111" i="18" s="1"/>
  <c r="I130" i="18"/>
  <c r="I131" i="18" s="1"/>
  <c r="I138" i="18" s="1"/>
  <c r="I132" i="18"/>
  <c r="N130" i="18"/>
  <c r="N132" i="18"/>
  <c r="J130" i="18"/>
  <c r="J132" i="18"/>
  <c r="K130" i="18"/>
  <c r="K132" i="18"/>
  <c r="M130" i="18"/>
  <c r="M132" i="18"/>
  <c r="P130" i="18"/>
  <c r="P132" i="18"/>
  <c r="O130" i="18"/>
  <c r="O132" i="18"/>
  <c r="Q130" i="18"/>
  <c r="R6" i="18"/>
  <c r="R30" i="18"/>
  <c r="R62" i="18"/>
  <c r="R98" i="18"/>
  <c r="R128" i="18"/>
  <c r="R132" i="18" s="1"/>
  <c r="O102" i="18"/>
  <c r="P102" i="18"/>
  <c r="M102" i="18"/>
  <c r="I102" i="18"/>
  <c r="I100" i="18"/>
  <c r="K102" i="18"/>
  <c r="Q102" i="18"/>
  <c r="S5" i="1"/>
  <c r="S62" i="18"/>
  <c r="S19" i="18"/>
  <c r="S85" i="18" s="1"/>
  <c r="S129" i="18"/>
  <c r="S140" i="18" s="1"/>
  <c r="S51" i="18" s="1"/>
  <c r="S128" i="18"/>
  <c r="S98" i="18"/>
  <c r="S24" i="18"/>
  <c r="S30" i="18"/>
  <c r="R108" i="18"/>
  <c r="T5" i="18"/>
  <c r="T18" i="18" s="1"/>
  <c r="T142" i="18" s="1"/>
  <c r="S6" i="18"/>
  <c r="O340" i="16"/>
  <c r="O496" i="16"/>
  <c r="P77" i="16"/>
  <c r="C755" i="16" s="1"/>
  <c r="C808" i="16" s="1"/>
  <c r="P63" i="16"/>
  <c r="C741" i="16" s="1"/>
  <c r="C794" i="16" s="1"/>
  <c r="P111" i="16"/>
  <c r="D737" i="16" s="1"/>
  <c r="D790" i="16" s="1"/>
  <c r="P215" i="16"/>
  <c r="F737" i="16" s="1"/>
  <c r="F790" i="16" s="1"/>
  <c r="P259" i="16"/>
  <c r="G729" i="16" s="1"/>
  <c r="G782" i="16" s="1"/>
  <c r="P155" i="16"/>
  <c r="E729" i="16" s="1"/>
  <c r="E782" i="16" s="1"/>
  <c r="P59" i="16"/>
  <c r="C737" i="16" s="1"/>
  <c r="C790" i="16" s="1"/>
  <c r="P62" i="16"/>
  <c r="C740" i="16" s="1"/>
  <c r="C793" i="16" s="1"/>
  <c r="P231" i="16"/>
  <c r="F753" i="16" s="1"/>
  <c r="F806" i="16" s="1"/>
  <c r="P199" i="16"/>
  <c r="F721" i="16" s="1"/>
  <c r="F774" i="16" s="1"/>
  <c r="P127" i="16"/>
  <c r="D753" i="16" s="1"/>
  <c r="D806" i="16" s="1"/>
  <c r="P95" i="16"/>
  <c r="D721" i="16" s="1"/>
  <c r="D774" i="16" s="1"/>
  <c r="O288" i="16"/>
  <c r="O184" i="16"/>
  <c r="P116" i="16"/>
  <c r="D742" i="16" s="1"/>
  <c r="D795" i="16" s="1"/>
  <c r="P87" i="16"/>
  <c r="D713" i="16" s="1"/>
  <c r="D766" i="16" s="1"/>
  <c r="P103" i="16"/>
  <c r="D729" i="16" s="1"/>
  <c r="D782" i="16" s="1"/>
  <c r="P119" i="16"/>
  <c r="D745" i="16" s="1"/>
  <c r="D798" i="16" s="1"/>
  <c r="P191" i="16"/>
  <c r="F713" i="16" s="1"/>
  <c r="F766" i="16" s="1"/>
  <c r="P44" i="16"/>
  <c r="C722" i="16" s="1"/>
  <c r="C775" i="16" s="1"/>
  <c r="P54" i="16"/>
  <c r="C732" i="16" s="1"/>
  <c r="C785" i="16" s="1"/>
  <c r="P46" i="16"/>
  <c r="C724" i="16" s="1"/>
  <c r="C777" i="16" s="1"/>
  <c r="P160" i="16"/>
  <c r="E734" i="16" s="1"/>
  <c r="E787" i="16" s="1"/>
  <c r="P52" i="16"/>
  <c r="C730" i="16" s="1"/>
  <c r="C783" i="16" s="1"/>
  <c r="P34" i="16"/>
  <c r="C712" i="16" s="1"/>
  <c r="C765" i="16" s="1"/>
  <c r="O80" i="16"/>
  <c r="P76" i="16"/>
  <c r="C754" i="16" s="1"/>
  <c r="C807" i="16" s="1"/>
  <c r="P100" i="16"/>
  <c r="D726" i="16" s="1"/>
  <c r="D779" i="16" s="1"/>
  <c r="P204" i="16"/>
  <c r="F726" i="16" s="1"/>
  <c r="F779" i="16" s="1"/>
  <c r="P147" i="16"/>
  <c r="E721" i="16" s="1"/>
  <c r="E774" i="16" s="1"/>
  <c r="P163" i="16"/>
  <c r="E737" i="16" s="1"/>
  <c r="E790" i="16" s="1"/>
  <c r="P179" i="16"/>
  <c r="E753" i="16" s="1"/>
  <c r="E806" i="16" s="1"/>
  <c r="P251" i="16"/>
  <c r="G721" i="16" s="1"/>
  <c r="G774" i="16" s="1"/>
  <c r="P40" i="16"/>
  <c r="C718" i="16" s="1"/>
  <c r="C771" i="16" s="1"/>
  <c r="P85" i="16"/>
  <c r="D711" i="16" s="1"/>
  <c r="D764" i="16" s="1"/>
  <c r="P50" i="16"/>
  <c r="C728" i="16" s="1"/>
  <c r="C781" i="16" s="1"/>
  <c r="P36" i="16"/>
  <c r="C714" i="16" s="1"/>
  <c r="C767" i="16" s="1"/>
  <c r="O236" i="16"/>
  <c r="M444" i="16"/>
  <c r="K80" i="16"/>
  <c r="P144" i="16"/>
  <c r="E718" i="16" s="1"/>
  <c r="E771" i="16" s="1"/>
  <c r="P176" i="16"/>
  <c r="E750" i="16" s="1"/>
  <c r="E803" i="16" s="1"/>
  <c r="P79" i="16"/>
  <c r="C757" i="16" s="1"/>
  <c r="C810" i="16" s="1"/>
  <c r="P42" i="16"/>
  <c r="C720" i="16" s="1"/>
  <c r="C773" i="16" s="1"/>
  <c r="P56" i="16"/>
  <c r="C734" i="16" s="1"/>
  <c r="C787" i="16" s="1"/>
  <c r="P38" i="16"/>
  <c r="C716" i="16" s="1"/>
  <c r="C769" i="16" s="1"/>
  <c r="N80" i="16"/>
  <c r="P32" i="16"/>
  <c r="C710" i="16" s="1"/>
  <c r="J236" i="16"/>
  <c r="J80" i="16"/>
  <c r="N236" i="16"/>
  <c r="N340" i="16"/>
  <c r="K496" i="16"/>
  <c r="K548" i="16"/>
  <c r="P256" i="16"/>
  <c r="G726" i="16" s="1"/>
  <c r="G779" i="16" s="1"/>
  <c r="P228" i="16"/>
  <c r="F750" i="16" s="1"/>
  <c r="F803" i="16" s="1"/>
  <c r="P196" i="16"/>
  <c r="F718" i="16" s="1"/>
  <c r="F771" i="16" s="1"/>
  <c r="P124" i="16"/>
  <c r="D750" i="16" s="1"/>
  <c r="D803" i="16" s="1"/>
  <c r="P92" i="16"/>
  <c r="D718" i="16" s="1"/>
  <c r="D771" i="16" s="1"/>
  <c r="P73" i="16"/>
  <c r="C751" i="16" s="1"/>
  <c r="C804" i="16" s="1"/>
  <c r="P67" i="16"/>
  <c r="C745" i="16" s="1"/>
  <c r="C798" i="16" s="1"/>
  <c r="O652" i="16"/>
  <c r="P283" i="16"/>
  <c r="G753" i="16" s="1"/>
  <c r="G806" i="16" s="1"/>
  <c r="P319" i="16"/>
  <c r="H737" i="16" s="1"/>
  <c r="H790" i="16" s="1"/>
  <c r="P362" i="16"/>
  <c r="I728" i="16" s="1"/>
  <c r="I781" i="16" s="1"/>
  <c r="P440" i="16"/>
  <c r="J754" i="16" s="1"/>
  <c r="J807" i="16" s="1"/>
  <c r="P465" i="16"/>
  <c r="K727" i="16" s="1"/>
  <c r="K780" i="16" s="1"/>
  <c r="P524" i="16"/>
  <c r="L734" i="16" s="1"/>
  <c r="L787" i="16" s="1"/>
  <c r="P643" i="16"/>
  <c r="N749" i="16" s="1"/>
  <c r="N802" i="16" s="1"/>
  <c r="P300" i="16"/>
  <c r="H718" i="16" s="1"/>
  <c r="H771" i="16" s="1"/>
  <c r="P331" i="16"/>
  <c r="H749" i="16" s="1"/>
  <c r="H802" i="16" s="1"/>
  <c r="P358" i="16"/>
  <c r="I724" i="16" s="1"/>
  <c r="I777" i="16" s="1"/>
  <c r="P424" i="16"/>
  <c r="J738" i="16" s="1"/>
  <c r="J791" i="16" s="1"/>
  <c r="P533" i="16"/>
  <c r="L743" i="16" s="1"/>
  <c r="L796" i="16" s="1"/>
  <c r="P587" i="16"/>
  <c r="M745" i="16" s="1"/>
  <c r="M798" i="16" s="1"/>
  <c r="P43" i="16"/>
  <c r="C721" i="16" s="1"/>
  <c r="C774" i="16" s="1"/>
  <c r="P51" i="16"/>
  <c r="C729" i="16" s="1"/>
  <c r="C782" i="16" s="1"/>
  <c r="P61" i="16"/>
  <c r="C739" i="16" s="1"/>
  <c r="C792" i="16" s="1"/>
  <c r="P91" i="16"/>
  <c r="D717" i="16" s="1"/>
  <c r="D770" i="16" s="1"/>
  <c r="P123" i="16"/>
  <c r="D749" i="16" s="1"/>
  <c r="D802" i="16" s="1"/>
  <c r="P159" i="16"/>
  <c r="E733" i="16" s="1"/>
  <c r="E786" i="16" s="1"/>
  <c r="P195" i="16"/>
  <c r="F717" i="16" s="1"/>
  <c r="F770" i="16" s="1"/>
  <c r="P227" i="16"/>
  <c r="F749" i="16" s="1"/>
  <c r="F802" i="16" s="1"/>
  <c r="P263" i="16"/>
  <c r="G733" i="16" s="1"/>
  <c r="G786" i="16" s="1"/>
  <c r="P299" i="16"/>
  <c r="H717" i="16" s="1"/>
  <c r="H770" i="16" s="1"/>
  <c r="P346" i="16"/>
  <c r="I712" i="16" s="1"/>
  <c r="I765" i="16" s="1"/>
  <c r="P429" i="16"/>
  <c r="J743" i="16" s="1"/>
  <c r="J796" i="16" s="1"/>
  <c r="P439" i="16"/>
  <c r="J753" i="16" s="1"/>
  <c r="J806" i="16" s="1"/>
  <c r="P468" i="16"/>
  <c r="K730" i="16" s="1"/>
  <c r="K783" i="16" s="1"/>
  <c r="P525" i="16"/>
  <c r="L735" i="16" s="1"/>
  <c r="L788" i="16" s="1"/>
  <c r="P64" i="16"/>
  <c r="C742" i="16" s="1"/>
  <c r="C795" i="16" s="1"/>
  <c r="P84" i="16"/>
  <c r="J132" i="16"/>
  <c r="P112" i="16"/>
  <c r="D738" i="16" s="1"/>
  <c r="D791" i="16" s="1"/>
  <c r="P148" i="16"/>
  <c r="E722" i="16" s="1"/>
  <c r="E775" i="16" s="1"/>
  <c r="P180" i="16"/>
  <c r="E754" i="16" s="1"/>
  <c r="E807" i="16" s="1"/>
  <c r="P216" i="16"/>
  <c r="F738" i="16" s="1"/>
  <c r="F791" i="16" s="1"/>
  <c r="P252" i="16"/>
  <c r="G722" i="16" s="1"/>
  <c r="G775" i="16" s="1"/>
  <c r="P284" i="16"/>
  <c r="G754" i="16" s="1"/>
  <c r="G807" i="16" s="1"/>
  <c r="P320" i="16"/>
  <c r="H738" i="16" s="1"/>
  <c r="H791" i="16" s="1"/>
  <c r="P377" i="16"/>
  <c r="I743" i="16" s="1"/>
  <c r="I796" i="16" s="1"/>
  <c r="P421" i="16"/>
  <c r="J735" i="16" s="1"/>
  <c r="J788" i="16" s="1"/>
  <c r="P452" i="16"/>
  <c r="K714" i="16" s="1"/>
  <c r="K767" i="16" s="1"/>
  <c r="P547" i="16"/>
  <c r="L757" i="16" s="1"/>
  <c r="L810" i="16" s="1"/>
  <c r="P70" i="16"/>
  <c r="C748" i="16" s="1"/>
  <c r="C801" i="16" s="1"/>
  <c r="P90" i="16"/>
  <c r="D716" i="16" s="1"/>
  <c r="D769" i="16" s="1"/>
  <c r="P106" i="16"/>
  <c r="D732" i="16" s="1"/>
  <c r="D785" i="16" s="1"/>
  <c r="P122" i="16"/>
  <c r="D748" i="16" s="1"/>
  <c r="D801" i="16" s="1"/>
  <c r="P142" i="16"/>
  <c r="E716" i="16" s="1"/>
  <c r="E769" i="16" s="1"/>
  <c r="P158" i="16"/>
  <c r="E732" i="16" s="1"/>
  <c r="E785" i="16" s="1"/>
  <c r="P174" i="16"/>
  <c r="E748" i="16" s="1"/>
  <c r="E801" i="16" s="1"/>
  <c r="P194" i="16"/>
  <c r="F716" i="16" s="1"/>
  <c r="F769" i="16" s="1"/>
  <c r="P210" i="16"/>
  <c r="F732" i="16" s="1"/>
  <c r="F785" i="16" s="1"/>
  <c r="P226" i="16"/>
  <c r="F748" i="16" s="1"/>
  <c r="F801" i="16" s="1"/>
  <c r="P246" i="16"/>
  <c r="G716" i="16" s="1"/>
  <c r="G769" i="16" s="1"/>
  <c r="P262" i="16"/>
  <c r="G732" i="16" s="1"/>
  <c r="G785" i="16" s="1"/>
  <c r="P278" i="16"/>
  <c r="G748" i="16" s="1"/>
  <c r="G801" i="16" s="1"/>
  <c r="P298" i="16"/>
  <c r="H716" i="16" s="1"/>
  <c r="H769" i="16" s="1"/>
  <c r="P314" i="16"/>
  <c r="H732" i="16" s="1"/>
  <c r="H785" i="16" s="1"/>
  <c r="P329" i="16"/>
  <c r="H747" i="16" s="1"/>
  <c r="H800" i="16" s="1"/>
  <c r="P353" i="16"/>
  <c r="I719" i="16" s="1"/>
  <c r="I772" i="16" s="1"/>
  <c r="P379" i="16"/>
  <c r="I745" i="16" s="1"/>
  <c r="I798" i="16" s="1"/>
  <c r="P391" i="16"/>
  <c r="I757" i="16" s="1"/>
  <c r="I810" i="16" s="1"/>
  <c r="P403" i="16"/>
  <c r="J717" i="16" s="1"/>
  <c r="J770" i="16" s="1"/>
  <c r="P408" i="16"/>
  <c r="J722" i="16" s="1"/>
  <c r="J775" i="16" s="1"/>
  <c r="P493" i="16"/>
  <c r="K755" i="16" s="1"/>
  <c r="K808" i="16" s="1"/>
  <c r="P505" i="16"/>
  <c r="L715" i="16" s="1"/>
  <c r="L768" i="16" s="1"/>
  <c r="P511" i="16"/>
  <c r="L721" i="16" s="1"/>
  <c r="L774" i="16" s="1"/>
  <c r="P572" i="16"/>
  <c r="M730" i="16" s="1"/>
  <c r="M783" i="16" s="1"/>
  <c r="P588" i="16"/>
  <c r="M746" i="16" s="1"/>
  <c r="M799" i="16" s="1"/>
  <c r="P89" i="16"/>
  <c r="D715" i="16" s="1"/>
  <c r="D768" i="16" s="1"/>
  <c r="P105" i="16"/>
  <c r="D731" i="16" s="1"/>
  <c r="D784" i="16" s="1"/>
  <c r="P121" i="16"/>
  <c r="D747" i="16" s="1"/>
  <c r="D800" i="16" s="1"/>
  <c r="P141" i="16"/>
  <c r="E715" i="16" s="1"/>
  <c r="E768" i="16" s="1"/>
  <c r="P157" i="16"/>
  <c r="E731" i="16" s="1"/>
  <c r="E784" i="16" s="1"/>
  <c r="P173" i="16"/>
  <c r="E747" i="16" s="1"/>
  <c r="E800" i="16" s="1"/>
  <c r="P193" i="16"/>
  <c r="F715" i="16" s="1"/>
  <c r="F768" i="16" s="1"/>
  <c r="P209" i="16"/>
  <c r="F731" i="16" s="1"/>
  <c r="F784" i="16" s="1"/>
  <c r="P225" i="16"/>
  <c r="F747" i="16" s="1"/>
  <c r="F800" i="16" s="1"/>
  <c r="P245" i="16"/>
  <c r="G715" i="16" s="1"/>
  <c r="G768" i="16" s="1"/>
  <c r="P261" i="16"/>
  <c r="G731" i="16" s="1"/>
  <c r="G784" i="16" s="1"/>
  <c r="P277" i="16"/>
  <c r="G747" i="16" s="1"/>
  <c r="G800" i="16" s="1"/>
  <c r="P297" i="16"/>
  <c r="H715" i="16" s="1"/>
  <c r="H768" i="16" s="1"/>
  <c r="P313" i="16"/>
  <c r="H731" i="16" s="1"/>
  <c r="H784" i="16" s="1"/>
  <c r="P327" i="16"/>
  <c r="H745" i="16" s="1"/>
  <c r="H798" i="16" s="1"/>
  <c r="P354" i="16"/>
  <c r="I720" i="16" s="1"/>
  <c r="I773" i="16" s="1"/>
  <c r="P373" i="16"/>
  <c r="I739" i="16" s="1"/>
  <c r="I792" i="16" s="1"/>
  <c r="P476" i="16"/>
  <c r="K738" i="16" s="1"/>
  <c r="K791" i="16" s="1"/>
  <c r="P481" i="16"/>
  <c r="K743" i="16" s="1"/>
  <c r="K796" i="16" s="1"/>
  <c r="P559" i="16"/>
  <c r="M717" i="16" s="1"/>
  <c r="M770" i="16" s="1"/>
  <c r="P332" i="16"/>
  <c r="H750" i="16" s="1"/>
  <c r="H803" i="16" s="1"/>
  <c r="P352" i="16"/>
  <c r="I718" i="16" s="1"/>
  <c r="I771" i="16" s="1"/>
  <c r="P368" i="16"/>
  <c r="I734" i="16" s="1"/>
  <c r="I787" i="16" s="1"/>
  <c r="P384" i="16"/>
  <c r="I750" i="16" s="1"/>
  <c r="I803" i="16" s="1"/>
  <c r="P409" i="16"/>
  <c r="J723" i="16" s="1"/>
  <c r="J776" i="16" s="1"/>
  <c r="P428" i="16"/>
  <c r="J742" i="16" s="1"/>
  <c r="J795" i="16" s="1"/>
  <c r="P456" i="16"/>
  <c r="K718" i="16" s="1"/>
  <c r="K771" i="16" s="1"/>
  <c r="P475" i="16"/>
  <c r="K737" i="16" s="1"/>
  <c r="K790" i="16" s="1"/>
  <c r="P500" i="16"/>
  <c r="J548" i="16"/>
  <c r="P519" i="16"/>
  <c r="L729" i="16" s="1"/>
  <c r="L782" i="16" s="1"/>
  <c r="P556" i="16"/>
  <c r="M714" i="16" s="1"/>
  <c r="M767" i="16" s="1"/>
  <c r="P390" i="16"/>
  <c r="I756" i="16" s="1"/>
  <c r="I809" i="16" s="1"/>
  <c r="P410" i="16"/>
  <c r="J724" i="16" s="1"/>
  <c r="J777" i="16" s="1"/>
  <c r="P426" i="16"/>
  <c r="J740" i="16" s="1"/>
  <c r="J793" i="16" s="1"/>
  <c r="P442" i="16"/>
  <c r="J756" i="16" s="1"/>
  <c r="J809" i="16" s="1"/>
  <c r="P462" i="16"/>
  <c r="K724" i="16" s="1"/>
  <c r="K777" i="16" s="1"/>
  <c r="P478" i="16"/>
  <c r="K740" i="16" s="1"/>
  <c r="K793" i="16" s="1"/>
  <c r="P494" i="16"/>
  <c r="K756" i="16" s="1"/>
  <c r="K809" i="16" s="1"/>
  <c r="P514" i="16"/>
  <c r="L724" i="16" s="1"/>
  <c r="L777" i="16" s="1"/>
  <c r="P530" i="16"/>
  <c r="L740" i="16" s="1"/>
  <c r="L793" i="16" s="1"/>
  <c r="P545" i="16"/>
  <c r="L755" i="16" s="1"/>
  <c r="L808" i="16" s="1"/>
  <c r="P596" i="16"/>
  <c r="M754" i="16" s="1"/>
  <c r="M807" i="16" s="1"/>
  <c r="P635" i="16"/>
  <c r="N741" i="16" s="1"/>
  <c r="N794" i="16" s="1"/>
  <c r="P576" i="16"/>
  <c r="M734" i="16" s="1"/>
  <c r="M787" i="16" s="1"/>
  <c r="P612" i="16"/>
  <c r="N718" i="16" s="1"/>
  <c r="N771" i="16" s="1"/>
  <c r="P558" i="16"/>
  <c r="M716" i="16" s="1"/>
  <c r="M769" i="16" s="1"/>
  <c r="P574" i="16"/>
  <c r="M732" i="16" s="1"/>
  <c r="M785" i="16" s="1"/>
  <c r="P590" i="16"/>
  <c r="M748" i="16" s="1"/>
  <c r="M801" i="16" s="1"/>
  <c r="P610" i="16"/>
  <c r="N716" i="16" s="1"/>
  <c r="N769" i="16" s="1"/>
  <c r="P640" i="16"/>
  <c r="N746" i="16" s="1"/>
  <c r="N799" i="16" s="1"/>
  <c r="P561" i="16"/>
  <c r="M719" i="16" s="1"/>
  <c r="M772" i="16" s="1"/>
  <c r="P577" i="16"/>
  <c r="M735" i="16" s="1"/>
  <c r="M788" i="16" s="1"/>
  <c r="P593" i="16"/>
  <c r="M751" i="16" s="1"/>
  <c r="M804" i="16" s="1"/>
  <c r="P613" i="16"/>
  <c r="N719" i="16" s="1"/>
  <c r="N772" i="16" s="1"/>
  <c r="P647" i="16"/>
  <c r="N753" i="16" s="1"/>
  <c r="N806" i="16" s="1"/>
  <c r="P626" i="16"/>
  <c r="N732" i="16" s="1"/>
  <c r="N785" i="16" s="1"/>
  <c r="P642" i="16"/>
  <c r="N748" i="16" s="1"/>
  <c r="N801" i="16" s="1"/>
  <c r="P621" i="16"/>
  <c r="N727" i="16" s="1"/>
  <c r="N780" i="16" s="1"/>
  <c r="P637" i="16"/>
  <c r="N743" i="16" s="1"/>
  <c r="N796" i="16" s="1"/>
  <c r="M184" i="16"/>
  <c r="M236" i="16"/>
  <c r="M288" i="16"/>
  <c r="M340" i="16"/>
  <c r="M600" i="16"/>
  <c r="M652" i="16"/>
  <c r="P264" i="16"/>
  <c r="G734" i="16" s="1"/>
  <c r="G787" i="16" s="1"/>
  <c r="P248" i="16"/>
  <c r="G718" i="16" s="1"/>
  <c r="G771" i="16" s="1"/>
  <c r="M132" i="16"/>
  <c r="N444" i="16"/>
  <c r="N392" i="16"/>
  <c r="K236" i="16"/>
  <c r="K340" i="16"/>
  <c r="K600" i="16"/>
  <c r="L600" i="16"/>
  <c r="L652" i="16"/>
  <c r="P240" i="16"/>
  <c r="J288" i="16"/>
  <c r="P168" i="16"/>
  <c r="E742" i="16" s="1"/>
  <c r="E795" i="16" s="1"/>
  <c r="P136" i="16"/>
  <c r="J184" i="16"/>
  <c r="P66" i="16"/>
  <c r="C744" i="16" s="1"/>
  <c r="C797" i="16" s="1"/>
  <c r="P35" i="16"/>
  <c r="C713" i="16" s="1"/>
  <c r="C766" i="16" s="1"/>
  <c r="L80" i="16"/>
  <c r="O600" i="16"/>
  <c r="O444" i="16"/>
  <c r="P295" i="16"/>
  <c r="H713" i="16" s="1"/>
  <c r="H766" i="16" s="1"/>
  <c r="P335" i="16"/>
  <c r="H753" i="16" s="1"/>
  <c r="H806" i="16" s="1"/>
  <c r="P365" i="16"/>
  <c r="I731" i="16" s="1"/>
  <c r="I784" i="16" s="1"/>
  <c r="P457" i="16"/>
  <c r="K719" i="16" s="1"/>
  <c r="K772" i="16" s="1"/>
  <c r="P467" i="16"/>
  <c r="K729" i="16" s="1"/>
  <c r="K782" i="16" s="1"/>
  <c r="P528" i="16"/>
  <c r="L738" i="16" s="1"/>
  <c r="L791" i="16" s="1"/>
  <c r="P272" i="16"/>
  <c r="G742" i="16" s="1"/>
  <c r="G795" i="16" s="1"/>
  <c r="P308" i="16"/>
  <c r="H726" i="16" s="1"/>
  <c r="H779" i="16" s="1"/>
  <c r="P334" i="16"/>
  <c r="H752" i="16" s="1"/>
  <c r="H805" i="16" s="1"/>
  <c r="P361" i="16"/>
  <c r="I727" i="16" s="1"/>
  <c r="I780" i="16" s="1"/>
  <c r="P449" i="16"/>
  <c r="K711" i="16" s="1"/>
  <c r="K764" i="16" s="1"/>
  <c r="P537" i="16"/>
  <c r="L747" i="16" s="1"/>
  <c r="L800" i="16" s="1"/>
  <c r="P611" i="16"/>
  <c r="N717" i="16" s="1"/>
  <c r="N770" i="16" s="1"/>
  <c r="P45" i="16"/>
  <c r="C723" i="16" s="1"/>
  <c r="C776" i="16" s="1"/>
  <c r="P53" i="16"/>
  <c r="C731" i="16" s="1"/>
  <c r="C784" i="16" s="1"/>
  <c r="P65" i="16"/>
  <c r="C743" i="16" s="1"/>
  <c r="C796" i="16" s="1"/>
  <c r="P99" i="16"/>
  <c r="D725" i="16" s="1"/>
  <c r="D778" i="16" s="1"/>
  <c r="P131" i="16"/>
  <c r="D757" i="16" s="1"/>
  <c r="D810" i="16" s="1"/>
  <c r="P167" i="16"/>
  <c r="E741" i="16" s="1"/>
  <c r="E794" i="16" s="1"/>
  <c r="P203" i="16"/>
  <c r="F725" i="16" s="1"/>
  <c r="F778" i="16" s="1"/>
  <c r="P235" i="16"/>
  <c r="F757" i="16" s="1"/>
  <c r="F810" i="16" s="1"/>
  <c r="P271" i="16"/>
  <c r="G741" i="16" s="1"/>
  <c r="G794" i="16" s="1"/>
  <c r="P307" i="16"/>
  <c r="H725" i="16" s="1"/>
  <c r="H778" i="16" s="1"/>
  <c r="P349" i="16"/>
  <c r="I715" i="16" s="1"/>
  <c r="I768" i="16" s="1"/>
  <c r="P433" i="16"/>
  <c r="J747" i="16" s="1"/>
  <c r="J800" i="16" s="1"/>
  <c r="P443" i="16"/>
  <c r="J757" i="16" s="1"/>
  <c r="J810" i="16" s="1"/>
  <c r="P517" i="16"/>
  <c r="L727" i="16" s="1"/>
  <c r="L780" i="16" s="1"/>
  <c r="P527" i="16"/>
  <c r="L737" i="16" s="1"/>
  <c r="L790" i="16" s="1"/>
  <c r="P69" i="16"/>
  <c r="C747" i="16" s="1"/>
  <c r="C800" i="16" s="1"/>
  <c r="P88" i="16"/>
  <c r="D714" i="16" s="1"/>
  <c r="D767" i="16" s="1"/>
  <c r="P120" i="16"/>
  <c r="D746" i="16" s="1"/>
  <c r="D799" i="16" s="1"/>
  <c r="P156" i="16"/>
  <c r="E730" i="16" s="1"/>
  <c r="E783" i="16" s="1"/>
  <c r="P192" i="16"/>
  <c r="F714" i="16" s="1"/>
  <c r="F767" i="16" s="1"/>
  <c r="P224" i="16"/>
  <c r="F746" i="16" s="1"/>
  <c r="F799" i="16" s="1"/>
  <c r="P260" i="16"/>
  <c r="G730" i="16" s="1"/>
  <c r="G783" i="16" s="1"/>
  <c r="P296" i="16"/>
  <c r="H714" i="16" s="1"/>
  <c r="H767" i="16" s="1"/>
  <c r="P345" i="16"/>
  <c r="I711" i="16" s="1"/>
  <c r="I764" i="16" s="1"/>
  <c r="P413" i="16"/>
  <c r="J727" i="16" s="1"/>
  <c r="J780" i="16" s="1"/>
  <c r="P423" i="16"/>
  <c r="J737" i="16" s="1"/>
  <c r="J790" i="16" s="1"/>
  <c r="P536" i="16"/>
  <c r="L746" i="16" s="1"/>
  <c r="L799" i="16" s="1"/>
  <c r="P555" i="16"/>
  <c r="M713" i="16" s="1"/>
  <c r="M766" i="16" s="1"/>
  <c r="P74" i="16"/>
  <c r="C752" i="16" s="1"/>
  <c r="C805" i="16" s="1"/>
  <c r="P94" i="16"/>
  <c r="D720" i="16" s="1"/>
  <c r="D773" i="16" s="1"/>
  <c r="P110" i="16"/>
  <c r="D736" i="16" s="1"/>
  <c r="D789" i="16" s="1"/>
  <c r="P126" i="16"/>
  <c r="D752" i="16" s="1"/>
  <c r="D805" i="16" s="1"/>
  <c r="P146" i="16"/>
  <c r="E720" i="16" s="1"/>
  <c r="E773" i="16" s="1"/>
  <c r="P162" i="16"/>
  <c r="E736" i="16" s="1"/>
  <c r="E789" i="16" s="1"/>
  <c r="P178" i="16"/>
  <c r="E752" i="16" s="1"/>
  <c r="E805" i="16" s="1"/>
  <c r="P198" i="16"/>
  <c r="F720" i="16" s="1"/>
  <c r="F773" i="16" s="1"/>
  <c r="P214" i="16"/>
  <c r="F736" i="16" s="1"/>
  <c r="F789" i="16" s="1"/>
  <c r="P230" i="16"/>
  <c r="F752" i="16" s="1"/>
  <c r="F805" i="16" s="1"/>
  <c r="P250" i="16"/>
  <c r="G720" i="16" s="1"/>
  <c r="G773" i="16" s="1"/>
  <c r="P266" i="16"/>
  <c r="G736" i="16" s="1"/>
  <c r="G789" i="16" s="1"/>
  <c r="P282" i="16"/>
  <c r="G752" i="16" s="1"/>
  <c r="G805" i="16" s="1"/>
  <c r="P302" i="16"/>
  <c r="H720" i="16" s="1"/>
  <c r="H773" i="16" s="1"/>
  <c r="P318" i="16"/>
  <c r="H736" i="16" s="1"/>
  <c r="H789" i="16" s="1"/>
  <c r="P339" i="16"/>
  <c r="H757" i="16" s="1"/>
  <c r="H810" i="16" s="1"/>
  <c r="P363" i="16"/>
  <c r="I729" i="16" s="1"/>
  <c r="I782" i="16" s="1"/>
  <c r="P385" i="16"/>
  <c r="I751" i="16" s="1"/>
  <c r="I804" i="16" s="1"/>
  <c r="P397" i="16"/>
  <c r="J711" i="16" s="1"/>
  <c r="J764" i="16" s="1"/>
  <c r="P404" i="16"/>
  <c r="J718" i="16" s="1"/>
  <c r="J771" i="16" s="1"/>
  <c r="P411" i="16"/>
  <c r="J725" i="16" s="1"/>
  <c r="J778" i="16" s="1"/>
  <c r="P495" i="16"/>
  <c r="K757" i="16" s="1"/>
  <c r="K810" i="16" s="1"/>
  <c r="P507" i="16"/>
  <c r="L717" i="16" s="1"/>
  <c r="L770" i="16" s="1"/>
  <c r="P512" i="16"/>
  <c r="L722" i="16" s="1"/>
  <c r="L775" i="16" s="1"/>
  <c r="P575" i="16"/>
  <c r="M733" i="16" s="1"/>
  <c r="M786" i="16" s="1"/>
  <c r="P591" i="16"/>
  <c r="M749" i="16" s="1"/>
  <c r="M802" i="16" s="1"/>
  <c r="P93" i="16"/>
  <c r="D719" i="16" s="1"/>
  <c r="D772" i="16" s="1"/>
  <c r="P109" i="16"/>
  <c r="D735" i="16" s="1"/>
  <c r="D788" i="16" s="1"/>
  <c r="P125" i="16"/>
  <c r="D751" i="16" s="1"/>
  <c r="D804" i="16" s="1"/>
  <c r="P145" i="16"/>
  <c r="E719" i="16" s="1"/>
  <c r="E772" i="16" s="1"/>
  <c r="P161" i="16"/>
  <c r="E735" i="16" s="1"/>
  <c r="E788" i="16" s="1"/>
  <c r="P177" i="16"/>
  <c r="E751" i="16" s="1"/>
  <c r="E804" i="16" s="1"/>
  <c r="P197" i="16"/>
  <c r="F719" i="16" s="1"/>
  <c r="F772" i="16" s="1"/>
  <c r="P213" i="16"/>
  <c r="F735" i="16" s="1"/>
  <c r="F788" i="16" s="1"/>
  <c r="P229" i="16"/>
  <c r="F751" i="16" s="1"/>
  <c r="F804" i="16" s="1"/>
  <c r="P249" i="16"/>
  <c r="G719" i="16" s="1"/>
  <c r="G772" i="16" s="1"/>
  <c r="P265" i="16"/>
  <c r="G735" i="16" s="1"/>
  <c r="G788" i="16" s="1"/>
  <c r="P281" i="16"/>
  <c r="G751" i="16" s="1"/>
  <c r="G804" i="16" s="1"/>
  <c r="P301" i="16"/>
  <c r="H719" i="16" s="1"/>
  <c r="H772" i="16" s="1"/>
  <c r="P317" i="16"/>
  <c r="H735" i="16" s="1"/>
  <c r="H788" i="16" s="1"/>
  <c r="P330" i="16"/>
  <c r="H748" i="16" s="1"/>
  <c r="H801" i="16" s="1"/>
  <c r="P357" i="16"/>
  <c r="I723" i="16" s="1"/>
  <c r="I776" i="16" s="1"/>
  <c r="P380" i="16"/>
  <c r="I746" i="16" s="1"/>
  <c r="I799" i="16" s="1"/>
  <c r="P477" i="16"/>
  <c r="K739" i="16" s="1"/>
  <c r="K792" i="16" s="1"/>
  <c r="P483" i="16"/>
  <c r="K745" i="16" s="1"/>
  <c r="K798" i="16" s="1"/>
  <c r="P608" i="16"/>
  <c r="N714" i="16" s="1"/>
  <c r="N767" i="16" s="1"/>
  <c r="P336" i="16"/>
  <c r="H754" i="16" s="1"/>
  <c r="H807" i="16" s="1"/>
  <c r="P356" i="16"/>
  <c r="I722" i="16" s="1"/>
  <c r="I775" i="16" s="1"/>
  <c r="P372" i="16"/>
  <c r="I738" i="16" s="1"/>
  <c r="I791" i="16" s="1"/>
  <c r="P387" i="16"/>
  <c r="I753" i="16" s="1"/>
  <c r="I806" i="16" s="1"/>
  <c r="P412" i="16"/>
  <c r="J726" i="16" s="1"/>
  <c r="J779" i="16" s="1"/>
  <c r="P431" i="16"/>
  <c r="J745" i="16" s="1"/>
  <c r="J798" i="16" s="1"/>
  <c r="P459" i="16"/>
  <c r="K721" i="16" s="1"/>
  <c r="K774" i="16" s="1"/>
  <c r="P485" i="16"/>
  <c r="K747" i="16" s="1"/>
  <c r="K800" i="16" s="1"/>
  <c r="P503" i="16"/>
  <c r="L713" i="16" s="1"/>
  <c r="L766" i="16" s="1"/>
  <c r="P529" i="16"/>
  <c r="L739" i="16" s="1"/>
  <c r="L792" i="16" s="1"/>
  <c r="P607" i="16"/>
  <c r="N713" i="16" s="1"/>
  <c r="N766" i="16" s="1"/>
  <c r="P398" i="16"/>
  <c r="J712" i="16" s="1"/>
  <c r="J765" i="16" s="1"/>
  <c r="P414" i="16"/>
  <c r="J728" i="16" s="1"/>
  <c r="J781" i="16" s="1"/>
  <c r="P430" i="16"/>
  <c r="J744" i="16" s="1"/>
  <c r="J797" i="16" s="1"/>
  <c r="P450" i="16"/>
  <c r="K712" i="16" s="1"/>
  <c r="K765" i="16" s="1"/>
  <c r="P466" i="16"/>
  <c r="K728" i="16" s="1"/>
  <c r="K781" i="16" s="1"/>
  <c r="P482" i="16"/>
  <c r="K744" i="16" s="1"/>
  <c r="K797" i="16" s="1"/>
  <c r="P502" i="16"/>
  <c r="L712" i="16" s="1"/>
  <c r="L765" i="16" s="1"/>
  <c r="P518" i="16"/>
  <c r="L728" i="16" s="1"/>
  <c r="L781" i="16" s="1"/>
  <c r="P534" i="16"/>
  <c r="L744" i="16" s="1"/>
  <c r="L797" i="16" s="1"/>
  <c r="P564" i="16"/>
  <c r="M722" i="16" s="1"/>
  <c r="M775" i="16" s="1"/>
  <c r="P599" i="16"/>
  <c r="M757" i="16" s="1"/>
  <c r="M810" i="16" s="1"/>
  <c r="P552" i="16"/>
  <c r="J600" i="16"/>
  <c r="P584" i="16"/>
  <c r="M742" i="16" s="1"/>
  <c r="M795" i="16" s="1"/>
  <c r="P628" i="16"/>
  <c r="N734" i="16" s="1"/>
  <c r="N787" i="16" s="1"/>
  <c r="P562" i="16"/>
  <c r="M720" i="16" s="1"/>
  <c r="M773" i="16" s="1"/>
  <c r="P578" i="16"/>
  <c r="M736" i="16" s="1"/>
  <c r="M789" i="16" s="1"/>
  <c r="P594" i="16"/>
  <c r="M752" i="16" s="1"/>
  <c r="M805" i="16" s="1"/>
  <c r="P614" i="16"/>
  <c r="N720" i="16" s="1"/>
  <c r="N773" i="16" s="1"/>
  <c r="P648" i="16"/>
  <c r="N754" i="16" s="1"/>
  <c r="N807" i="16" s="1"/>
  <c r="P565" i="16"/>
  <c r="M723" i="16" s="1"/>
  <c r="M776" i="16" s="1"/>
  <c r="P581" i="16"/>
  <c r="M739" i="16" s="1"/>
  <c r="M792" i="16" s="1"/>
  <c r="P597" i="16"/>
  <c r="M755" i="16" s="1"/>
  <c r="M808" i="16" s="1"/>
  <c r="P623" i="16"/>
  <c r="N729" i="16" s="1"/>
  <c r="N782" i="16" s="1"/>
  <c r="P651" i="16"/>
  <c r="N757" i="16" s="1"/>
  <c r="N810" i="16" s="1"/>
  <c r="P630" i="16"/>
  <c r="N736" i="16" s="1"/>
  <c r="N789" i="16" s="1"/>
  <c r="P646" i="16"/>
  <c r="N752" i="16" s="1"/>
  <c r="N805" i="16" s="1"/>
  <c r="P625" i="16"/>
  <c r="N731" i="16" s="1"/>
  <c r="N784" i="16" s="1"/>
  <c r="P641" i="16"/>
  <c r="N747" i="16" s="1"/>
  <c r="N800" i="16" s="1"/>
  <c r="M392" i="16"/>
  <c r="M496" i="16"/>
  <c r="P223" i="16"/>
  <c r="F745" i="16" s="1"/>
  <c r="F798" i="16" s="1"/>
  <c r="P207" i="16"/>
  <c r="F729" i="16" s="1"/>
  <c r="F782" i="16" s="1"/>
  <c r="M80" i="16"/>
  <c r="N132" i="16"/>
  <c r="N548" i="16"/>
  <c r="N184" i="16"/>
  <c r="N288" i="16"/>
  <c r="N496" i="16"/>
  <c r="K444" i="16"/>
  <c r="L132" i="16"/>
  <c r="L184" i="16"/>
  <c r="L236" i="16"/>
  <c r="L288" i="16"/>
  <c r="L340" i="16"/>
  <c r="P212" i="16"/>
  <c r="F734" i="16" s="1"/>
  <c r="F787" i="16" s="1"/>
  <c r="P108" i="16"/>
  <c r="D734" i="16" s="1"/>
  <c r="D787" i="16" s="1"/>
  <c r="P37" i="16"/>
  <c r="C715" i="16" s="1"/>
  <c r="C768" i="16" s="1"/>
  <c r="O392" i="16"/>
  <c r="P267" i="16"/>
  <c r="G737" i="16" s="1"/>
  <c r="G790" i="16" s="1"/>
  <c r="P303" i="16"/>
  <c r="H721" i="16" s="1"/>
  <c r="H774" i="16" s="1"/>
  <c r="P338" i="16"/>
  <c r="H756" i="16" s="1"/>
  <c r="H809" i="16" s="1"/>
  <c r="P432" i="16"/>
  <c r="J746" i="16" s="1"/>
  <c r="J799" i="16" s="1"/>
  <c r="P461" i="16"/>
  <c r="K723" i="16" s="1"/>
  <c r="K776" i="16" s="1"/>
  <c r="P471" i="16"/>
  <c r="K733" i="16" s="1"/>
  <c r="K786" i="16" s="1"/>
  <c r="P544" i="16"/>
  <c r="L754" i="16" s="1"/>
  <c r="L807" i="16" s="1"/>
  <c r="P280" i="16"/>
  <c r="G750" i="16" s="1"/>
  <c r="G803" i="16" s="1"/>
  <c r="P316" i="16"/>
  <c r="H734" i="16" s="1"/>
  <c r="H787" i="16" s="1"/>
  <c r="P337" i="16"/>
  <c r="H755" i="16" s="1"/>
  <c r="H808" i="16" s="1"/>
  <c r="P416" i="16"/>
  <c r="J730" i="16" s="1"/>
  <c r="J783" i="16" s="1"/>
  <c r="P451" i="16"/>
  <c r="K713" i="16" s="1"/>
  <c r="K766" i="16" s="1"/>
  <c r="P539" i="16"/>
  <c r="L749" i="16" s="1"/>
  <c r="L802" i="16" s="1"/>
  <c r="P627" i="16"/>
  <c r="N733" i="16" s="1"/>
  <c r="N786" i="16" s="1"/>
  <c r="P47" i="16"/>
  <c r="C725" i="16" s="1"/>
  <c r="C778" i="16" s="1"/>
  <c r="P55" i="16"/>
  <c r="C733" i="16" s="1"/>
  <c r="C786" i="16" s="1"/>
  <c r="P68" i="16"/>
  <c r="C746" i="16" s="1"/>
  <c r="C799" i="16" s="1"/>
  <c r="P107" i="16"/>
  <c r="D733" i="16" s="1"/>
  <c r="D786" i="16" s="1"/>
  <c r="P143" i="16"/>
  <c r="E717" i="16" s="1"/>
  <c r="E770" i="16" s="1"/>
  <c r="P175" i="16"/>
  <c r="E749" i="16" s="1"/>
  <c r="E802" i="16" s="1"/>
  <c r="P211" i="16"/>
  <c r="F733" i="16" s="1"/>
  <c r="F786" i="16" s="1"/>
  <c r="P247" i="16"/>
  <c r="G717" i="16" s="1"/>
  <c r="G770" i="16" s="1"/>
  <c r="P279" i="16"/>
  <c r="G749" i="16" s="1"/>
  <c r="G802" i="16" s="1"/>
  <c r="P315" i="16"/>
  <c r="H733" i="16" s="1"/>
  <c r="H786" i="16" s="1"/>
  <c r="P375" i="16"/>
  <c r="I741" i="16" s="1"/>
  <c r="I794" i="16" s="1"/>
  <c r="P435" i="16"/>
  <c r="J749" i="16" s="1"/>
  <c r="J802" i="16" s="1"/>
  <c r="P460" i="16"/>
  <c r="K722" i="16" s="1"/>
  <c r="K775" i="16" s="1"/>
  <c r="P521" i="16"/>
  <c r="L731" i="16" s="1"/>
  <c r="L784" i="16" s="1"/>
  <c r="P531" i="16"/>
  <c r="L741" i="16" s="1"/>
  <c r="L794" i="16" s="1"/>
  <c r="P72" i="16"/>
  <c r="C750" i="16" s="1"/>
  <c r="C803" i="16" s="1"/>
  <c r="P96" i="16"/>
  <c r="D722" i="16" s="1"/>
  <c r="D775" i="16" s="1"/>
  <c r="P128" i="16"/>
  <c r="D754" i="16" s="1"/>
  <c r="D807" i="16" s="1"/>
  <c r="P164" i="16"/>
  <c r="E738" i="16" s="1"/>
  <c r="E791" i="16" s="1"/>
  <c r="P200" i="16"/>
  <c r="F722" i="16" s="1"/>
  <c r="F775" i="16" s="1"/>
  <c r="P232" i="16"/>
  <c r="F754" i="16" s="1"/>
  <c r="F807" i="16" s="1"/>
  <c r="P268" i="16"/>
  <c r="G738" i="16" s="1"/>
  <c r="G791" i="16" s="1"/>
  <c r="P304" i="16"/>
  <c r="H722" i="16" s="1"/>
  <c r="H775" i="16" s="1"/>
  <c r="P371" i="16"/>
  <c r="I737" i="16" s="1"/>
  <c r="I790" i="16" s="1"/>
  <c r="P417" i="16"/>
  <c r="J731" i="16" s="1"/>
  <c r="J784" i="16" s="1"/>
  <c r="P427" i="16"/>
  <c r="J741" i="16" s="1"/>
  <c r="J794" i="16" s="1"/>
  <c r="P540" i="16"/>
  <c r="L750" i="16" s="1"/>
  <c r="L803" i="16" s="1"/>
  <c r="P563" i="16"/>
  <c r="M721" i="16" s="1"/>
  <c r="M774" i="16" s="1"/>
  <c r="P78" i="16"/>
  <c r="C756" i="16" s="1"/>
  <c r="C809" i="16" s="1"/>
  <c r="P98" i="16"/>
  <c r="D724" i="16" s="1"/>
  <c r="D777" i="16" s="1"/>
  <c r="P114" i="16"/>
  <c r="D740" i="16" s="1"/>
  <c r="D793" i="16" s="1"/>
  <c r="P130" i="16"/>
  <c r="D756" i="16" s="1"/>
  <c r="D809" i="16" s="1"/>
  <c r="P150" i="16"/>
  <c r="E724" i="16" s="1"/>
  <c r="E777" i="16" s="1"/>
  <c r="P166" i="16"/>
  <c r="E740" i="16" s="1"/>
  <c r="E793" i="16" s="1"/>
  <c r="P182" i="16"/>
  <c r="E756" i="16" s="1"/>
  <c r="E809" i="16" s="1"/>
  <c r="P202" i="16"/>
  <c r="F724" i="16" s="1"/>
  <c r="F777" i="16" s="1"/>
  <c r="P218" i="16"/>
  <c r="F740" i="16" s="1"/>
  <c r="F793" i="16" s="1"/>
  <c r="P234" i="16"/>
  <c r="F756" i="16" s="1"/>
  <c r="F809" i="16" s="1"/>
  <c r="P254" i="16"/>
  <c r="G724" i="16" s="1"/>
  <c r="G777" i="16" s="1"/>
  <c r="P270" i="16"/>
  <c r="G740" i="16" s="1"/>
  <c r="G793" i="16" s="1"/>
  <c r="P286" i="16"/>
  <c r="G756" i="16" s="1"/>
  <c r="G809" i="16" s="1"/>
  <c r="P306" i="16"/>
  <c r="H724" i="16" s="1"/>
  <c r="H777" i="16" s="1"/>
  <c r="P322" i="16"/>
  <c r="H740" i="16" s="1"/>
  <c r="H793" i="16" s="1"/>
  <c r="P347" i="16"/>
  <c r="I713" i="16" s="1"/>
  <c r="I766" i="16" s="1"/>
  <c r="P366" i="16"/>
  <c r="I732" i="16" s="1"/>
  <c r="I785" i="16" s="1"/>
  <c r="P388" i="16"/>
  <c r="I754" i="16" s="1"/>
  <c r="I807" i="16" s="1"/>
  <c r="P400" i="16"/>
  <c r="J714" i="16" s="1"/>
  <c r="J767" i="16" s="1"/>
  <c r="P405" i="16"/>
  <c r="J719" i="16" s="1"/>
  <c r="J772" i="16" s="1"/>
  <c r="P489" i="16"/>
  <c r="K751" i="16" s="1"/>
  <c r="K804" i="16" s="1"/>
  <c r="P501" i="16"/>
  <c r="L711" i="16" s="1"/>
  <c r="L764" i="16" s="1"/>
  <c r="P508" i="16"/>
  <c r="L718" i="16" s="1"/>
  <c r="L771" i="16" s="1"/>
  <c r="P515" i="16"/>
  <c r="L725" i="16" s="1"/>
  <c r="L778" i="16" s="1"/>
  <c r="P580" i="16"/>
  <c r="M738" i="16" s="1"/>
  <c r="M791" i="16" s="1"/>
  <c r="P619" i="16"/>
  <c r="N725" i="16" s="1"/>
  <c r="N778" i="16" s="1"/>
  <c r="P97" i="16"/>
  <c r="D723" i="16" s="1"/>
  <c r="D776" i="16" s="1"/>
  <c r="P113" i="16"/>
  <c r="D739" i="16" s="1"/>
  <c r="D792" i="16" s="1"/>
  <c r="P129" i="16"/>
  <c r="D755" i="16" s="1"/>
  <c r="D808" i="16" s="1"/>
  <c r="P149" i="16"/>
  <c r="E723" i="16" s="1"/>
  <c r="E776" i="16" s="1"/>
  <c r="P165" i="16"/>
  <c r="E739" i="16" s="1"/>
  <c r="E792" i="16" s="1"/>
  <c r="P181" i="16"/>
  <c r="E755" i="16" s="1"/>
  <c r="E808" i="16" s="1"/>
  <c r="P201" i="16"/>
  <c r="F723" i="16" s="1"/>
  <c r="F776" i="16" s="1"/>
  <c r="P217" i="16"/>
  <c r="F739" i="16" s="1"/>
  <c r="F792" i="16" s="1"/>
  <c r="P233" i="16"/>
  <c r="F755" i="16" s="1"/>
  <c r="F808" i="16" s="1"/>
  <c r="P253" i="16"/>
  <c r="G723" i="16" s="1"/>
  <c r="G776" i="16" s="1"/>
  <c r="P269" i="16"/>
  <c r="G739" i="16" s="1"/>
  <c r="G792" i="16" s="1"/>
  <c r="P285" i="16"/>
  <c r="G755" i="16" s="1"/>
  <c r="G808" i="16" s="1"/>
  <c r="P305" i="16"/>
  <c r="H723" i="16" s="1"/>
  <c r="H776" i="16" s="1"/>
  <c r="P321" i="16"/>
  <c r="H739" i="16" s="1"/>
  <c r="H792" i="16" s="1"/>
  <c r="P333" i="16"/>
  <c r="H751" i="16" s="1"/>
  <c r="H804" i="16" s="1"/>
  <c r="P367" i="16"/>
  <c r="I733" i="16" s="1"/>
  <c r="I786" i="16" s="1"/>
  <c r="P383" i="16"/>
  <c r="I749" i="16" s="1"/>
  <c r="I802" i="16" s="1"/>
  <c r="P479" i="16"/>
  <c r="K741" i="16" s="1"/>
  <c r="K794" i="16" s="1"/>
  <c r="P484" i="16"/>
  <c r="K746" i="16" s="1"/>
  <c r="K799" i="16" s="1"/>
  <c r="P616" i="16"/>
  <c r="N722" i="16" s="1"/>
  <c r="N775" i="16" s="1"/>
  <c r="J392" i="16"/>
  <c r="P344" i="16"/>
  <c r="P360" i="16"/>
  <c r="I726" i="16" s="1"/>
  <c r="I779" i="16" s="1"/>
  <c r="P376" i="16"/>
  <c r="I742" i="16" s="1"/>
  <c r="I795" i="16" s="1"/>
  <c r="P396" i="16"/>
  <c r="J444" i="16"/>
  <c r="P415" i="16"/>
  <c r="J729" i="16" s="1"/>
  <c r="J782" i="16" s="1"/>
  <c r="P441" i="16"/>
  <c r="J755" i="16" s="1"/>
  <c r="J808" i="16" s="1"/>
  <c r="P469" i="16"/>
  <c r="K731" i="16" s="1"/>
  <c r="K784" i="16" s="1"/>
  <c r="P488" i="16"/>
  <c r="K750" i="16" s="1"/>
  <c r="K803" i="16" s="1"/>
  <c r="P513" i="16"/>
  <c r="L723" i="16" s="1"/>
  <c r="L776" i="16" s="1"/>
  <c r="P532" i="16"/>
  <c r="L742" i="16" s="1"/>
  <c r="L795" i="16" s="1"/>
  <c r="P382" i="16"/>
  <c r="I748" i="16" s="1"/>
  <c r="I801" i="16" s="1"/>
  <c r="P402" i="16"/>
  <c r="J716" i="16" s="1"/>
  <c r="J769" i="16" s="1"/>
  <c r="P418" i="16"/>
  <c r="J732" i="16" s="1"/>
  <c r="J785" i="16" s="1"/>
  <c r="P434" i="16"/>
  <c r="J748" i="16" s="1"/>
  <c r="J801" i="16" s="1"/>
  <c r="P454" i="16"/>
  <c r="K716" i="16" s="1"/>
  <c r="K769" i="16" s="1"/>
  <c r="P470" i="16"/>
  <c r="K732" i="16" s="1"/>
  <c r="K785" i="16" s="1"/>
  <c r="P486" i="16"/>
  <c r="K748" i="16" s="1"/>
  <c r="K801" i="16" s="1"/>
  <c r="P506" i="16"/>
  <c r="L716" i="16" s="1"/>
  <c r="L769" i="16" s="1"/>
  <c r="P522" i="16"/>
  <c r="L732" i="16" s="1"/>
  <c r="L785" i="16" s="1"/>
  <c r="P538" i="16"/>
  <c r="L748" i="16" s="1"/>
  <c r="L801" i="16" s="1"/>
  <c r="P567" i="16"/>
  <c r="M725" i="16" s="1"/>
  <c r="M778" i="16" s="1"/>
  <c r="P615" i="16"/>
  <c r="N721" i="16" s="1"/>
  <c r="N774" i="16" s="1"/>
  <c r="P560" i="16"/>
  <c r="M718" i="16" s="1"/>
  <c r="M771" i="16" s="1"/>
  <c r="P592" i="16"/>
  <c r="M750" i="16" s="1"/>
  <c r="M803" i="16" s="1"/>
  <c r="P644" i="16"/>
  <c r="N750" i="16" s="1"/>
  <c r="N803" i="16" s="1"/>
  <c r="P566" i="16"/>
  <c r="M724" i="16" s="1"/>
  <c r="M777" i="16" s="1"/>
  <c r="P582" i="16"/>
  <c r="M740" i="16" s="1"/>
  <c r="M793" i="16" s="1"/>
  <c r="P598" i="16"/>
  <c r="M756" i="16" s="1"/>
  <c r="M809" i="16" s="1"/>
  <c r="P624" i="16"/>
  <c r="N730" i="16" s="1"/>
  <c r="N783" i="16" s="1"/>
  <c r="P553" i="16"/>
  <c r="M711" i="16" s="1"/>
  <c r="M764" i="16" s="1"/>
  <c r="P569" i="16"/>
  <c r="M727" i="16" s="1"/>
  <c r="M780" i="16" s="1"/>
  <c r="P585" i="16"/>
  <c r="M743" i="16" s="1"/>
  <c r="M796" i="16" s="1"/>
  <c r="P605" i="16"/>
  <c r="N711" i="16" s="1"/>
  <c r="N764" i="16" s="1"/>
  <c r="P631" i="16"/>
  <c r="N737" i="16" s="1"/>
  <c r="N790" i="16" s="1"/>
  <c r="P618" i="16"/>
  <c r="N724" i="16" s="1"/>
  <c r="N777" i="16" s="1"/>
  <c r="P634" i="16"/>
  <c r="N740" i="16" s="1"/>
  <c r="N793" i="16" s="1"/>
  <c r="P650" i="16"/>
  <c r="N756" i="16" s="1"/>
  <c r="N809" i="16" s="1"/>
  <c r="P629" i="16"/>
  <c r="N735" i="16" s="1"/>
  <c r="N788" i="16" s="1"/>
  <c r="P645" i="16"/>
  <c r="N751" i="16" s="1"/>
  <c r="N804" i="16" s="1"/>
  <c r="M548" i="16"/>
  <c r="P220" i="16"/>
  <c r="F742" i="16" s="1"/>
  <c r="F795" i="16" s="1"/>
  <c r="P188" i="16"/>
  <c r="N600" i="16"/>
  <c r="P243" i="16"/>
  <c r="G713" i="16" s="1"/>
  <c r="G766" i="16" s="1"/>
  <c r="P171" i="16"/>
  <c r="E745" i="16" s="1"/>
  <c r="E798" i="16" s="1"/>
  <c r="P139" i="16"/>
  <c r="E713" i="16" s="1"/>
  <c r="E766" i="16" s="1"/>
  <c r="K132" i="16"/>
  <c r="N652" i="16"/>
  <c r="K184" i="16"/>
  <c r="K288" i="16"/>
  <c r="K652" i="16"/>
  <c r="K392" i="16"/>
  <c r="L392" i="16"/>
  <c r="L444" i="16"/>
  <c r="L496" i="16"/>
  <c r="L548" i="16"/>
  <c r="P152" i="16"/>
  <c r="E726" i="16" s="1"/>
  <c r="E779" i="16" s="1"/>
  <c r="P58" i="16"/>
  <c r="C736" i="16" s="1"/>
  <c r="C789" i="16" s="1"/>
  <c r="P39" i="16"/>
  <c r="C717" i="16" s="1"/>
  <c r="C770" i="16" s="1"/>
  <c r="P33" i="16"/>
  <c r="C711" i="16" s="1"/>
  <c r="C764" i="16" s="1"/>
  <c r="O132" i="16"/>
  <c r="O548" i="16"/>
  <c r="P275" i="16"/>
  <c r="G745" i="16" s="1"/>
  <c r="G798" i="16" s="1"/>
  <c r="P311" i="16"/>
  <c r="H729" i="16" s="1"/>
  <c r="H782" i="16" s="1"/>
  <c r="P359" i="16"/>
  <c r="I725" i="16" s="1"/>
  <c r="I778" i="16" s="1"/>
  <c r="P436" i="16"/>
  <c r="J750" i="16" s="1"/>
  <c r="J803" i="16" s="1"/>
  <c r="P463" i="16"/>
  <c r="K725" i="16" s="1"/>
  <c r="K778" i="16" s="1"/>
  <c r="P520" i="16"/>
  <c r="L730" i="16" s="1"/>
  <c r="L783" i="16" s="1"/>
  <c r="P595" i="16"/>
  <c r="M753" i="16" s="1"/>
  <c r="M806" i="16" s="1"/>
  <c r="P292" i="16"/>
  <c r="J340" i="16"/>
  <c r="P324" i="16"/>
  <c r="H742" i="16" s="1"/>
  <c r="H795" i="16" s="1"/>
  <c r="P355" i="16"/>
  <c r="I721" i="16" s="1"/>
  <c r="I774" i="16" s="1"/>
  <c r="P420" i="16"/>
  <c r="J734" i="16" s="1"/>
  <c r="J787" i="16" s="1"/>
  <c r="P455" i="16"/>
  <c r="K717" i="16" s="1"/>
  <c r="K770" i="16" s="1"/>
  <c r="P541" i="16"/>
  <c r="L751" i="16" s="1"/>
  <c r="L804" i="16" s="1"/>
  <c r="P41" i="16"/>
  <c r="C719" i="16" s="1"/>
  <c r="C772" i="16" s="1"/>
  <c r="P49" i="16"/>
  <c r="C727" i="16" s="1"/>
  <c r="C780" i="16" s="1"/>
  <c r="P57" i="16"/>
  <c r="C735" i="16" s="1"/>
  <c r="C788" i="16" s="1"/>
  <c r="P71" i="16"/>
  <c r="C749" i="16" s="1"/>
  <c r="C802" i="16" s="1"/>
  <c r="P115" i="16"/>
  <c r="D741" i="16" s="1"/>
  <c r="D794" i="16" s="1"/>
  <c r="P151" i="16"/>
  <c r="E725" i="16" s="1"/>
  <c r="E778" i="16" s="1"/>
  <c r="P183" i="16"/>
  <c r="E757" i="16" s="1"/>
  <c r="E810" i="16" s="1"/>
  <c r="P219" i="16"/>
  <c r="F741" i="16" s="1"/>
  <c r="F794" i="16" s="1"/>
  <c r="P255" i="16"/>
  <c r="G725" i="16" s="1"/>
  <c r="G778" i="16" s="1"/>
  <c r="P287" i="16"/>
  <c r="G757" i="16" s="1"/>
  <c r="G810" i="16" s="1"/>
  <c r="P323" i="16"/>
  <c r="H741" i="16" s="1"/>
  <c r="H794" i="16" s="1"/>
  <c r="P378" i="16"/>
  <c r="I744" i="16" s="1"/>
  <c r="I797" i="16" s="1"/>
  <c r="P437" i="16"/>
  <c r="J751" i="16" s="1"/>
  <c r="J804" i="16" s="1"/>
  <c r="P464" i="16"/>
  <c r="K726" i="16" s="1"/>
  <c r="K779" i="16" s="1"/>
  <c r="P523" i="16"/>
  <c r="L733" i="16" s="1"/>
  <c r="L786" i="16" s="1"/>
  <c r="P60" i="16"/>
  <c r="C738" i="16" s="1"/>
  <c r="C791" i="16" s="1"/>
  <c r="P75" i="16"/>
  <c r="C753" i="16" s="1"/>
  <c r="C806" i="16" s="1"/>
  <c r="P104" i="16"/>
  <c r="D730" i="16" s="1"/>
  <c r="D783" i="16" s="1"/>
  <c r="P140" i="16"/>
  <c r="E714" i="16" s="1"/>
  <c r="E767" i="16" s="1"/>
  <c r="P172" i="16"/>
  <c r="E746" i="16" s="1"/>
  <c r="E799" i="16" s="1"/>
  <c r="P208" i="16"/>
  <c r="F730" i="16" s="1"/>
  <c r="F783" i="16" s="1"/>
  <c r="P244" i="16"/>
  <c r="G714" i="16" s="1"/>
  <c r="G767" i="16" s="1"/>
  <c r="P276" i="16"/>
  <c r="G746" i="16" s="1"/>
  <c r="G799" i="16" s="1"/>
  <c r="P312" i="16"/>
  <c r="H730" i="16" s="1"/>
  <c r="H783" i="16" s="1"/>
  <c r="P374" i="16"/>
  <c r="I740" i="16" s="1"/>
  <c r="I793" i="16" s="1"/>
  <c r="P419" i="16"/>
  <c r="J733" i="16" s="1"/>
  <c r="J786" i="16" s="1"/>
  <c r="P448" i="16"/>
  <c r="J496" i="16"/>
  <c r="P543" i="16"/>
  <c r="L753" i="16" s="1"/>
  <c r="L806" i="16" s="1"/>
  <c r="P571" i="16"/>
  <c r="M729" i="16" s="1"/>
  <c r="M782" i="16" s="1"/>
  <c r="P86" i="16"/>
  <c r="D712" i="16" s="1"/>
  <c r="D765" i="16" s="1"/>
  <c r="P102" i="16"/>
  <c r="D728" i="16" s="1"/>
  <c r="D781" i="16" s="1"/>
  <c r="P118" i="16"/>
  <c r="D744" i="16" s="1"/>
  <c r="D797" i="16" s="1"/>
  <c r="P138" i="16"/>
  <c r="E712" i="16" s="1"/>
  <c r="E765" i="16" s="1"/>
  <c r="P154" i="16"/>
  <c r="E728" i="16" s="1"/>
  <c r="E781" i="16" s="1"/>
  <c r="P170" i="16"/>
  <c r="E744" i="16" s="1"/>
  <c r="E797" i="16" s="1"/>
  <c r="P190" i="16"/>
  <c r="F712" i="16" s="1"/>
  <c r="F765" i="16" s="1"/>
  <c r="P206" i="16"/>
  <c r="F728" i="16" s="1"/>
  <c r="F781" i="16" s="1"/>
  <c r="P222" i="16"/>
  <c r="F744" i="16" s="1"/>
  <c r="F797" i="16" s="1"/>
  <c r="P242" i="16"/>
  <c r="G712" i="16" s="1"/>
  <c r="G765" i="16" s="1"/>
  <c r="P258" i="16"/>
  <c r="G728" i="16" s="1"/>
  <c r="G781" i="16" s="1"/>
  <c r="P274" i="16"/>
  <c r="G744" i="16" s="1"/>
  <c r="G797" i="16" s="1"/>
  <c r="P294" i="16"/>
  <c r="H712" i="16" s="1"/>
  <c r="H765" i="16" s="1"/>
  <c r="P310" i="16"/>
  <c r="H728" i="16" s="1"/>
  <c r="H781" i="16" s="1"/>
  <c r="P326" i="16"/>
  <c r="H744" i="16" s="1"/>
  <c r="H797" i="16" s="1"/>
  <c r="P350" i="16"/>
  <c r="I716" i="16" s="1"/>
  <c r="I769" i="16" s="1"/>
  <c r="P369" i="16"/>
  <c r="I735" i="16" s="1"/>
  <c r="I788" i="16" s="1"/>
  <c r="P389" i="16"/>
  <c r="I755" i="16" s="1"/>
  <c r="I808" i="16" s="1"/>
  <c r="P401" i="16"/>
  <c r="J715" i="16" s="1"/>
  <c r="J768" i="16" s="1"/>
  <c r="P407" i="16"/>
  <c r="J721" i="16" s="1"/>
  <c r="J774" i="16" s="1"/>
  <c r="P492" i="16"/>
  <c r="K754" i="16" s="1"/>
  <c r="K807" i="16" s="1"/>
  <c r="P504" i="16"/>
  <c r="L714" i="16" s="1"/>
  <c r="L767" i="16" s="1"/>
  <c r="P509" i="16"/>
  <c r="L719" i="16" s="1"/>
  <c r="L772" i="16" s="1"/>
  <c r="P546" i="16"/>
  <c r="L756" i="16" s="1"/>
  <c r="L809" i="16" s="1"/>
  <c r="P583" i="16"/>
  <c r="M741" i="16" s="1"/>
  <c r="M794" i="16" s="1"/>
  <c r="P636" i="16"/>
  <c r="N742" i="16" s="1"/>
  <c r="N795" i="16" s="1"/>
  <c r="P101" i="16"/>
  <c r="D727" i="16" s="1"/>
  <c r="D780" i="16" s="1"/>
  <c r="P117" i="16"/>
  <c r="D743" i="16" s="1"/>
  <c r="D796" i="16" s="1"/>
  <c r="P137" i="16"/>
  <c r="E711" i="16" s="1"/>
  <c r="E764" i="16" s="1"/>
  <c r="P153" i="16"/>
  <c r="E727" i="16" s="1"/>
  <c r="E780" i="16" s="1"/>
  <c r="P169" i="16"/>
  <c r="E743" i="16" s="1"/>
  <c r="E796" i="16" s="1"/>
  <c r="P189" i="16"/>
  <c r="F711" i="16" s="1"/>
  <c r="F764" i="16" s="1"/>
  <c r="P205" i="16"/>
  <c r="F727" i="16" s="1"/>
  <c r="F780" i="16" s="1"/>
  <c r="P221" i="16"/>
  <c r="F743" i="16" s="1"/>
  <c r="F796" i="16" s="1"/>
  <c r="P241" i="16"/>
  <c r="G711" i="16" s="1"/>
  <c r="G764" i="16" s="1"/>
  <c r="P257" i="16"/>
  <c r="G727" i="16" s="1"/>
  <c r="G780" i="16" s="1"/>
  <c r="P273" i="16"/>
  <c r="G743" i="16" s="1"/>
  <c r="G796" i="16" s="1"/>
  <c r="P293" i="16"/>
  <c r="H711" i="16" s="1"/>
  <c r="H764" i="16" s="1"/>
  <c r="P309" i="16"/>
  <c r="H727" i="16" s="1"/>
  <c r="H780" i="16" s="1"/>
  <c r="P325" i="16"/>
  <c r="H743" i="16" s="1"/>
  <c r="H796" i="16" s="1"/>
  <c r="P351" i="16"/>
  <c r="I717" i="16" s="1"/>
  <c r="I770" i="16" s="1"/>
  <c r="P370" i="16"/>
  <c r="I736" i="16" s="1"/>
  <c r="I789" i="16" s="1"/>
  <c r="P473" i="16"/>
  <c r="K735" i="16" s="1"/>
  <c r="K788" i="16" s="1"/>
  <c r="P480" i="16"/>
  <c r="K742" i="16" s="1"/>
  <c r="K795" i="16" s="1"/>
  <c r="P487" i="16"/>
  <c r="K749" i="16" s="1"/>
  <c r="K802" i="16" s="1"/>
  <c r="P328" i="16"/>
  <c r="H746" i="16" s="1"/>
  <c r="H799" i="16" s="1"/>
  <c r="P348" i="16"/>
  <c r="I714" i="16" s="1"/>
  <c r="I767" i="16" s="1"/>
  <c r="P364" i="16"/>
  <c r="I730" i="16" s="1"/>
  <c r="I783" i="16" s="1"/>
  <c r="P381" i="16"/>
  <c r="I747" i="16" s="1"/>
  <c r="I800" i="16" s="1"/>
  <c r="P399" i="16"/>
  <c r="J713" i="16" s="1"/>
  <c r="J766" i="16" s="1"/>
  <c r="P425" i="16"/>
  <c r="J739" i="16" s="1"/>
  <c r="J792" i="16" s="1"/>
  <c r="P453" i="16"/>
  <c r="K715" i="16" s="1"/>
  <c r="K768" i="16" s="1"/>
  <c r="P472" i="16"/>
  <c r="K734" i="16" s="1"/>
  <c r="K787" i="16" s="1"/>
  <c r="P491" i="16"/>
  <c r="K753" i="16" s="1"/>
  <c r="K806" i="16" s="1"/>
  <c r="P516" i="16"/>
  <c r="L726" i="16" s="1"/>
  <c r="L779" i="16" s="1"/>
  <c r="P535" i="16"/>
  <c r="L745" i="16" s="1"/>
  <c r="L798" i="16" s="1"/>
  <c r="P386" i="16"/>
  <c r="I752" i="16" s="1"/>
  <c r="I805" i="16" s="1"/>
  <c r="P406" i="16"/>
  <c r="J720" i="16" s="1"/>
  <c r="J773" i="16" s="1"/>
  <c r="P422" i="16"/>
  <c r="J736" i="16" s="1"/>
  <c r="J789" i="16" s="1"/>
  <c r="P438" i="16"/>
  <c r="J752" i="16" s="1"/>
  <c r="J805" i="16" s="1"/>
  <c r="P458" i="16"/>
  <c r="K720" i="16" s="1"/>
  <c r="K773" i="16" s="1"/>
  <c r="P474" i="16"/>
  <c r="K736" i="16" s="1"/>
  <c r="K789" i="16" s="1"/>
  <c r="P490" i="16"/>
  <c r="K752" i="16" s="1"/>
  <c r="K805" i="16" s="1"/>
  <c r="P510" i="16"/>
  <c r="L720" i="16" s="1"/>
  <c r="L773" i="16" s="1"/>
  <c r="P526" i="16"/>
  <c r="L736" i="16" s="1"/>
  <c r="L789" i="16" s="1"/>
  <c r="P542" i="16"/>
  <c r="L752" i="16" s="1"/>
  <c r="L805" i="16" s="1"/>
  <c r="P579" i="16"/>
  <c r="M737" i="16" s="1"/>
  <c r="M790" i="16" s="1"/>
  <c r="P620" i="16"/>
  <c r="N726" i="16" s="1"/>
  <c r="N779" i="16" s="1"/>
  <c r="P568" i="16"/>
  <c r="M726" i="16" s="1"/>
  <c r="M779" i="16" s="1"/>
  <c r="J652" i="16"/>
  <c r="P604" i="16"/>
  <c r="P554" i="16"/>
  <c r="M712" i="16" s="1"/>
  <c r="M765" i="16" s="1"/>
  <c r="P570" i="16"/>
  <c r="M728" i="16" s="1"/>
  <c r="M781" i="16" s="1"/>
  <c r="P586" i="16"/>
  <c r="M744" i="16" s="1"/>
  <c r="M797" i="16" s="1"/>
  <c r="P606" i="16"/>
  <c r="N712" i="16" s="1"/>
  <c r="N765" i="16" s="1"/>
  <c r="P632" i="16"/>
  <c r="N738" i="16" s="1"/>
  <c r="N791" i="16" s="1"/>
  <c r="P557" i="16"/>
  <c r="M715" i="16" s="1"/>
  <c r="M768" i="16" s="1"/>
  <c r="P573" i="16"/>
  <c r="M731" i="16" s="1"/>
  <c r="M784" i="16" s="1"/>
  <c r="P589" i="16"/>
  <c r="M747" i="16" s="1"/>
  <c r="M800" i="16" s="1"/>
  <c r="P609" i="16"/>
  <c r="N715" i="16" s="1"/>
  <c r="N768" i="16" s="1"/>
  <c r="P639" i="16"/>
  <c r="N745" i="16" s="1"/>
  <c r="N798" i="16" s="1"/>
  <c r="P622" i="16"/>
  <c r="N728" i="16" s="1"/>
  <c r="N781" i="16" s="1"/>
  <c r="P638" i="16"/>
  <c r="N744" i="16" s="1"/>
  <c r="N797" i="16" s="1"/>
  <c r="P617" i="16"/>
  <c r="N723" i="16" s="1"/>
  <c r="N776" i="16" s="1"/>
  <c r="P633" i="16"/>
  <c r="N739" i="16" s="1"/>
  <c r="N792" i="16" s="1"/>
  <c r="P649" i="16"/>
  <c r="N755" i="16" s="1"/>
  <c r="N808" i="16" s="1"/>
  <c r="Q10" i="18" l="1"/>
  <c r="M13" i="15"/>
  <c r="J131" i="18"/>
  <c r="K131" i="18" s="1"/>
  <c r="K138" i="18" s="1"/>
  <c r="R130" i="18"/>
  <c r="R102" i="18"/>
  <c r="S102" i="18"/>
  <c r="T5" i="1"/>
  <c r="T62" i="18"/>
  <c r="T19" i="18"/>
  <c r="T85" i="18" s="1"/>
  <c r="S130" i="18"/>
  <c r="T129" i="18"/>
  <c r="T140" i="18" s="1"/>
  <c r="T51" i="18" s="1"/>
  <c r="T128" i="18"/>
  <c r="T98" i="18"/>
  <c r="T24" i="18"/>
  <c r="T30" i="18"/>
  <c r="S108" i="18"/>
  <c r="U5" i="18"/>
  <c r="U18" i="18" s="1"/>
  <c r="U142" i="18" s="1"/>
  <c r="T6" i="18"/>
  <c r="N710" i="16"/>
  <c r="P652" i="16"/>
  <c r="D16" i="16" s="1"/>
  <c r="E16" i="16" s="1"/>
  <c r="J710" i="16"/>
  <c r="P444" i="16"/>
  <c r="D12" i="16" s="1"/>
  <c r="E12" i="16" s="1"/>
  <c r="D710" i="16"/>
  <c r="P132" i="16"/>
  <c r="D6" i="16" s="1"/>
  <c r="E6" i="16" s="1"/>
  <c r="F710" i="16"/>
  <c r="P236" i="16"/>
  <c r="D8" i="16" s="1"/>
  <c r="E8" i="16" s="1"/>
  <c r="G710" i="16"/>
  <c r="P288" i="16"/>
  <c r="D9" i="16" s="1"/>
  <c r="E9" i="16" s="1"/>
  <c r="L710" i="16"/>
  <c r="P548" i="16"/>
  <c r="D14" i="16" s="1"/>
  <c r="E14" i="16" s="1"/>
  <c r="P496" i="16"/>
  <c r="D13" i="16" s="1"/>
  <c r="E13" i="16" s="1"/>
  <c r="K710" i="16"/>
  <c r="M710" i="16"/>
  <c r="P600" i="16"/>
  <c r="D15" i="16" s="1"/>
  <c r="E15" i="16" s="1"/>
  <c r="E710" i="16"/>
  <c r="P184" i="16"/>
  <c r="D7" i="16" s="1"/>
  <c r="E7" i="16" s="1"/>
  <c r="P80" i="16"/>
  <c r="D5" i="16" s="1"/>
  <c r="E5" i="16" s="1"/>
  <c r="H710" i="16"/>
  <c r="P340" i="16"/>
  <c r="D10" i="16" s="1"/>
  <c r="E10" i="16" s="1"/>
  <c r="I710" i="16"/>
  <c r="P392" i="16"/>
  <c r="D11" i="16" s="1"/>
  <c r="E11" i="16" s="1"/>
  <c r="C758" i="16"/>
  <c r="C763" i="16"/>
  <c r="C811" i="16" s="1"/>
  <c r="R10" i="18" l="1"/>
  <c r="N13" i="15"/>
  <c r="J138" i="18"/>
  <c r="L131" i="18"/>
  <c r="T102" i="18"/>
  <c r="U5" i="1"/>
  <c r="U62" i="18"/>
  <c r="U19" i="18"/>
  <c r="U85" i="18" s="1"/>
  <c r="T130" i="18"/>
  <c r="U129" i="18"/>
  <c r="U140" i="18" s="1"/>
  <c r="U51" i="18" s="1"/>
  <c r="U128" i="18"/>
  <c r="U98" i="18"/>
  <c r="U24" i="18"/>
  <c r="U30" i="18"/>
  <c r="T108" i="18"/>
  <c r="U6" i="18"/>
  <c r="V5" i="18"/>
  <c r="V18" i="18" s="1"/>
  <c r="V142" i="18" s="1"/>
  <c r="H758" i="16"/>
  <c r="H763" i="16"/>
  <c r="H811" i="16" s="1"/>
  <c r="D17" i="16"/>
  <c r="M758" i="16"/>
  <c r="M763" i="16"/>
  <c r="M811" i="16" s="1"/>
  <c r="L763" i="16"/>
  <c r="L811" i="16" s="1"/>
  <c r="L758" i="16"/>
  <c r="F763" i="16"/>
  <c r="F811" i="16" s="1"/>
  <c r="F758" i="16"/>
  <c r="J763" i="16"/>
  <c r="J811" i="16" s="1"/>
  <c r="J758" i="16"/>
  <c r="I758" i="16"/>
  <c r="I763" i="16"/>
  <c r="I811" i="16" s="1"/>
  <c r="K763" i="16"/>
  <c r="K811" i="16" s="1"/>
  <c r="K758" i="16"/>
  <c r="E763" i="16"/>
  <c r="E811" i="16" s="1"/>
  <c r="E758" i="16"/>
  <c r="G763" i="16"/>
  <c r="G811" i="16" s="1"/>
  <c r="G758" i="16"/>
  <c r="D763" i="16"/>
  <c r="D811" i="16" s="1"/>
  <c r="D758" i="16"/>
  <c r="N763" i="16"/>
  <c r="N811" i="16" s="1"/>
  <c r="N758" i="16"/>
  <c r="S10" i="18" l="1"/>
  <c r="O13" i="15"/>
  <c r="L138" i="18"/>
  <c r="M131" i="18"/>
  <c r="N131" i="18" s="1"/>
  <c r="U102" i="18"/>
  <c r="V5" i="1"/>
  <c r="V62" i="18"/>
  <c r="V19" i="18"/>
  <c r="V85" i="18" s="1"/>
  <c r="U130" i="18"/>
  <c r="V129" i="18"/>
  <c r="V128" i="18"/>
  <c r="V98" i="18"/>
  <c r="V24" i="18"/>
  <c r="V30" i="18"/>
  <c r="V6" i="18"/>
  <c r="W5" i="18"/>
  <c r="W18" i="18" s="1"/>
  <c r="W142" i="18" s="1"/>
  <c r="U108" i="18"/>
  <c r="E17" i="16"/>
  <c r="E21" i="16" s="1"/>
  <c r="T10" i="18" l="1"/>
  <c r="P13" i="15"/>
  <c r="M138" i="18"/>
  <c r="V102" i="18"/>
  <c r="W5" i="1"/>
  <c r="W62" i="18"/>
  <c r="W19" i="18"/>
  <c r="W85" i="18" s="1"/>
  <c r="O131" i="18"/>
  <c r="N138" i="18"/>
  <c r="V130" i="18"/>
  <c r="W129" i="18"/>
  <c r="W128" i="18"/>
  <c r="W98" i="18"/>
  <c r="W24" i="18"/>
  <c r="W30" i="18"/>
  <c r="V23" i="18"/>
  <c r="V108" i="18"/>
  <c r="W6" i="18"/>
  <c r="X5" i="18"/>
  <c r="X18" i="18" s="1"/>
  <c r="X142" i="18" s="1"/>
  <c r="U10" i="18" l="1"/>
  <c r="G15" i="15"/>
  <c r="J23" i="18"/>
  <c r="I23" i="18"/>
  <c r="K23" i="18"/>
  <c r="L23" i="18"/>
  <c r="M23" i="18"/>
  <c r="N23" i="18"/>
  <c r="N25" i="18" s="1"/>
  <c r="O25" i="18" s="1"/>
  <c r="P25" i="18" s="1"/>
  <c r="Q25" i="18" s="1"/>
  <c r="R25" i="18" s="1"/>
  <c r="S25" i="18" s="1"/>
  <c r="T25" i="18" s="1"/>
  <c r="U25" i="18" s="1"/>
  <c r="V25" i="18" s="1"/>
  <c r="W25" i="18" s="1"/>
  <c r="O23" i="18"/>
  <c r="P23" i="18"/>
  <c r="Q23" i="18"/>
  <c r="R23" i="18"/>
  <c r="S23" i="18"/>
  <c r="T23" i="18"/>
  <c r="U23" i="18"/>
  <c r="W140" i="18"/>
  <c r="W51" i="18" s="1"/>
  <c r="W102" i="18"/>
  <c r="W101" i="18"/>
  <c r="X5" i="1"/>
  <c r="X62" i="18"/>
  <c r="X19" i="18"/>
  <c r="X85" i="18" s="1"/>
  <c r="P131" i="18"/>
  <c r="O138" i="18"/>
  <c r="X129" i="18"/>
  <c r="X140" i="18" s="1"/>
  <c r="X51" i="18" s="1"/>
  <c r="X128" i="18"/>
  <c r="W130" i="18"/>
  <c r="X98" i="18"/>
  <c r="W100" i="18"/>
  <c r="X24" i="18"/>
  <c r="X30" i="18"/>
  <c r="W23" i="18"/>
  <c r="Y5" i="18"/>
  <c r="Y18" i="18" s="1"/>
  <c r="Y142" i="18" s="1"/>
  <c r="X6" i="18"/>
  <c r="W108" i="18"/>
  <c r="F30" i="3"/>
  <c r="E115" i="18" s="1"/>
  <c r="X25" i="18" l="1"/>
  <c r="V10" i="18"/>
  <c r="H15" i="15"/>
  <c r="X102" i="18"/>
  <c r="X101" i="18"/>
  <c r="Y5" i="1"/>
  <c r="Y62" i="18"/>
  <c r="Y19" i="18"/>
  <c r="Y85" i="18" s="1"/>
  <c r="P138" i="18"/>
  <c r="Q131" i="18"/>
  <c r="Y129" i="18"/>
  <c r="Y128" i="18"/>
  <c r="X130" i="18"/>
  <c r="W103" i="18"/>
  <c r="Y98" i="18"/>
  <c r="X100" i="18"/>
  <c r="X23" i="18"/>
  <c r="Y24" i="18"/>
  <c r="Y30" i="18"/>
  <c r="X108" i="18"/>
  <c r="Y6" i="18"/>
  <c r="Z5" i="18"/>
  <c r="Z18" i="18" s="1"/>
  <c r="Z142" i="18" s="1"/>
  <c r="Y25" i="18" l="1"/>
  <c r="W10" i="18"/>
  <c r="I15" i="15"/>
  <c r="Y140" i="18"/>
  <c r="Y51" i="18" s="1"/>
  <c r="Y102" i="18"/>
  <c r="Y101" i="18"/>
  <c r="Z5" i="1"/>
  <c r="Z62" i="18"/>
  <c r="Z19" i="18"/>
  <c r="Z85" i="18" s="1"/>
  <c r="R131" i="18"/>
  <c r="Q138" i="18"/>
  <c r="Z129" i="18"/>
  <c r="Z128" i="18"/>
  <c r="Y130" i="18"/>
  <c r="X103" i="18"/>
  <c r="Z98" i="18"/>
  <c r="Y100" i="18"/>
  <c r="Z24" i="18"/>
  <c r="Z30" i="18"/>
  <c r="Y23" i="18"/>
  <c r="Y108" i="18"/>
  <c r="Z6" i="18"/>
  <c r="AA5" i="18"/>
  <c r="AA18" i="18" s="1"/>
  <c r="AA142" i="18" s="1"/>
  <c r="X90" i="9"/>
  <c r="W90" i="9"/>
  <c r="V90" i="9"/>
  <c r="U90" i="9"/>
  <c r="T90" i="9"/>
  <c r="S90" i="9"/>
  <c r="R90" i="9"/>
  <c r="Q90" i="9"/>
  <c r="P90" i="9"/>
  <c r="O90" i="9"/>
  <c r="N90" i="9"/>
  <c r="M90" i="9"/>
  <c r="L90" i="9"/>
  <c r="K90" i="9"/>
  <c r="J90" i="9"/>
  <c r="I90" i="9"/>
  <c r="H90" i="9"/>
  <c r="G90" i="9"/>
  <c r="F90" i="9"/>
  <c r="X89" i="9"/>
  <c r="W89" i="9"/>
  <c r="V89" i="9"/>
  <c r="U89" i="9"/>
  <c r="T89" i="9"/>
  <c r="S89" i="9"/>
  <c r="R89" i="9"/>
  <c r="Q89" i="9"/>
  <c r="P89" i="9"/>
  <c r="O89" i="9"/>
  <c r="N89" i="9"/>
  <c r="M89" i="9"/>
  <c r="L89" i="9"/>
  <c r="K89" i="9"/>
  <c r="J89" i="9"/>
  <c r="I89" i="9"/>
  <c r="H89" i="9"/>
  <c r="G89" i="9"/>
  <c r="F89" i="9"/>
  <c r="X88" i="9"/>
  <c r="W88" i="9"/>
  <c r="V88" i="9"/>
  <c r="U88" i="9"/>
  <c r="T88" i="9"/>
  <c r="S88" i="9"/>
  <c r="R88" i="9"/>
  <c r="Q88" i="9"/>
  <c r="P88" i="9"/>
  <c r="O88" i="9"/>
  <c r="N88" i="9"/>
  <c r="M88" i="9"/>
  <c r="L88" i="9"/>
  <c r="K88" i="9"/>
  <c r="J88" i="9"/>
  <c r="I88" i="9"/>
  <c r="H88" i="9"/>
  <c r="G88" i="9"/>
  <c r="F88" i="9"/>
  <c r="X87" i="9"/>
  <c r="W87" i="9"/>
  <c r="V87" i="9"/>
  <c r="U87" i="9"/>
  <c r="T87" i="9"/>
  <c r="S87" i="9"/>
  <c r="R87" i="9"/>
  <c r="Q87" i="9"/>
  <c r="P87" i="9"/>
  <c r="O87" i="9"/>
  <c r="N87" i="9"/>
  <c r="M87" i="9"/>
  <c r="L87" i="9"/>
  <c r="K87" i="9"/>
  <c r="J87" i="9"/>
  <c r="I87" i="9"/>
  <c r="H87" i="9"/>
  <c r="G87" i="9"/>
  <c r="F87" i="9"/>
  <c r="E94" i="9"/>
  <c r="E92" i="9"/>
  <c r="E91" i="9"/>
  <c r="X99" i="9"/>
  <c r="W99" i="9"/>
  <c r="V99" i="9"/>
  <c r="U99" i="9"/>
  <c r="T99" i="9"/>
  <c r="S99" i="9"/>
  <c r="R99" i="9"/>
  <c r="Q99" i="9"/>
  <c r="P99" i="9"/>
  <c r="O99" i="9"/>
  <c r="N99" i="9"/>
  <c r="M99" i="9"/>
  <c r="L99" i="9"/>
  <c r="K99" i="9"/>
  <c r="J99" i="9"/>
  <c r="I99" i="9"/>
  <c r="H99" i="9"/>
  <c r="G99" i="9"/>
  <c r="F99" i="9"/>
  <c r="C98" i="9"/>
  <c r="D97" i="9"/>
  <c r="C97" i="9"/>
  <c r="C96" i="9"/>
  <c r="C95" i="9"/>
  <c r="X86" i="9"/>
  <c r="W86" i="9"/>
  <c r="V86" i="9"/>
  <c r="U86" i="9"/>
  <c r="T86" i="9"/>
  <c r="S86" i="9"/>
  <c r="R86" i="9"/>
  <c r="Q86" i="9"/>
  <c r="P86" i="9"/>
  <c r="O86" i="9"/>
  <c r="N86" i="9"/>
  <c r="M86" i="9"/>
  <c r="L86" i="9"/>
  <c r="K86" i="9"/>
  <c r="J86" i="9"/>
  <c r="I86" i="9"/>
  <c r="H86" i="9"/>
  <c r="G86" i="9"/>
  <c r="F86" i="9"/>
  <c r="E86" i="9"/>
  <c r="E97" i="9" s="1"/>
  <c r="C86" i="9"/>
  <c r="E85" i="9"/>
  <c r="Z140" i="18" l="1"/>
  <c r="Z51" i="18" s="1"/>
  <c r="X10" i="18"/>
  <c r="J15" i="15"/>
  <c r="Z102" i="18"/>
  <c r="Z101" i="18"/>
  <c r="AA5" i="1"/>
  <c r="AA62" i="18"/>
  <c r="AA19" i="18"/>
  <c r="AA85" i="18" s="1"/>
  <c r="S131" i="18"/>
  <c r="R138" i="18"/>
  <c r="AA129" i="18"/>
  <c r="AA140" i="18" s="1"/>
  <c r="AA51" i="18" s="1"/>
  <c r="AA128" i="18"/>
  <c r="Z130" i="18"/>
  <c r="Y103" i="18"/>
  <c r="Z100" i="18"/>
  <c r="AA98" i="18"/>
  <c r="AA24" i="18"/>
  <c r="AA30" i="18"/>
  <c r="Z23" i="18"/>
  <c r="Z25" i="18" s="1"/>
  <c r="Z108" i="18"/>
  <c r="AA6" i="18"/>
  <c r="AB5" i="18"/>
  <c r="AB18" i="18" s="1"/>
  <c r="AB142" i="18" s="1"/>
  <c r="Y10" i="18" l="1"/>
  <c r="K15" i="15"/>
  <c r="AA102" i="18"/>
  <c r="AA101" i="18"/>
  <c r="AB5" i="1"/>
  <c r="AB62" i="18"/>
  <c r="AB19" i="18"/>
  <c r="AB85" i="18" s="1"/>
  <c r="S138" i="18"/>
  <c r="T131" i="18"/>
  <c r="AB129" i="18"/>
  <c r="AB128" i="18"/>
  <c r="AA130" i="18"/>
  <c r="Z103" i="18"/>
  <c r="AA100" i="18"/>
  <c r="AB98" i="18"/>
  <c r="AA25" i="18"/>
  <c r="AB24" i="18"/>
  <c r="AB30" i="18"/>
  <c r="AA23" i="18"/>
  <c r="AA108" i="18"/>
  <c r="AC5" i="18"/>
  <c r="AC18" i="18" s="1"/>
  <c r="AC142" i="18" s="1"/>
  <c r="AB6" i="18"/>
  <c r="Z10" i="18" l="1"/>
  <c r="L15" i="15"/>
  <c r="AB140" i="18"/>
  <c r="AB51" i="18" s="1"/>
  <c r="I133" i="18"/>
  <c r="AB102" i="18"/>
  <c r="AB101" i="18"/>
  <c r="AC5" i="1"/>
  <c r="AC62" i="18"/>
  <c r="AC19" i="18"/>
  <c r="AC85" i="18" s="1"/>
  <c r="T138" i="18"/>
  <c r="U131" i="18"/>
  <c r="AC129" i="18"/>
  <c r="AC128" i="18"/>
  <c r="AB130" i="18"/>
  <c r="AA103" i="18"/>
  <c r="AB100" i="18"/>
  <c r="AC98" i="18"/>
  <c r="AB25" i="18"/>
  <c r="AB23" i="18"/>
  <c r="AC24" i="18"/>
  <c r="AC30" i="18"/>
  <c r="AB108" i="18"/>
  <c r="AC6" i="18"/>
  <c r="AD5" i="18"/>
  <c r="AD18" i="18" s="1"/>
  <c r="AD142" i="18" s="1"/>
  <c r="AA10" i="18" l="1"/>
  <c r="M15" i="15"/>
  <c r="AC140" i="18"/>
  <c r="AC51" i="18" s="1"/>
  <c r="I134" i="18"/>
  <c r="I63" i="18"/>
  <c r="I64" i="18" s="1"/>
  <c r="J133" i="18"/>
  <c r="AC102" i="18"/>
  <c r="AC101" i="18"/>
  <c r="AD5" i="1"/>
  <c r="AD62" i="18"/>
  <c r="AD19" i="18"/>
  <c r="AD85" i="18" s="1"/>
  <c r="U138" i="18"/>
  <c r="V131" i="18"/>
  <c r="AD129" i="18"/>
  <c r="AD128" i="18"/>
  <c r="AC130" i="18"/>
  <c r="AC25" i="18"/>
  <c r="AB103" i="18"/>
  <c r="AC100" i="18"/>
  <c r="AD98" i="18"/>
  <c r="AC23" i="18"/>
  <c r="AD24" i="18"/>
  <c r="AD30" i="18"/>
  <c r="AC108" i="18"/>
  <c r="AE5" i="18"/>
  <c r="AE18" i="18" s="1"/>
  <c r="AE142" i="18" s="1"/>
  <c r="AD6" i="18"/>
  <c r="AD140" i="18" l="1"/>
  <c r="AD51" i="18" s="1"/>
  <c r="S132" i="18"/>
  <c r="AB10" i="18"/>
  <c r="N15" i="15"/>
  <c r="J134" i="18"/>
  <c r="J63" i="18"/>
  <c r="J64" i="18" s="1"/>
  <c r="K133" i="18"/>
  <c r="AD102" i="18"/>
  <c r="AD101" i="18"/>
  <c r="AE5" i="1"/>
  <c r="AE62" i="18"/>
  <c r="AE19" i="18"/>
  <c r="AE85" i="18" s="1"/>
  <c r="V138" i="18"/>
  <c r="W131" i="18"/>
  <c r="AE129" i="18"/>
  <c r="AE128" i="18"/>
  <c r="AD130" i="18"/>
  <c r="AD25" i="18"/>
  <c r="AC103" i="18"/>
  <c r="AE98" i="18"/>
  <c r="AD100" i="18"/>
  <c r="AD23" i="18"/>
  <c r="AE24" i="18"/>
  <c r="AE30" i="18"/>
  <c r="AD108" i="18"/>
  <c r="AE6" i="18"/>
  <c r="AF5" i="18"/>
  <c r="AF18" i="18" s="1"/>
  <c r="AF142" i="18" s="1"/>
  <c r="AE140" i="18" l="1"/>
  <c r="AE51" i="18" s="1"/>
  <c r="T132" i="18"/>
  <c r="AC10" i="18"/>
  <c r="O15" i="15"/>
  <c r="K134" i="18"/>
  <c r="K63" i="18"/>
  <c r="K64" i="18" s="1"/>
  <c r="L133" i="18"/>
  <c r="AE102" i="18"/>
  <c r="AE101" i="18"/>
  <c r="AF62" i="18"/>
  <c r="AF19" i="18"/>
  <c r="AF85" i="18" s="1"/>
  <c r="W138" i="18"/>
  <c r="X131" i="18"/>
  <c r="AE25" i="18"/>
  <c r="AF129" i="18"/>
  <c r="AF128" i="18"/>
  <c r="AE130" i="18"/>
  <c r="AD103" i="18"/>
  <c r="AF98" i="18"/>
  <c r="AE100" i="18"/>
  <c r="AF24" i="18"/>
  <c r="AF30" i="18"/>
  <c r="AE23" i="18"/>
  <c r="AG5" i="18"/>
  <c r="AG18" i="18" s="1"/>
  <c r="AG142" i="18" s="1"/>
  <c r="AF6" i="18"/>
  <c r="AF140" i="18" l="1"/>
  <c r="AF51" i="18" s="1"/>
  <c r="U132" i="18"/>
  <c r="AD10" i="18"/>
  <c r="AE10" i="18" s="1"/>
  <c r="P15" i="15"/>
  <c r="L134" i="18"/>
  <c r="L63" i="18"/>
  <c r="L64" i="18" s="1"/>
  <c r="M133" i="18"/>
  <c r="AF102" i="18"/>
  <c r="AF101" i="18"/>
  <c r="AG62" i="18"/>
  <c r="AG19" i="18"/>
  <c r="AG85" i="18" s="1"/>
  <c r="AF25" i="18"/>
  <c r="X138" i="18"/>
  <c r="Y131" i="18"/>
  <c r="AG129" i="18"/>
  <c r="AG128" i="18"/>
  <c r="AF130" i="18"/>
  <c r="AE103" i="18"/>
  <c r="AG98" i="18"/>
  <c r="AF100" i="18"/>
  <c r="AG24" i="18"/>
  <c r="AG30" i="18"/>
  <c r="AF23" i="18"/>
  <c r="AG6" i="18"/>
  <c r="AH5" i="18"/>
  <c r="AH18" i="18" s="1"/>
  <c r="AH142" i="18" s="1"/>
  <c r="AG140" i="18" l="1"/>
  <c r="AG51" i="18" s="1"/>
  <c r="V132" i="18"/>
  <c r="M134" i="18"/>
  <c r="M63" i="18"/>
  <c r="M64" i="18" s="1"/>
  <c r="N133" i="18"/>
  <c r="AG102" i="18"/>
  <c r="AG101" i="18"/>
  <c r="AH5" i="1"/>
  <c r="AH62" i="18"/>
  <c r="AH19" i="18"/>
  <c r="AH85" i="18" s="1"/>
  <c r="AG25" i="18"/>
  <c r="AG130" i="18"/>
  <c r="Y138" i="18"/>
  <c r="Z131" i="18"/>
  <c r="AH129" i="18"/>
  <c r="W132" i="18" s="1"/>
  <c r="AH128" i="18"/>
  <c r="AF103" i="18"/>
  <c r="AH98" i="18"/>
  <c r="AG100" i="18"/>
  <c r="AG23" i="18"/>
  <c r="AH24" i="18"/>
  <c r="AH30" i="18"/>
  <c r="AI5" i="18"/>
  <c r="AI18" i="18" s="1"/>
  <c r="AI142" i="18" s="1"/>
  <c r="AH6" i="18"/>
  <c r="N134" i="18" l="1"/>
  <c r="N63" i="18"/>
  <c r="N64" i="18" s="1"/>
  <c r="O133" i="18"/>
  <c r="AH102" i="18"/>
  <c r="AH101" i="18"/>
  <c r="AH25" i="18"/>
  <c r="AH6" i="1"/>
  <c r="AI5" i="1"/>
  <c r="AI62" i="18"/>
  <c r="AI19" i="18"/>
  <c r="AI85" i="18" s="1"/>
  <c r="Z138" i="18"/>
  <c r="AA131" i="18"/>
  <c r="AI129" i="18"/>
  <c r="AI128" i="18"/>
  <c r="AH130" i="18"/>
  <c r="AG103" i="18"/>
  <c r="AI98" i="18"/>
  <c r="AH100" i="18"/>
  <c r="AI24" i="18"/>
  <c r="AI30" i="18"/>
  <c r="AH23" i="18"/>
  <c r="AJ5" i="18"/>
  <c r="AJ18" i="18" s="1"/>
  <c r="AJ142" i="18" s="1"/>
  <c r="AI6" i="18"/>
  <c r="AI140" i="18" l="1"/>
  <c r="AI51" i="18" s="1"/>
  <c r="X132" i="18"/>
  <c r="O134" i="18"/>
  <c r="O63" i="18"/>
  <c r="O64" i="18" s="1"/>
  <c r="P133" i="18"/>
  <c r="AI25" i="18"/>
  <c r="AI102" i="18"/>
  <c r="AI101" i="18"/>
  <c r="AJ5" i="1"/>
  <c r="AI6" i="1"/>
  <c r="AJ62" i="18"/>
  <c r="AJ19" i="18"/>
  <c r="AJ85" i="18" s="1"/>
  <c r="AI130" i="18"/>
  <c r="AA138" i="18"/>
  <c r="AB131" i="18"/>
  <c r="AJ129" i="18"/>
  <c r="AJ128" i="18"/>
  <c r="AH103" i="18"/>
  <c r="AJ98" i="18"/>
  <c r="AI100" i="18"/>
  <c r="AI23" i="18"/>
  <c r="AJ24" i="18"/>
  <c r="AJ30" i="18"/>
  <c r="AK5" i="18"/>
  <c r="AK18" i="18" s="1"/>
  <c r="AK142" i="18" s="1"/>
  <c r="AJ6" i="18"/>
  <c r="AJ140" i="18" l="1"/>
  <c r="AJ51" i="18" s="1"/>
  <c r="Y132" i="18"/>
  <c r="P134" i="18"/>
  <c r="P63" i="18"/>
  <c r="P64" i="18" s="1"/>
  <c r="AJ25" i="18"/>
  <c r="Q133" i="18"/>
  <c r="AJ102" i="18"/>
  <c r="AJ101" i="18"/>
  <c r="AJ6" i="1"/>
  <c r="AK5" i="1"/>
  <c r="AK62" i="18"/>
  <c r="AK19" i="18"/>
  <c r="AK85" i="18" s="1"/>
  <c r="AB138" i="18"/>
  <c r="AC131" i="18"/>
  <c r="AK129" i="18"/>
  <c r="AK128" i="18"/>
  <c r="AJ130" i="18"/>
  <c r="AI103" i="18"/>
  <c r="AK98" i="18"/>
  <c r="AJ100" i="18"/>
  <c r="AJ23" i="18"/>
  <c r="AK24" i="18"/>
  <c r="AK30" i="18"/>
  <c r="AK6" i="18"/>
  <c r="AL5" i="18"/>
  <c r="AL18" i="18" s="1"/>
  <c r="AL142" i="18" s="1"/>
  <c r="AK140" i="18" l="1"/>
  <c r="AK51" i="18" s="1"/>
  <c r="Z132" i="18"/>
  <c r="AK25" i="18"/>
  <c r="Q134" i="18"/>
  <c r="Q63" i="18"/>
  <c r="Q64" i="18" s="1"/>
  <c r="R133" i="18"/>
  <c r="AK102" i="18"/>
  <c r="AK101" i="18"/>
  <c r="AL5" i="1"/>
  <c r="AK6" i="1"/>
  <c r="AL62" i="18"/>
  <c r="AL19" i="18"/>
  <c r="AL85" i="18" s="1"/>
  <c r="AC138" i="18"/>
  <c r="AD131" i="18"/>
  <c r="AK130" i="18"/>
  <c r="AL129" i="18"/>
  <c r="AL128" i="18"/>
  <c r="AJ103" i="18"/>
  <c r="AK100" i="18"/>
  <c r="AL98" i="18"/>
  <c r="AK23" i="18"/>
  <c r="AL24" i="18"/>
  <c r="AL30" i="18"/>
  <c r="AL6" i="18"/>
  <c r="AM5" i="18"/>
  <c r="AM18" i="18" s="1"/>
  <c r="AM142" i="18" s="1"/>
  <c r="AL140" i="18" l="1"/>
  <c r="AL51" i="18" s="1"/>
  <c r="AA132" i="18"/>
  <c r="R134" i="18"/>
  <c r="R63" i="18"/>
  <c r="R64" i="18" s="1"/>
  <c r="S133" i="18"/>
  <c r="AL102" i="18"/>
  <c r="AL101" i="18"/>
  <c r="AL6" i="1"/>
  <c r="AM5" i="1"/>
  <c r="AM62" i="18"/>
  <c r="AM19" i="18"/>
  <c r="AM85" i="18" s="1"/>
  <c r="AL130" i="18"/>
  <c r="AD138" i="18"/>
  <c r="AE131" i="18"/>
  <c r="AM129" i="18"/>
  <c r="AM128" i="18"/>
  <c r="AK103" i="18"/>
  <c r="AL100" i="18"/>
  <c r="AM98" i="18"/>
  <c r="AM24" i="18"/>
  <c r="AM30" i="18"/>
  <c r="AL23" i="18"/>
  <c r="AL25" i="18" s="1"/>
  <c r="AM6" i="18"/>
  <c r="AN5" i="18"/>
  <c r="AN18" i="18" s="1"/>
  <c r="AN142" i="18" s="1"/>
  <c r="P23" i="3"/>
  <c r="AM140" i="18" l="1"/>
  <c r="AM51" i="18" s="1"/>
  <c r="AB132" i="18"/>
  <c r="S134" i="18"/>
  <c r="S63" i="18"/>
  <c r="S64" i="18" s="1"/>
  <c r="T133" i="18"/>
  <c r="AM102" i="18"/>
  <c r="AM101" i="18"/>
  <c r="AM6" i="1"/>
  <c r="AN5" i="1"/>
  <c r="AN62" i="18"/>
  <c r="AN19" i="18"/>
  <c r="AN85" i="18" s="1"/>
  <c r="AM130" i="18"/>
  <c r="AE138" i="18"/>
  <c r="AF131" i="18"/>
  <c r="AN129" i="18"/>
  <c r="AN128" i="18"/>
  <c r="AL103" i="18"/>
  <c r="AM100" i="18"/>
  <c r="AN98" i="18"/>
  <c r="AM25" i="18"/>
  <c r="AM23" i="18"/>
  <c r="AN24" i="18"/>
  <c r="AN30" i="18"/>
  <c r="AO5" i="18"/>
  <c r="AO18" i="18" s="1"/>
  <c r="AO142" i="18" s="1"/>
  <c r="AN6" i="18"/>
  <c r="F39" i="3"/>
  <c r="E57" i="18" s="1"/>
  <c r="F37" i="3"/>
  <c r="F32" i="3"/>
  <c r="F26" i="3"/>
  <c r="E46" i="18" s="1"/>
  <c r="F20" i="3"/>
  <c r="F36" i="3"/>
  <c r="F31" i="3"/>
  <c r="F8" i="3"/>
  <c r="F42" i="3"/>
  <c r="F22" i="3"/>
  <c r="F41" i="3"/>
  <c r="F17" i="3"/>
  <c r="E34" i="18" s="1"/>
  <c r="J34" i="18" s="1"/>
  <c r="F16" i="3"/>
  <c r="F33" i="3"/>
  <c r="F28" i="3"/>
  <c r="F21" i="3"/>
  <c r="F15" i="3"/>
  <c r="F31" i="15" s="1"/>
  <c r="AN140" i="18" l="1"/>
  <c r="AN51" i="18" s="1"/>
  <c r="AC132" i="18"/>
  <c r="E27" i="18"/>
  <c r="F4" i="15"/>
  <c r="F5" i="15" s="1"/>
  <c r="F9" i="15" s="1"/>
  <c r="E35" i="18"/>
  <c r="I35" i="18" s="1"/>
  <c r="E50" i="9"/>
  <c r="E49" i="9"/>
  <c r="E51" i="9"/>
  <c r="E47" i="9"/>
  <c r="E57" i="9"/>
  <c r="F32" i="15"/>
  <c r="F34" i="15" s="1"/>
  <c r="F35" i="15" s="1"/>
  <c r="E54" i="9"/>
  <c r="E58" i="9"/>
  <c r="E55" i="9"/>
  <c r="E48" i="9"/>
  <c r="E56" i="9"/>
  <c r="T134" i="18"/>
  <c r="T63" i="18"/>
  <c r="T64" i="18" s="1"/>
  <c r="U133" i="18"/>
  <c r="AN102" i="18"/>
  <c r="AN101" i="18"/>
  <c r="K34" i="18"/>
  <c r="L34" i="18" s="1"/>
  <c r="M34" i="18" s="1"/>
  <c r="N34" i="18" s="1"/>
  <c r="O34" i="18" s="1"/>
  <c r="P34" i="18" s="1"/>
  <c r="Q34" i="18" s="1"/>
  <c r="R34" i="18" s="1"/>
  <c r="S34" i="18" s="1"/>
  <c r="T34" i="18" s="1"/>
  <c r="U34" i="18" s="1"/>
  <c r="AE14" i="18"/>
  <c r="AA14" i="18"/>
  <c r="W14" i="18"/>
  <c r="S14" i="18"/>
  <c r="O14" i="18"/>
  <c r="K14" i="18"/>
  <c r="AN29" i="18" s="1"/>
  <c r="AC14" i="18"/>
  <c r="U14" i="18"/>
  <c r="M14" i="18"/>
  <c r="I14" i="18"/>
  <c r="AD14" i="18"/>
  <c r="Z14" i="18"/>
  <c r="V14" i="18"/>
  <c r="R14" i="18"/>
  <c r="N14" i="18"/>
  <c r="J14" i="18"/>
  <c r="Y14" i="18"/>
  <c r="Q14" i="18"/>
  <c r="AB14" i="18"/>
  <c r="X14" i="18"/>
  <c r="T14" i="18"/>
  <c r="P14" i="18"/>
  <c r="L14" i="18"/>
  <c r="AN6" i="1"/>
  <c r="AO5" i="1"/>
  <c r="AO62" i="18"/>
  <c r="AO19" i="18"/>
  <c r="AO85" i="18" s="1"/>
  <c r="AN25" i="18"/>
  <c r="AG131" i="18"/>
  <c r="AF138" i="18"/>
  <c r="AN130" i="18"/>
  <c r="AO129" i="18"/>
  <c r="AO128" i="18"/>
  <c r="AM103" i="18"/>
  <c r="AN100" i="18"/>
  <c r="AO98" i="18"/>
  <c r="AN23" i="18"/>
  <c r="AO24" i="18"/>
  <c r="AO30" i="18"/>
  <c r="E116" i="18"/>
  <c r="AD92" i="18"/>
  <c r="Z92" i="18"/>
  <c r="V92" i="18"/>
  <c r="R92" i="18"/>
  <c r="N92" i="18"/>
  <c r="J92" i="18"/>
  <c r="AC92" i="18"/>
  <c r="Y92" i="18"/>
  <c r="U92" i="18"/>
  <c r="Q92" i="18"/>
  <c r="M92" i="18"/>
  <c r="I92" i="18"/>
  <c r="AB92" i="18"/>
  <c r="X92" i="18"/>
  <c r="T92" i="18"/>
  <c r="P92" i="18"/>
  <c r="L92" i="18"/>
  <c r="AA92" i="18"/>
  <c r="W92" i="18"/>
  <c r="S92" i="18"/>
  <c r="O92" i="18"/>
  <c r="K92" i="18"/>
  <c r="E93" i="18"/>
  <c r="G89" i="18"/>
  <c r="AO6" i="18"/>
  <c r="AP5" i="18"/>
  <c r="AP18" i="18" s="1"/>
  <c r="AP142" i="18" s="1"/>
  <c r="L12" i="3"/>
  <c r="L13" i="3"/>
  <c r="L11" i="3"/>
  <c r="L10" i="3"/>
  <c r="L9" i="3"/>
  <c r="L31" i="3"/>
  <c r="L34" i="3"/>
  <c r="L38" i="3"/>
  <c r="L40" i="3"/>
  <c r="L27" i="3"/>
  <c r="L18" i="3"/>
  <c r="L28" i="3"/>
  <c r="E3" i="6"/>
  <c r="E35" i="6"/>
  <c r="O23" i="3"/>
  <c r="AO140" i="18" l="1"/>
  <c r="AO51" i="18" s="1"/>
  <c r="AD132" i="18"/>
  <c r="J35" i="18"/>
  <c r="U35" i="18"/>
  <c r="U134" i="18"/>
  <c r="U63" i="18"/>
  <c r="U64" i="18" s="1"/>
  <c r="V133" i="18"/>
  <c r="AO102" i="18"/>
  <c r="AO101" i="18"/>
  <c r="S35" i="18"/>
  <c r="N35" i="18"/>
  <c r="P35" i="18"/>
  <c r="L35" i="18"/>
  <c r="Q35" i="18"/>
  <c r="M35" i="18"/>
  <c r="V34" i="18"/>
  <c r="O35" i="18"/>
  <c r="K35" i="18"/>
  <c r="T35" i="18"/>
  <c r="R35" i="18"/>
  <c r="U29" i="18"/>
  <c r="V29" i="18"/>
  <c r="W29" i="18"/>
  <c r="X29" i="18"/>
  <c r="Y29" i="18"/>
  <c r="Z29" i="18"/>
  <c r="AA29" i="18"/>
  <c r="AB29" i="18"/>
  <c r="AC29" i="18"/>
  <c r="AD29" i="18"/>
  <c r="AE29" i="18"/>
  <c r="AF29" i="18"/>
  <c r="K29" i="18"/>
  <c r="J29" i="18"/>
  <c r="I29" i="18"/>
  <c r="L29" i="18"/>
  <c r="M29" i="18"/>
  <c r="O29" i="18"/>
  <c r="N29" i="18"/>
  <c r="N31" i="18" s="1"/>
  <c r="P29" i="18"/>
  <c r="Q29" i="18"/>
  <c r="R29" i="18"/>
  <c r="S29" i="18"/>
  <c r="T29" i="18"/>
  <c r="AG29" i="18"/>
  <c r="AH29" i="18"/>
  <c r="AI29" i="18"/>
  <c r="AJ29" i="18"/>
  <c r="AK29" i="18"/>
  <c r="AL29" i="18"/>
  <c r="AM29" i="18"/>
  <c r="AO6" i="1"/>
  <c r="AP5" i="1"/>
  <c r="AP62" i="18"/>
  <c r="AP19" i="18"/>
  <c r="AP85" i="18" s="1"/>
  <c r="AO25" i="18"/>
  <c r="AO130" i="18"/>
  <c r="AG138" i="18"/>
  <c r="AH131" i="18"/>
  <c r="AO29" i="18"/>
  <c r="AP129" i="18"/>
  <c r="AP128" i="18"/>
  <c r="AC110" i="18"/>
  <c r="M110" i="18"/>
  <c r="AB110" i="18"/>
  <c r="L110" i="18"/>
  <c r="AE110" i="18"/>
  <c r="AA110" i="18"/>
  <c r="Q110" i="18"/>
  <c r="O110" i="18"/>
  <c r="AJ110" i="18"/>
  <c r="AO110" i="18"/>
  <c r="Y110" i="18"/>
  <c r="I110" i="18"/>
  <c r="AI110" i="18"/>
  <c r="X110" i="18"/>
  <c r="S110" i="18"/>
  <c r="K110" i="18"/>
  <c r="AD110" i="18"/>
  <c r="AP110" i="18"/>
  <c r="AG110" i="18"/>
  <c r="AM110" i="18"/>
  <c r="R110" i="18"/>
  <c r="AK110" i="18"/>
  <c r="U110" i="18"/>
  <c r="AF110" i="18"/>
  <c r="W110" i="18"/>
  <c r="AN110" i="18"/>
  <c r="T110" i="18"/>
  <c r="N110" i="18"/>
  <c r="Z110" i="18"/>
  <c r="AL110" i="18"/>
  <c r="AH110" i="18"/>
  <c r="P110" i="18"/>
  <c r="J110" i="18"/>
  <c r="V110" i="18"/>
  <c r="AN103" i="18"/>
  <c r="AO100" i="18"/>
  <c r="AP98" i="18"/>
  <c r="AO23" i="18"/>
  <c r="AP24" i="18"/>
  <c r="AP30" i="18"/>
  <c r="I109" i="18"/>
  <c r="P109" i="18"/>
  <c r="L109" i="18"/>
  <c r="N109" i="18"/>
  <c r="J109" i="18"/>
  <c r="M109" i="18"/>
  <c r="O109" i="18"/>
  <c r="Q109" i="18"/>
  <c r="K109" i="18"/>
  <c r="R109" i="18"/>
  <c r="S109" i="18"/>
  <c r="T109" i="18"/>
  <c r="U109" i="18"/>
  <c r="V109" i="18"/>
  <c r="W109" i="18"/>
  <c r="X109" i="18"/>
  <c r="Y109" i="18"/>
  <c r="Z109" i="18"/>
  <c r="AA109" i="18"/>
  <c r="AB109" i="18"/>
  <c r="AC109" i="18"/>
  <c r="AD109" i="18"/>
  <c r="AP6" i="18"/>
  <c r="AQ5" i="18"/>
  <c r="AQ18" i="18" s="1"/>
  <c r="AQ142" i="18" s="1"/>
  <c r="E48" i="6"/>
  <c r="E23" i="6"/>
  <c r="AP140" i="18" l="1"/>
  <c r="AP51" i="18" s="1"/>
  <c r="AE132" i="18"/>
  <c r="V134" i="18"/>
  <c r="V63" i="18"/>
  <c r="V64" i="18" s="1"/>
  <c r="W133" i="18"/>
  <c r="AP102" i="18"/>
  <c r="AP101" i="18"/>
  <c r="W34" i="18"/>
  <c r="V35" i="18"/>
  <c r="O31" i="18"/>
  <c r="N44" i="18"/>
  <c r="AP25" i="18"/>
  <c r="AQ5" i="1"/>
  <c r="AP6" i="1"/>
  <c r="AQ62" i="18"/>
  <c r="AQ19" i="18"/>
  <c r="AQ85" i="18" s="1"/>
  <c r="W111" i="18"/>
  <c r="W79" i="18" s="1"/>
  <c r="AI111" i="18"/>
  <c r="AI79" i="18" s="1"/>
  <c r="AJ111" i="18"/>
  <c r="AJ121" i="18" s="1"/>
  <c r="AJ52" i="18" s="1"/>
  <c r="AE111" i="18"/>
  <c r="AC111" i="18"/>
  <c r="AC79" i="18" s="1"/>
  <c r="AM111" i="18"/>
  <c r="AG111" i="18"/>
  <c r="AG79" i="18" s="1"/>
  <c r="Y111" i="18"/>
  <c r="Y121" i="18" s="1"/>
  <c r="Y52" i="18" s="1"/>
  <c r="AB111" i="18"/>
  <c r="AL111" i="18"/>
  <c r="AL79" i="18" s="1"/>
  <c r="AP111" i="18"/>
  <c r="X111" i="18"/>
  <c r="AO111" i="18"/>
  <c r="AO79" i="18" s="1"/>
  <c r="AA111" i="18"/>
  <c r="AH138" i="18"/>
  <c r="AI131" i="18"/>
  <c r="AQ129" i="18"/>
  <c r="AQ128" i="18"/>
  <c r="AP29" i="18"/>
  <c r="AQ110" i="18"/>
  <c r="AP130" i="18"/>
  <c r="V111" i="18"/>
  <c r="V121" i="18" s="1"/>
  <c r="V52" i="18" s="1"/>
  <c r="R120" i="18"/>
  <c r="R111" i="18"/>
  <c r="R121" i="18" s="1"/>
  <c r="R52" i="18" s="1"/>
  <c r="I120" i="18"/>
  <c r="I111" i="18"/>
  <c r="I79" i="18" s="1"/>
  <c r="Q120" i="18"/>
  <c r="Q111" i="18"/>
  <c r="Q79" i="18" s="1"/>
  <c r="AK113" i="18"/>
  <c r="AK111" i="18"/>
  <c r="AK79" i="18" s="1"/>
  <c r="S120" i="18"/>
  <c r="S111" i="18"/>
  <c r="S121" i="18" s="1"/>
  <c r="S52" i="18" s="1"/>
  <c r="L120" i="18"/>
  <c r="L111" i="18"/>
  <c r="L121" i="18" s="1"/>
  <c r="L52" i="18" s="1"/>
  <c r="AH113" i="18"/>
  <c r="AH111" i="18"/>
  <c r="AH79" i="18" s="1"/>
  <c r="Z111" i="18"/>
  <c r="N120" i="18"/>
  <c r="N111" i="18"/>
  <c r="N121" i="18" s="1"/>
  <c r="N52" i="18" s="1"/>
  <c r="O120" i="18"/>
  <c r="O111" i="18"/>
  <c r="O121" i="18" s="1"/>
  <c r="O52" i="18" s="1"/>
  <c r="M120" i="18"/>
  <c r="M111" i="18"/>
  <c r="M79" i="18" s="1"/>
  <c r="AN113" i="18"/>
  <c r="AN111" i="18"/>
  <c r="U111" i="18"/>
  <c r="U79" i="18" s="1"/>
  <c r="J120" i="18"/>
  <c r="J111" i="18"/>
  <c r="J121" i="18" s="1"/>
  <c r="J52" i="18" s="1"/>
  <c r="P120" i="18"/>
  <c r="P111" i="18"/>
  <c r="P121" i="18" s="1"/>
  <c r="P52" i="18" s="1"/>
  <c r="T111" i="18"/>
  <c r="AF113" i="18"/>
  <c r="AF111" i="18"/>
  <c r="AD113" i="18"/>
  <c r="AD111" i="18"/>
  <c r="AD121" i="18" s="1"/>
  <c r="K120" i="18"/>
  <c r="K111" i="18"/>
  <c r="K79" i="18" s="1"/>
  <c r="AO103" i="18"/>
  <c r="AL113" i="18"/>
  <c r="AP113" i="18"/>
  <c r="U113" i="18"/>
  <c r="X113" i="18"/>
  <c r="AI113" i="18"/>
  <c r="I113" i="18"/>
  <c r="Q113" i="18"/>
  <c r="J113" i="18"/>
  <c r="AM113" i="18"/>
  <c r="S113" i="18"/>
  <c r="Y113" i="18"/>
  <c r="AJ113" i="18"/>
  <c r="L113" i="18"/>
  <c r="N113" i="18"/>
  <c r="AO113" i="18"/>
  <c r="O113" i="18"/>
  <c r="M113" i="18"/>
  <c r="P113" i="18"/>
  <c r="AG113" i="18"/>
  <c r="K113" i="18"/>
  <c r="AE113" i="18"/>
  <c r="AP100" i="18"/>
  <c r="AQ98" i="18"/>
  <c r="AP23" i="18"/>
  <c r="AQ24" i="18"/>
  <c r="AQ30" i="18"/>
  <c r="AQ6" i="18"/>
  <c r="AR5" i="18"/>
  <c r="AR18" i="18" s="1"/>
  <c r="AR142" i="18" s="1"/>
  <c r="H24" i="3"/>
  <c r="F24" i="3" s="1"/>
  <c r="H35" i="3"/>
  <c r="N23" i="3"/>
  <c r="F23" i="3" s="1"/>
  <c r="AQ140" i="18" l="1"/>
  <c r="AQ51" i="18" s="1"/>
  <c r="AF132" i="18"/>
  <c r="W134" i="18"/>
  <c r="W63" i="18"/>
  <c r="W64" i="18" s="1"/>
  <c r="X133" i="18"/>
  <c r="AQ25" i="18"/>
  <c r="AQ102" i="18"/>
  <c r="AQ101" i="18"/>
  <c r="E45" i="18"/>
  <c r="X34" i="18"/>
  <c r="W35" i="18"/>
  <c r="AJ119" i="18"/>
  <c r="P31" i="18"/>
  <c r="O44" i="18"/>
  <c r="AQ6" i="1"/>
  <c r="AR5" i="1"/>
  <c r="Y79" i="18"/>
  <c r="AJ72" i="18"/>
  <c r="J79" i="18"/>
  <c r="AR62" i="18"/>
  <c r="AR19" i="18"/>
  <c r="AR85" i="18" s="1"/>
  <c r="AD79" i="18"/>
  <c r="AF79" i="18"/>
  <c r="AE79" i="18"/>
  <c r="R79" i="18"/>
  <c r="S79" i="18"/>
  <c r="AA79" i="18"/>
  <c r="AM79" i="18"/>
  <c r="X121" i="18"/>
  <c r="X52" i="18" s="1"/>
  <c r="X79" i="18"/>
  <c r="L79" i="18"/>
  <c r="N79" i="18"/>
  <c r="AJ79" i="18"/>
  <c r="V79" i="18"/>
  <c r="T79" i="18"/>
  <c r="AN79" i="18"/>
  <c r="AP121" i="18"/>
  <c r="AP52" i="18" s="1"/>
  <c r="AP79" i="18"/>
  <c r="O79" i="18"/>
  <c r="P79" i="18"/>
  <c r="Z79" i="18"/>
  <c r="AB79" i="18"/>
  <c r="Y119" i="18"/>
  <c r="AE121" i="18" s="1"/>
  <c r="AP119" i="18"/>
  <c r="X119" i="18"/>
  <c r="AQ111" i="18"/>
  <c r="N119" i="18"/>
  <c r="N122" i="18" s="1"/>
  <c r="N123" i="18" s="1"/>
  <c r="AQ113" i="18"/>
  <c r="AD52" i="18"/>
  <c r="AD72" i="18"/>
  <c r="K119" i="18"/>
  <c r="AI138" i="18"/>
  <c r="AJ131" i="18"/>
  <c r="AR129" i="18"/>
  <c r="AR128" i="18"/>
  <c r="AR110" i="18"/>
  <c r="AQ29" i="18"/>
  <c r="O119" i="18"/>
  <c r="O122" i="18" s="1"/>
  <c r="O123" i="18" s="1"/>
  <c r="AQ130" i="18"/>
  <c r="AD119" i="18"/>
  <c r="Q121" i="18"/>
  <c r="Q52" i="18" s="1"/>
  <c r="P119" i="18"/>
  <c r="P122" i="18" s="1"/>
  <c r="P123" i="18" s="1"/>
  <c r="S119" i="18"/>
  <c r="S122" i="18" s="1"/>
  <c r="S123" i="18" s="1"/>
  <c r="I119" i="18"/>
  <c r="J119" i="18"/>
  <c r="J122" i="18" s="1"/>
  <c r="J72" i="18"/>
  <c r="U119" i="18"/>
  <c r="AA121" i="18" s="1"/>
  <c r="AA52" i="18" s="1"/>
  <c r="U121" i="18"/>
  <c r="U52" i="18" s="1"/>
  <c r="O72" i="18"/>
  <c r="I121" i="18"/>
  <c r="P72" i="18"/>
  <c r="L119" i="18"/>
  <c r="L122" i="18" s="1"/>
  <c r="L123" i="18" s="1"/>
  <c r="M119" i="18"/>
  <c r="M121" i="18"/>
  <c r="M52" i="18" s="1"/>
  <c r="AP103" i="18"/>
  <c r="AQ100" i="18"/>
  <c r="AR98" i="18"/>
  <c r="AQ23" i="18"/>
  <c r="AR24" i="18"/>
  <c r="AR25" i="18" s="1"/>
  <c r="AR30" i="18"/>
  <c r="AS5" i="18"/>
  <c r="AS18" i="18" s="1"/>
  <c r="AS142" i="18" s="1"/>
  <c r="AR6" i="18"/>
  <c r="F35" i="3"/>
  <c r="F47" i="3" s="1"/>
  <c r="E80" i="9"/>
  <c r="C77" i="9"/>
  <c r="C94" i="9" s="1"/>
  <c r="C75" i="9"/>
  <c r="C92" i="9" s="1"/>
  <c r="C74" i="9"/>
  <c r="C91" i="9" s="1"/>
  <c r="C73" i="9"/>
  <c r="C90" i="9" s="1"/>
  <c r="C72" i="9"/>
  <c r="C89" i="9" s="1"/>
  <c r="C71" i="9"/>
  <c r="C88" i="9" s="1"/>
  <c r="C70" i="9"/>
  <c r="C87" i="9" s="1"/>
  <c r="G37" i="9"/>
  <c r="G66" i="9"/>
  <c r="G52" i="9"/>
  <c r="G45" i="9"/>
  <c r="G30" i="9"/>
  <c r="G23" i="9"/>
  <c r="G16" i="9"/>
  <c r="AR140" i="18" l="1"/>
  <c r="AR51" i="18" s="1"/>
  <c r="AG132" i="18"/>
  <c r="AE52" i="18"/>
  <c r="AE72" i="18"/>
  <c r="T121" i="18"/>
  <c r="T52" i="18" s="1"/>
  <c r="F46" i="3"/>
  <c r="X134" i="18"/>
  <c r="X63" i="18"/>
  <c r="X64" i="18" s="1"/>
  <c r="Y133" i="18"/>
  <c r="AR102" i="18"/>
  <c r="AR101" i="18"/>
  <c r="F45" i="3"/>
  <c r="Y34" i="18"/>
  <c r="X35" i="18"/>
  <c r="P44" i="18"/>
  <c r="Q31" i="18"/>
  <c r="Q45" i="18" s="1"/>
  <c r="AP72" i="18"/>
  <c r="AR6" i="1"/>
  <c r="AS5" i="1"/>
  <c r="AA72" i="18"/>
  <c r="AS62" i="18"/>
  <c r="AS19" i="18"/>
  <c r="AS85" i="18" s="1"/>
  <c r="AQ79" i="18"/>
  <c r="AR111" i="18"/>
  <c r="M45" i="18"/>
  <c r="O45" i="18"/>
  <c r="N45" i="18"/>
  <c r="P46" i="18"/>
  <c r="L46" i="18"/>
  <c r="N46" i="18"/>
  <c r="M46" i="18"/>
  <c r="K46" i="18"/>
  <c r="J46" i="18"/>
  <c r="O46" i="18"/>
  <c r="J45" i="18"/>
  <c r="P45" i="18"/>
  <c r="K45" i="18"/>
  <c r="L45" i="18"/>
  <c r="I45" i="18"/>
  <c r="I46" i="18"/>
  <c r="AK131" i="18"/>
  <c r="AJ138" i="18"/>
  <c r="AR130" i="18"/>
  <c r="AR113" i="18"/>
  <c r="AR29" i="18"/>
  <c r="AS129" i="18"/>
  <c r="AS128" i="18"/>
  <c r="AS110" i="18"/>
  <c r="J123" i="18"/>
  <c r="J71" i="18"/>
  <c r="J73" i="18" s="1"/>
  <c r="M72" i="18"/>
  <c r="M122" i="18"/>
  <c r="M71" i="18" s="1"/>
  <c r="I72" i="18"/>
  <c r="I52" i="18"/>
  <c r="I122" i="18"/>
  <c r="O71" i="18"/>
  <c r="O73" i="18" s="1"/>
  <c r="P71" i="18"/>
  <c r="P73" i="18" s="1"/>
  <c r="AQ103" i="18"/>
  <c r="AS98" i="18"/>
  <c r="AR100" i="18"/>
  <c r="AR23" i="18"/>
  <c r="AS24" i="18"/>
  <c r="AS25" i="18" s="1"/>
  <c r="AS30" i="18"/>
  <c r="E94" i="18"/>
  <c r="AS6" i="18"/>
  <c r="AT5" i="18"/>
  <c r="AT18" i="18" s="1"/>
  <c r="AT142" i="18" s="1"/>
  <c r="L35" i="3"/>
  <c r="AS140" i="18" l="1"/>
  <c r="AS51" i="18" s="1"/>
  <c r="AH132" i="18"/>
  <c r="V100" i="18"/>
  <c r="V101" i="18"/>
  <c r="U101" i="18"/>
  <c r="U100" i="18"/>
  <c r="K101" i="18"/>
  <c r="J101" i="18"/>
  <c r="K100" i="18"/>
  <c r="J100" i="18"/>
  <c r="R100" i="18"/>
  <c r="S100" i="18"/>
  <c r="S101" i="18"/>
  <c r="R101" i="18"/>
  <c r="T101" i="18"/>
  <c r="T100" i="18"/>
  <c r="Y134" i="18"/>
  <c r="Y63" i="18"/>
  <c r="Y64" i="18" s="1"/>
  <c r="Z133" i="18"/>
  <c r="AS102" i="18"/>
  <c r="AS101" i="18"/>
  <c r="P101" i="18"/>
  <c r="L101" i="18"/>
  <c r="O101" i="18"/>
  <c r="N101" i="18"/>
  <c r="Q101" i="18"/>
  <c r="M101" i="18"/>
  <c r="Q46" i="18"/>
  <c r="Z34" i="18"/>
  <c r="Y35" i="18"/>
  <c r="Q44" i="18"/>
  <c r="R31" i="18"/>
  <c r="I123" i="18"/>
  <c r="AT5" i="1"/>
  <c r="AS6" i="1"/>
  <c r="AT62" i="18"/>
  <c r="AT19" i="18"/>
  <c r="AT85" i="18" s="1"/>
  <c r="AR79" i="18"/>
  <c r="M73" i="18"/>
  <c r="AK138" i="18"/>
  <c r="AL131" i="18"/>
  <c r="AS29" i="18"/>
  <c r="AT129" i="18"/>
  <c r="AI132" i="18" s="1"/>
  <c r="AT128" i="18"/>
  <c r="AT110" i="18"/>
  <c r="AS130" i="18"/>
  <c r="AS111" i="18"/>
  <c r="AS79" i="18" s="1"/>
  <c r="AS113" i="18"/>
  <c r="M123" i="18"/>
  <c r="AR103" i="18"/>
  <c r="I71" i="18"/>
  <c r="N72" i="18"/>
  <c r="L72" i="18"/>
  <c r="AT98" i="18"/>
  <c r="AS100" i="18"/>
  <c r="N100" i="18"/>
  <c r="Q100" i="18"/>
  <c r="M100" i="18"/>
  <c r="P100" i="18"/>
  <c r="L100" i="18"/>
  <c r="O100" i="18"/>
  <c r="M47" i="18"/>
  <c r="O47" i="18"/>
  <c r="J47" i="18"/>
  <c r="L47" i="18"/>
  <c r="P47" i="18"/>
  <c r="K47" i="18"/>
  <c r="N47" i="18"/>
  <c r="AT24" i="18"/>
  <c r="AT25" i="18" s="1"/>
  <c r="AT30" i="18"/>
  <c r="I47" i="18"/>
  <c r="AU5" i="18"/>
  <c r="AU18" i="18" s="1"/>
  <c r="AU142" i="18" s="1"/>
  <c r="AT6" i="18"/>
  <c r="V103" i="18" l="1"/>
  <c r="U103" i="18"/>
  <c r="K103" i="18"/>
  <c r="T103" i="18"/>
  <c r="S103" i="18"/>
  <c r="R103" i="18"/>
  <c r="Z134" i="18"/>
  <c r="Z63" i="18"/>
  <c r="Z64" i="18" s="1"/>
  <c r="AA133" i="18"/>
  <c r="AT102" i="18"/>
  <c r="AT101" i="18"/>
  <c r="Q47" i="18"/>
  <c r="AA34" i="18"/>
  <c r="Z35" i="18"/>
  <c r="R44" i="18"/>
  <c r="S31" i="18"/>
  <c r="R45" i="18"/>
  <c r="R46" i="18"/>
  <c r="AT6" i="1"/>
  <c r="AU5" i="1"/>
  <c r="I73" i="18"/>
  <c r="AU62" i="18"/>
  <c r="AU19" i="18"/>
  <c r="AU85" i="18" s="1"/>
  <c r="AL138" i="18"/>
  <c r="AM131" i="18"/>
  <c r="AT29" i="18"/>
  <c r="AU129" i="18"/>
  <c r="AU128" i="18"/>
  <c r="AU110" i="18"/>
  <c r="AT111" i="18"/>
  <c r="AT113" i="18"/>
  <c r="AT130" i="18"/>
  <c r="N71" i="18"/>
  <c r="N73" i="18" s="1"/>
  <c r="L71" i="18"/>
  <c r="L73" i="18" s="1"/>
  <c r="AS103" i="18"/>
  <c r="AU98" i="18"/>
  <c r="AT100" i="18"/>
  <c r="AU24" i="18"/>
  <c r="AU25" i="18" s="1"/>
  <c r="AU30" i="18"/>
  <c r="AU6" i="18"/>
  <c r="AV5" i="18"/>
  <c r="AV18" i="18" s="1"/>
  <c r="AV142" i="18" s="1"/>
  <c r="H19" i="3"/>
  <c r="F19" i="3" s="1"/>
  <c r="AU140" i="18" l="1"/>
  <c r="AU51" i="18" s="1"/>
  <c r="AJ132" i="18"/>
  <c r="F51" i="9"/>
  <c r="H51" i="9" s="1"/>
  <c r="F47" i="9"/>
  <c r="H47" i="9" s="1"/>
  <c r="F50" i="9"/>
  <c r="H50" i="9" s="1"/>
  <c r="F49" i="9"/>
  <c r="H49" i="9" s="1"/>
  <c r="F48" i="9"/>
  <c r="H48" i="9" s="1"/>
  <c r="F54" i="9"/>
  <c r="H54" i="9" s="1"/>
  <c r="F55" i="9"/>
  <c r="H55" i="9" s="1"/>
  <c r="F56" i="9"/>
  <c r="H56" i="9" s="1"/>
  <c r="F57" i="9"/>
  <c r="H57" i="9" s="1"/>
  <c r="F58" i="9"/>
  <c r="H58" i="9" s="1"/>
  <c r="AA134" i="18"/>
  <c r="AA63" i="18"/>
  <c r="AA64" i="18" s="1"/>
  <c r="AB133" i="18"/>
  <c r="AU102" i="18"/>
  <c r="AU101" i="18"/>
  <c r="AB34" i="18"/>
  <c r="AA35" i="18"/>
  <c r="S44" i="18"/>
  <c r="T31" i="18"/>
  <c r="S46" i="18"/>
  <c r="S45" i="18"/>
  <c r="R47" i="18"/>
  <c r="AV5" i="1"/>
  <c r="AU6" i="1"/>
  <c r="AV62" i="18"/>
  <c r="AV19" i="18"/>
  <c r="AV85" i="18" s="1"/>
  <c r="AT79" i="18"/>
  <c r="AU113" i="18"/>
  <c r="AM138" i="18"/>
  <c r="AN131" i="18"/>
  <c r="AV129" i="18"/>
  <c r="AV128" i="18"/>
  <c r="AV110" i="18"/>
  <c r="AU130" i="18"/>
  <c r="AU29" i="18"/>
  <c r="AU111" i="18"/>
  <c r="AU79" i="18" s="1"/>
  <c r="AT103" i="18"/>
  <c r="AV98" i="18"/>
  <c r="AU100" i="18"/>
  <c r="AV24" i="18"/>
  <c r="AV25" i="18" s="1"/>
  <c r="AV30" i="18"/>
  <c r="E26" i="18"/>
  <c r="I103" i="18"/>
  <c r="AW5" i="18"/>
  <c r="AW18" i="18" s="1"/>
  <c r="AW142" i="18" s="1"/>
  <c r="AV6" i="18"/>
  <c r="E10" i="6"/>
  <c r="H7" i="3" s="1"/>
  <c r="F7" i="3" s="1"/>
  <c r="AV140" i="18" l="1"/>
  <c r="AV51" i="18" s="1"/>
  <c r="AK132" i="18"/>
  <c r="H59" i="9"/>
  <c r="F76" i="9" s="1"/>
  <c r="AB134" i="18"/>
  <c r="AB63" i="18"/>
  <c r="AB64" i="18" s="1"/>
  <c r="AC133" i="18"/>
  <c r="AV102" i="18"/>
  <c r="AV101" i="18"/>
  <c r="AC34" i="18"/>
  <c r="AB35" i="18"/>
  <c r="T44" i="18"/>
  <c r="U31" i="18"/>
  <c r="T45" i="18"/>
  <c r="T46" i="18"/>
  <c r="S47" i="18"/>
  <c r="AV6" i="1"/>
  <c r="AW5" i="1"/>
  <c r="AW62" i="18"/>
  <c r="AW19" i="18"/>
  <c r="AW85" i="18" s="1"/>
  <c r="AV130" i="18"/>
  <c r="AN138" i="18"/>
  <c r="AO131" i="18"/>
  <c r="AV111" i="18"/>
  <c r="AV79" i="18" s="1"/>
  <c r="AV113" i="18"/>
  <c r="AV29" i="18"/>
  <c r="AW129" i="18"/>
  <c r="AW128" i="18"/>
  <c r="AW110" i="18"/>
  <c r="Q72" i="18"/>
  <c r="AU103" i="18"/>
  <c r="AV100" i="18"/>
  <c r="AW98" i="18"/>
  <c r="AW24" i="18"/>
  <c r="AW25" i="18" s="1"/>
  <c r="AW26" i="18" s="1"/>
  <c r="AW30" i="18"/>
  <c r="I26" i="18"/>
  <c r="AV26" i="18"/>
  <c r="AR26" i="18"/>
  <c r="AN26" i="18"/>
  <c r="AJ26" i="18"/>
  <c r="AF26" i="18"/>
  <c r="AB26" i="18"/>
  <c r="X26" i="18"/>
  <c r="T26" i="18"/>
  <c r="P26" i="18"/>
  <c r="L26" i="18"/>
  <c r="AU26" i="18"/>
  <c r="AQ26" i="18"/>
  <c r="AM26" i="18"/>
  <c r="AI26" i="18"/>
  <c r="AE26" i="18"/>
  <c r="AA26" i="18"/>
  <c r="W26" i="18"/>
  <c r="S26" i="18"/>
  <c r="O26" i="18"/>
  <c r="K26" i="18"/>
  <c r="AT26" i="18"/>
  <c r="AP26" i="18"/>
  <c r="AL26" i="18"/>
  <c r="AH26" i="18"/>
  <c r="AD26" i="18"/>
  <c r="Z26" i="18"/>
  <c r="V26" i="18"/>
  <c r="R26" i="18"/>
  <c r="N26" i="18"/>
  <c r="J26" i="18"/>
  <c r="AS26" i="18"/>
  <c r="AO26" i="18"/>
  <c r="AK26" i="18"/>
  <c r="AG26" i="18"/>
  <c r="AC26" i="18"/>
  <c r="Y26" i="18"/>
  <c r="U26" i="18"/>
  <c r="Q26" i="18"/>
  <c r="M26" i="18"/>
  <c r="Y12" i="18"/>
  <c r="Y13" i="18" s="1"/>
  <c r="AC12" i="18"/>
  <c r="AC13" i="18" s="1"/>
  <c r="AA12" i="18"/>
  <c r="AA13" i="18" s="1"/>
  <c r="Z12" i="18"/>
  <c r="Z13" i="18" s="1"/>
  <c r="AD12" i="18"/>
  <c r="AD13" i="18" s="1"/>
  <c r="AE12" i="18"/>
  <c r="AE13" i="18" s="1"/>
  <c r="AB12" i="18"/>
  <c r="AB13" i="18" s="1"/>
  <c r="I12" i="18"/>
  <c r="J12" i="18"/>
  <c r="N12" i="18"/>
  <c r="N13" i="18" s="1"/>
  <c r="R12" i="18"/>
  <c r="R13" i="18" s="1"/>
  <c r="V12" i="18"/>
  <c r="V13" i="18" s="1"/>
  <c r="L12" i="18"/>
  <c r="L13" i="18" s="1"/>
  <c r="T12" i="18"/>
  <c r="T13" i="18" s="1"/>
  <c r="X12" i="18"/>
  <c r="X13" i="18" s="1"/>
  <c r="Q12" i="18"/>
  <c r="Q13" i="18" s="1"/>
  <c r="U12" i="18"/>
  <c r="U13" i="18" s="1"/>
  <c r="K12" i="18"/>
  <c r="O12" i="18"/>
  <c r="O13" i="18" s="1"/>
  <c r="S12" i="18"/>
  <c r="S13" i="18" s="1"/>
  <c r="W12" i="18"/>
  <c r="W13" i="18" s="1"/>
  <c r="P12" i="18"/>
  <c r="P13" i="18" s="1"/>
  <c r="M12" i="18"/>
  <c r="M13" i="18" s="1"/>
  <c r="L7" i="3"/>
  <c r="AW6" i="18"/>
  <c r="AX5" i="18"/>
  <c r="AX18" i="18" s="1"/>
  <c r="AX142" i="18" s="1"/>
  <c r="AW140" i="18" l="1"/>
  <c r="AW51" i="18" s="1"/>
  <c r="AL132" i="18"/>
  <c r="G76" i="9"/>
  <c r="F93" i="9"/>
  <c r="AC134" i="18"/>
  <c r="AC63" i="18"/>
  <c r="AC64" i="18" s="1"/>
  <c r="AD133" i="18"/>
  <c r="AW102" i="18"/>
  <c r="AW101" i="18"/>
  <c r="AD34" i="18"/>
  <c r="AC35" i="18"/>
  <c r="AC37" i="18" s="1"/>
  <c r="AC41" i="18" s="1"/>
  <c r="T47" i="18"/>
  <c r="U44" i="18"/>
  <c r="V31" i="18"/>
  <c r="U46" i="18"/>
  <c r="U45" i="18"/>
  <c r="I37" i="18"/>
  <c r="AX5" i="1"/>
  <c r="AW6" i="1"/>
  <c r="AX62" i="18"/>
  <c r="AX19" i="18"/>
  <c r="AX85" i="18" s="1"/>
  <c r="AW113" i="18"/>
  <c r="AW130" i="18"/>
  <c r="AW111" i="18"/>
  <c r="AO138" i="18"/>
  <c r="AP131" i="18"/>
  <c r="AV119" i="18"/>
  <c r="AX129" i="18"/>
  <c r="AX128" i="18"/>
  <c r="AX110" i="18"/>
  <c r="AW29" i="18"/>
  <c r="AV121" i="18"/>
  <c r="AV103" i="18"/>
  <c r="AW100" i="18"/>
  <c r="AX98" i="18"/>
  <c r="U27" i="18"/>
  <c r="U36" i="18" s="1"/>
  <c r="U37" i="18"/>
  <c r="U41" i="18" s="1"/>
  <c r="AK27" i="18"/>
  <c r="AK36" i="18" s="1"/>
  <c r="N27" i="18"/>
  <c r="N36" i="18" s="1"/>
  <c r="N37" i="18"/>
  <c r="N41" i="18" s="1"/>
  <c r="AD27" i="18"/>
  <c r="AD36" i="18" s="1"/>
  <c r="AT27" i="18"/>
  <c r="AT36" i="18" s="1"/>
  <c r="W27" i="18"/>
  <c r="W36" i="18" s="1"/>
  <c r="W37" i="18"/>
  <c r="W41" i="18" s="1"/>
  <c r="AM27" i="18"/>
  <c r="AM36" i="18" s="1"/>
  <c r="P27" i="18"/>
  <c r="P36" i="18" s="1"/>
  <c r="P37" i="18"/>
  <c r="P41" i="18" s="1"/>
  <c r="AF27" i="18"/>
  <c r="AF36" i="18" s="1"/>
  <c r="AV27" i="18"/>
  <c r="AV36" i="18" s="1"/>
  <c r="Y27" i="18"/>
  <c r="Y36" i="18" s="1"/>
  <c r="Y37" i="18"/>
  <c r="Y41" i="18" s="1"/>
  <c r="AO27" i="18"/>
  <c r="AO36" i="18" s="1"/>
  <c r="R27" i="18"/>
  <c r="R36" i="18" s="1"/>
  <c r="R37" i="18"/>
  <c r="R41" i="18" s="1"/>
  <c r="AH27" i="18"/>
  <c r="AH36" i="18" s="1"/>
  <c r="K27" i="18"/>
  <c r="K36" i="18" s="1"/>
  <c r="K37" i="18"/>
  <c r="K41" i="18" s="1"/>
  <c r="AA27" i="18"/>
  <c r="AA36" i="18" s="1"/>
  <c r="AA37" i="18"/>
  <c r="AA41" i="18" s="1"/>
  <c r="AQ27" i="18"/>
  <c r="AQ36" i="18" s="1"/>
  <c r="T27" i="18"/>
  <c r="T36" i="18" s="1"/>
  <c r="T37" i="18"/>
  <c r="T41" i="18" s="1"/>
  <c r="AJ27" i="18"/>
  <c r="AJ36" i="18" s="1"/>
  <c r="M27" i="18"/>
  <c r="M36" i="18" s="1"/>
  <c r="M37" i="18"/>
  <c r="M41" i="18" s="1"/>
  <c r="AC27" i="18"/>
  <c r="AC36" i="18" s="1"/>
  <c r="AS27" i="18"/>
  <c r="AS36" i="18" s="1"/>
  <c r="V27" i="18"/>
  <c r="V36" i="18" s="1"/>
  <c r="V37" i="18"/>
  <c r="V41" i="18" s="1"/>
  <c r="AL27" i="18"/>
  <c r="AL36" i="18" s="1"/>
  <c r="O27" i="18"/>
  <c r="O36" i="18" s="1"/>
  <c r="O37" i="18"/>
  <c r="O41" i="18" s="1"/>
  <c r="AE27" i="18"/>
  <c r="AE36" i="18" s="1"/>
  <c r="AU27" i="18"/>
  <c r="AU36" i="18" s="1"/>
  <c r="X27" i="18"/>
  <c r="X36" i="18" s="1"/>
  <c r="X37" i="18"/>
  <c r="X41" i="18" s="1"/>
  <c r="AN27" i="18"/>
  <c r="AN36" i="18" s="1"/>
  <c r="Q27" i="18"/>
  <c r="Q36" i="18" s="1"/>
  <c r="Q37" i="18"/>
  <c r="Q41" i="18" s="1"/>
  <c r="AG27" i="18"/>
  <c r="AG36" i="18" s="1"/>
  <c r="J27" i="18"/>
  <c r="J36" i="18" s="1"/>
  <c r="J37" i="18"/>
  <c r="J41" i="18" s="1"/>
  <c r="Z27" i="18"/>
  <c r="Z36" i="18" s="1"/>
  <c r="Z37" i="18"/>
  <c r="Z41" i="18" s="1"/>
  <c r="AP27" i="18"/>
  <c r="AP36" i="18" s="1"/>
  <c r="S27" i="18"/>
  <c r="S36" i="18" s="1"/>
  <c r="S37" i="18"/>
  <c r="S41" i="18" s="1"/>
  <c r="AI27" i="18"/>
  <c r="AI36" i="18" s="1"/>
  <c r="L27" i="18"/>
  <c r="L36" i="18" s="1"/>
  <c r="L37" i="18"/>
  <c r="L41" i="18" s="1"/>
  <c r="AB27" i="18"/>
  <c r="AB36" i="18" s="1"/>
  <c r="AB37" i="18"/>
  <c r="AB41" i="18" s="1"/>
  <c r="AR27" i="18"/>
  <c r="AR36" i="18" s="1"/>
  <c r="AW27" i="18"/>
  <c r="AW36" i="18" s="1"/>
  <c r="I27" i="18"/>
  <c r="I36" i="18" s="1"/>
  <c r="AX24" i="18"/>
  <c r="AX30" i="18"/>
  <c r="AV23" i="18"/>
  <c r="AW23" i="18"/>
  <c r="AT23" i="18"/>
  <c r="AU23" i="18"/>
  <c r="AS23" i="18"/>
  <c r="AY5" i="18"/>
  <c r="AY18" i="18" s="1"/>
  <c r="AY142" i="18" s="1"/>
  <c r="AX6" i="18"/>
  <c r="L30" i="3"/>
  <c r="L32" i="3"/>
  <c r="L36" i="3"/>
  <c r="L41" i="3"/>
  <c r="L21" i="3"/>
  <c r="L16" i="3"/>
  <c r="L33" i="3"/>
  <c r="L37" i="3"/>
  <c r="L42" i="3"/>
  <c r="L22" i="3"/>
  <c r="L17" i="3"/>
  <c r="L29" i="3"/>
  <c r="L23" i="3"/>
  <c r="L15" i="3"/>
  <c r="L39" i="3"/>
  <c r="L20" i="3"/>
  <c r="L26" i="3"/>
  <c r="L8" i="3"/>
  <c r="L24" i="3"/>
  <c r="L19" i="3"/>
  <c r="AX140" i="18" l="1"/>
  <c r="AX51" i="18" s="1"/>
  <c r="AM132" i="18"/>
  <c r="H76" i="9"/>
  <c r="G93" i="9"/>
  <c r="I41" i="18"/>
  <c r="I48" i="18" s="1"/>
  <c r="AD134" i="18"/>
  <c r="AD63" i="18"/>
  <c r="AD64" i="18" s="1"/>
  <c r="AE133" i="18"/>
  <c r="AX102" i="18"/>
  <c r="AX101" i="18"/>
  <c r="AE34" i="18"/>
  <c r="AD35" i="18"/>
  <c r="AD37" i="18" s="1"/>
  <c r="AD41" i="18" s="1"/>
  <c r="V44" i="18"/>
  <c r="W31" i="18"/>
  <c r="V45" i="18"/>
  <c r="V46" i="18"/>
  <c r="U47" i="18"/>
  <c r="AY5" i="1"/>
  <c r="AX6" i="1"/>
  <c r="AY62" i="18"/>
  <c r="AY19" i="18"/>
  <c r="AY85" i="18" s="1"/>
  <c r="AW79" i="18"/>
  <c r="AV52" i="18"/>
  <c r="AV72" i="18"/>
  <c r="AP138" i="18"/>
  <c r="AQ131" i="18"/>
  <c r="AX111" i="18"/>
  <c r="AX79" i="18" s="1"/>
  <c r="AX113" i="18"/>
  <c r="AX130" i="18"/>
  <c r="AX29" i="18"/>
  <c r="AY129" i="18"/>
  <c r="AY128" i="18"/>
  <c r="AY110" i="18"/>
  <c r="AW103" i="18"/>
  <c r="AY98" i="18"/>
  <c r="AX100" i="18"/>
  <c r="AY24" i="18"/>
  <c r="AY30" i="18"/>
  <c r="AX23" i="18"/>
  <c r="AX25" i="18" s="1"/>
  <c r="AZ5" i="18"/>
  <c r="AZ18" i="18" s="1"/>
  <c r="AZ142" i="18" s="1"/>
  <c r="AY6" i="18"/>
  <c r="F12" i="8"/>
  <c r="D23" i="6"/>
  <c r="F10" i="8"/>
  <c r="G35" i="6"/>
  <c r="G48" i="6"/>
  <c r="G23" i="6"/>
  <c r="G10" i="6"/>
  <c r="D79" i="9"/>
  <c r="F97" i="9" s="1"/>
  <c r="G97" i="9" s="1"/>
  <c r="H97" i="9" s="1"/>
  <c r="I97" i="9" s="1"/>
  <c r="J97" i="9" s="1"/>
  <c r="K97" i="9" s="1"/>
  <c r="L97" i="9" s="1"/>
  <c r="M97" i="9" s="1"/>
  <c r="N97" i="9" s="1"/>
  <c r="O97" i="9" s="1"/>
  <c r="P97" i="9" s="1"/>
  <c r="Q97" i="9" s="1"/>
  <c r="R97" i="9" s="1"/>
  <c r="S97" i="9" s="1"/>
  <c r="T97" i="9" s="1"/>
  <c r="U97" i="9" s="1"/>
  <c r="V97" i="9" s="1"/>
  <c r="W97" i="9" s="1"/>
  <c r="X97" i="9" s="1"/>
  <c r="E42" i="9"/>
  <c r="F42" i="9" s="1"/>
  <c r="H42" i="9" s="1"/>
  <c r="E43" i="9"/>
  <c r="F43" i="9" s="1"/>
  <c r="H43" i="9" s="1"/>
  <c r="E40" i="9"/>
  <c r="F40" i="9" s="1"/>
  <c r="H40" i="9" s="1"/>
  <c r="E41" i="9"/>
  <c r="F41" i="9" s="1"/>
  <c r="H41" i="9" s="1"/>
  <c r="E44" i="9"/>
  <c r="F44" i="9" s="1"/>
  <c r="H44" i="9" s="1"/>
  <c r="E33" i="9"/>
  <c r="F33" i="9" s="1"/>
  <c r="H33" i="9" s="1"/>
  <c r="E32" i="9"/>
  <c r="F32" i="9" s="1"/>
  <c r="H32" i="9" s="1"/>
  <c r="E36" i="9"/>
  <c r="F36" i="9" s="1"/>
  <c r="H36" i="9" s="1"/>
  <c r="E34" i="9"/>
  <c r="F34" i="9" s="1"/>
  <c r="H34" i="9" s="1"/>
  <c r="E35" i="9"/>
  <c r="F35" i="9" s="1"/>
  <c r="H35" i="9" s="1"/>
  <c r="E65" i="9"/>
  <c r="F65" i="9" s="1"/>
  <c r="H65" i="9" s="1"/>
  <c r="E64" i="9"/>
  <c r="F64" i="9" s="1"/>
  <c r="H64" i="9" s="1"/>
  <c r="E62" i="9"/>
  <c r="F62" i="9" s="1"/>
  <c r="H62" i="9" s="1"/>
  <c r="E61" i="9"/>
  <c r="F61" i="9" s="1"/>
  <c r="H61" i="9" s="1"/>
  <c r="E63" i="9"/>
  <c r="F63" i="9" s="1"/>
  <c r="H63" i="9" s="1"/>
  <c r="E26" i="9"/>
  <c r="F26" i="9" s="1"/>
  <c r="H26" i="9" s="1"/>
  <c r="E20" i="9"/>
  <c r="F20" i="9" s="1"/>
  <c r="H20" i="9" s="1"/>
  <c r="E11" i="9"/>
  <c r="F11" i="9" s="1"/>
  <c r="H11" i="9" s="1"/>
  <c r="E15" i="9"/>
  <c r="F15" i="9" s="1"/>
  <c r="H15" i="9" s="1"/>
  <c r="E28" i="9"/>
  <c r="F28" i="9" s="1"/>
  <c r="H28" i="9" s="1"/>
  <c r="E21" i="9"/>
  <c r="F21" i="9" s="1"/>
  <c r="H21" i="9" s="1"/>
  <c r="E14" i="9"/>
  <c r="F14" i="9" s="1"/>
  <c r="H14" i="9" s="1"/>
  <c r="E12" i="9"/>
  <c r="F12" i="9" s="1"/>
  <c r="H12" i="9" s="1"/>
  <c r="E25" i="9"/>
  <c r="F25" i="9" s="1"/>
  <c r="H25" i="9" s="1"/>
  <c r="E22" i="9"/>
  <c r="F22" i="9" s="1"/>
  <c r="H22" i="9" s="1"/>
  <c r="E29" i="9"/>
  <c r="F29" i="9" s="1"/>
  <c r="H29" i="9" s="1"/>
  <c r="E18" i="9"/>
  <c r="F18" i="9" s="1"/>
  <c r="H18" i="9" s="1"/>
  <c r="E27" i="9"/>
  <c r="F27" i="9" s="1"/>
  <c r="H27" i="9" s="1"/>
  <c r="E13" i="9"/>
  <c r="F13" i="9" s="1"/>
  <c r="H13" i="9" s="1"/>
  <c r="E19" i="9"/>
  <c r="F19" i="9" s="1"/>
  <c r="H19" i="9" s="1"/>
  <c r="AY140" i="18" l="1"/>
  <c r="AY51" i="18" s="1"/>
  <c r="AN132" i="18"/>
  <c r="I76" i="9"/>
  <c r="H93" i="9"/>
  <c r="AE134" i="18"/>
  <c r="AE63" i="18"/>
  <c r="AE64" i="18" s="1"/>
  <c r="AF133" i="18"/>
  <c r="AY102" i="18"/>
  <c r="AY101" i="18"/>
  <c r="AF34" i="18"/>
  <c r="AE35" i="18"/>
  <c r="AE37" i="18" s="1"/>
  <c r="AE41" i="18" s="1"/>
  <c r="W44" i="18"/>
  <c r="X31" i="18"/>
  <c r="W45" i="18"/>
  <c r="W46" i="18"/>
  <c r="V47" i="18"/>
  <c r="AY6" i="1"/>
  <c r="AZ5" i="1"/>
  <c r="I61" i="18"/>
  <c r="AZ62" i="18"/>
  <c r="AZ19" i="18"/>
  <c r="AZ85" i="18" s="1"/>
  <c r="AY113" i="18"/>
  <c r="AR131" i="18"/>
  <c r="AQ138" i="18"/>
  <c r="AY130" i="18"/>
  <c r="AZ129" i="18"/>
  <c r="AZ128" i="18"/>
  <c r="AZ110" i="18"/>
  <c r="AY29" i="18"/>
  <c r="AY111" i="18"/>
  <c r="AX103" i="18"/>
  <c r="AY100" i="18"/>
  <c r="AZ98" i="18"/>
  <c r="K48" i="18"/>
  <c r="K61" i="18" s="1"/>
  <c r="J48" i="18"/>
  <c r="AY25" i="18"/>
  <c r="AY26" i="18" s="1"/>
  <c r="AZ24" i="18"/>
  <c r="AZ30" i="18"/>
  <c r="AX26" i="18"/>
  <c r="AY23" i="18"/>
  <c r="BA5" i="18"/>
  <c r="BA18" i="18" s="1"/>
  <c r="BA142" i="18" s="1"/>
  <c r="AZ6" i="18"/>
  <c r="F80" i="9"/>
  <c r="G80" i="9" s="1"/>
  <c r="H80" i="9" s="1"/>
  <c r="I80" i="9" s="1"/>
  <c r="J80" i="9" s="1"/>
  <c r="K80" i="9" s="1"/>
  <c r="L80" i="9" s="1"/>
  <c r="M80" i="9" s="1"/>
  <c r="N80" i="9" s="1"/>
  <c r="O80" i="9" s="1"/>
  <c r="P80" i="9" s="1"/>
  <c r="Q80" i="9" s="1"/>
  <c r="R80" i="9" s="1"/>
  <c r="S80" i="9" s="1"/>
  <c r="T80" i="9" s="1"/>
  <c r="U80" i="9" s="1"/>
  <c r="V80" i="9" s="1"/>
  <c r="W80" i="9" s="1"/>
  <c r="X80" i="9" s="1"/>
  <c r="D96" i="9"/>
  <c r="H30" i="9"/>
  <c r="E72" i="9" s="1"/>
  <c r="E89" i="9" s="1"/>
  <c r="H16" i="9"/>
  <c r="E70" i="9" s="1"/>
  <c r="E87" i="9" s="1"/>
  <c r="H37" i="9"/>
  <c r="E73" i="9" s="1"/>
  <c r="E90" i="9" s="1"/>
  <c r="H66" i="9"/>
  <c r="F77" i="9" s="1"/>
  <c r="F94" i="9" s="1"/>
  <c r="H45" i="9"/>
  <c r="F74" i="9" s="1"/>
  <c r="F91" i="9" s="1"/>
  <c r="H23" i="9"/>
  <c r="E71" i="9" s="1"/>
  <c r="E88" i="9" s="1"/>
  <c r="H52" i="9"/>
  <c r="AZ140" i="18" l="1"/>
  <c r="AZ51" i="18" s="1"/>
  <c r="AO132" i="18"/>
  <c r="J76" i="9"/>
  <c r="I93" i="9"/>
  <c r="F75" i="9"/>
  <c r="F92" i="9" s="1"/>
  <c r="F95" i="9" s="1"/>
  <c r="F98" i="9" s="1"/>
  <c r="AF134" i="18"/>
  <c r="AF63" i="18"/>
  <c r="AF64" i="18" s="1"/>
  <c r="AG133" i="18"/>
  <c r="AZ102" i="18"/>
  <c r="AZ101" i="18"/>
  <c r="AG34" i="18"/>
  <c r="AF35" i="18"/>
  <c r="AF37" i="18" s="1"/>
  <c r="W47" i="18"/>
  <c r="X44" i="18"/>
  <c r="Y31" i="18"/>
  <c r="X46" i="18"/>
  <c r="X45" i="18"/>
  <c r="BA5" i="1"/>
  <c r="AZ6" i="1"/>
  <c r="BA62" i="18"/>
  <c r="BA19" i="18"/>
  <c r="BA85" i="18" s="1"/>
  <c r="J61" i="18"/>
  <c r="AY79" i="18"/>
  <c r="AZ113" i="18"/>
  <c r="AZ111" i="18"/>
  <c r="AR138" i="18"/>
  <c r="AS131" i="18"/>
  <c r="BA129" i="18"/>
  <c r="BA128" i="18"/>
  <c r="BA110" i="18"/>
  <c r="AZ130" i="18"/>
  <c r="AZ29" i="18"/>
  <c r="AY103" i="18"/>
  <c r="AZ100" i="18"/>
  <c r="BA98" i="18"/>
  <c r="AY27" i="18"/>
  <c r="AY36" i="18" s="1"/>
  <c r="AX27" i="18"/>
  <c r="AX36" i="18" s="1"/>
  <c r="AZ25" i="18"/>
  <c r="AZ26" i="18" s="1"/>
  <c r="AZ23" i="18"/>
  <c r="BA24" i="18"/>
  <c r="BA30" i="18"/>
  <c r="L48" i="18"/>
  <c r="BA6" i="18"/>
  <c r="BB5" i="18"/>
  <c r="BB18" i="18" s="1"/>
  <c r="BB142" i="18" s="1"/>
  <c r="G77" i="9"/>
  <c r="G94" i="9" s="1"/>
  <c r="E95" i="9"/>
  <c r="E78" i="9"/>
  <c r="G74" i="9"/>
  <c r="G91" i="9" s="1"/>
  <c r="BA140" i="18" l="1"/>
  <c r="BA51" i="18" s="1"/>
  <c r="AP132" i="18"/>
  <c r="K76" i="9"/>
  <c r="J93" i="9"/>
  <c r="F78" i="9"/>
  <c r="F81" i="9" s="1"/>
  <c r="G75" i="9"/>
  <c r="G92" i="9" s="1"/>
  <c r="G95" i="9" s="1"/>
  <c r="G98" i="9" s="1"/>
  <c r="AF41" i="18"/>
  <c r="AG134" i="18"/>
  <c r="AG63" i="18"/>
  <c r="AG64" i="18" s="1"/>
  <c r="AH133" i="18"/>
  <c r="BA102" i="18"/>
  <c r="BA101" i="18"/>
  <c r="AH34" i="18"/>
  <c r="AG35" i="18"/>
  <c r="AG37" i="18" s="1"/>
  <c r="AG41" i="18" s="1"/>
  <c r="X47" i="18"/>
  <c r="Y44" i="18"/>
  <c r="Z31" i="18"/>
  <c r="Y45" i="18"/>
  <c r="Y46" i="18"/>
  <c r="BA6" i="1"/>
  <c r="BB5" i="1"/>
  <c r="BB62" i="18"/>
  <c r="BB19" i="18"/>
  <c r="BB85" i="18" s="1"/>
  <c r="AZ79" i="18"/>
  <c r="L53" i="18"/>
  <c r="L61" i="18"/>
  <c r="AS138" i="18"/>
  <c r="AT131" i="18"/>
  <c r="BA29" i="18"/>
  <c r="BB129" i="18"/>
  <c r="BB128" i="18"/>
  <c r="BB110" i="18"/>
  <c r="BA111" i="18"/>
  <c r="BA79" i="18" s="1"/>
  <c r="BA113" i="18"/>
  <c r="BA130" i="18"/>
  <c r="AZ103" i="18"/>
  <c r="BA100" i="18"/>
  <c r="BB98" i="18"/>
  <c r="AZ27" i="18"/>
  <c r="AZ36" i="18" s="1"/>
  <c r="BA25" i="18"/>
  <c r="BA26" i="18" s="1"/>
  <c r="BB24" i="18"/>
  <c r="BB30" i="18"/>
  <c r="BA23" i="18"/>
  <c r="BB6" i="18"/>
  <c r="BC5" i="18"/>
  <c r="BC18" i="18" s="1"/>
  <c r="BC142" i="18" s="1"/>
  <c r="H77" i="9"/>
  <c r="H94" i="9" s="1"/>
  <c r="E81" i="9"/>
  <c r="E98" i="9"/>
  <c r="H74" i="9"/>
  <c r="H91" i="9" s="1"/>
  <c r="BB140" i="18" l="1"/>
  <c r="BB51" i="18" s="1"/>
  <c r="AQ132" i="18"/>
  <c r="L76" i="9"/>
  <c r="K93" i="9"/>
  <c r="G78" i="9"/>
  <c r="G81" i="9" s="1"/>
  <c r="H75" i="9"/>
  <c r="H92" i="9" s="1"/>
  <c r="H95" i="9" s="1"/>
  <c r="H98" i="9" s="1"/>
  <c r="AH134" i="18"/>
  <c r="AH63" i="18"/>
  <c r="AH64" i="18" s="1"/>
  <c r="AI133" i="18"/>
  <c r="BB102" i="18"/>
  <c r="BB101" i="18"/>
  <c r="AI34" i="18"/>
  <c r="AH35" i="18"/>
  <c r="AH37" i="18" s="1"/>
  <c r="AH41" i="18" s="1"/>
  <c r="Z44" i="18"/>
  <c r="AA31" i="18"/>
  <c r="Z45" i="18"/>
  <c r="Z46" i="18"/>
  <c r="Y47" i="18"/>
  <c r="BC5" i="1"/>
  <c r="BB6" i="1"/>
  <c r="BC62" i="18"/>
  <c r="BC19" i="18"/>
  <c r="BC85" i="18" s="1"/>
  <c r="AT138" i="18"/>
  <c r="AU131" i="18"/>
  <c r="BB29" i="18"/>
  <c r="BB111" i="18"/>
  <c r="BB121" i="18" s="1"/>
  <c r="BB113" i="18"/>
  <c r="BC129" i="18"/>
  <c r="BC128" i="18"/>
  <c r="BC110" i="18"/>
  <c r="BB130" i="18"/>
  <c r="BA103" i="18"/>
  <c r="BB100" i="18"/>
  <c r="BC98" i="18"/>
  <c r="M48" i="18"/>
  <c r="M61" i="18" s="1"/>
  <c r="BA27" i="18"/>
  <c r="BA36" i="18" s="1"/>
  <c r="BB25" i="18"/>
  <c r="BB26" i="18" s="1"/>
  <c r="BB23" i="18"/>
  <c r="BC24" i="18"/>
  <c r="BC30" i="18"/>
  <c r="U72" i="18"/>
  <c r="BC6" i="18"/>
  <c r="BD5" i="18"/>
  <c r="BD18" i="18" s="1"/>
  <c r="BD142" i="18" s="1"/>
  <c r="I77" i="9"/>
  <c r="I94" i="9" s="1"/>
  <c r="I74" i="9"/>
  <c r="I91" i="9" s="1"/>
  <c r="BC140" i="18" l="1"/>
  <c r="BC51" i="18" s="1"/>
  <c r="AR132" i="18"/>
  <c r="M76" i="9"/>
  <c r="L93" i="9"/>
  <c r="H78" i="9"/>
  <c r="H81" i="9" s="1"/>
  <c r="I75" i="9"/>
  <c r="I92" i="9" s="1"/>
  <c r="I95" i="9" s="1"/>
  <c r="I98" i="9" s="1"/>
  <c r="AI134" i="18"/>
  <c r="AI63" i="18"/>
  <c r="AI64" i="18" s="1"/>
  <c r="AJ133" i="18"/>
  <c r="BC102" i="18"/>
  <c r="BC101" i="18"/>
  <c r="AJ34" i="18"/>
  <c r="AI35" i="18"/>
  <c r="AI37" i="18" s="1"/>
  <c r="AA44" i="18"/>
  <c r="AB31" i="18"/>
  <c r="AA45" i="18"/>
  <c r="AA46" i="18"/>
  <c r="Z47" i="18"/>
  <c r="BC6" i="1"/>
  <c r="BD5" i="1"/>
  <c r="BD62" i="18"/>
  <c r="BD19" i="18"/>
  <c r="BD85" i="18" s="1"/>
  <c r="BB79" i="18"/>
  <c r="BC113" i="18"/>
  <c r="BB52" i="18"/>
  <c r="BB72" i="18"/>
  <c r="M53" i="18"/>
  <c r="BC111" i="18"/>
  <c r="BB119" i="18"/>
  <c r="AV131" i="18"/>
  <c r="AU138" i="18"/>
  <c r="BC130" i="18"/>
  <c r="BC29" i="18"/>
  <c r="BD129" i="18"/>
  <c r="BD128" i="18"/>
  <c r="BD110" i="18"/>
  <c r="BB103" i="18"/>
  <c r="BC100" i="18"/>
  <c r="BD98" i="18"/>
  <c r="N48" i="18"/>
  <c r="N61" i="18" s="1"/>
  <c r="BB27" i="18"/>
  <c r="BB36" i="18" s="1"/>
  <c r="BC25" i="18"/>
  <c r="BC26" i="18" s="1"/>
  <c r="BC23" i="18"/>
  <c r="BD24" i="18"/>
  <c r="BD30" i="18"/>
  <c r="BE5" i="18"/>
  <c r="BE18" i="18" s="1"/>
  <c r="BE142" i="18" s="1"/>
  <c r="BD6" i="18"/>
  <c r="J77" i="9"/>
  <c r="J94" i="9" s="1"/>
  <c r="J74" i="9"/>
  <c r="J91" i="9" s="1"/>
  <c r="BD140" i="18" l="1"/>
  <c r="BD51" i="18" s="1"/>
  <c r="AS132" i="18"/>
  <c r="N76" i="9"/>
  <c r="M93" i="9"/>
  <c r="J75" i="9"/>
  <c r="J92" i="9" s="1"/>
  <c r="J95" i="9" s="1"/>
  <c r="J98" i="9" s="1"/>
  <c r="I78" i="9"/>
  <c r="I81" i="9" s="1"/>
  <c r="AI41" i="18"/>
  <c r="AJ134" i="18"/>
  <c r="AJ63" i="18"/>
  <c r="AJ64" i="18" s="1"/>
  <c r="AK133" i="18"/>
  <c r="BD102" i="18"/>
  <c r="BD101" i="18"/>
  <c r="AK34" i="18"/>
  <c r="AJ35" i="18"/>
  <c r="AJ37" i="18" s="1"/>
  <c r="AJ41" i="18" s="1"/>
  <c r="AB44" i="18"/>
  <c r="AC31" i="18"/>
  <c r="AB45" i="18"/>
  <c r="AB46" i="18"/>
  <c r="AA47" i="18"/>
  <c r="BE5" i="1"/>
  <c r="BD6" i="1"/>
  <c r="BE62" i="18"/>
  <c r="BE19" i="18"/>
  <c r="BE85" i="18" s="1"/>
  <c r="BC79" i="18"/>
  <c r="N53" i="18"/>
  <c r="AV138" i="18"/>
  <c r="AW131" i="18"/>
  <c r="BE129" i="18"/>
  <c r="BE128" i="18"/>
  <c r="BE110" i="18"/>
  <c r="BD130" i="18"/>
  <c r="BD29" i="18"/>
  <c r="BD111" i="18"/>
  <c r="BD113" i="18"/>
  <c r="BC103" i="18"/>
  <c r="BE98" i="18"/>
  <c r="BD100" i="18"/>
  <c r="O48" i="18"/>
  <c r="O61" i="18" s="1"/>
  <c r="BC27" i="18"/>
  <c r="BC36" i="18" s="1"/>
  <c r="BD25" i="18"/>
  <c r="BD26" i="18" s="1"/>
  <c r="BE24" i="18"/>
  <c r="BE30" i="18"/>
  <c r="BD23" i="18"/>
  <c r="BE6" i="18"/>
  <c r="BF5" i="18"/>
  <c r="BF18" i="18" s="1"/>
  <c r="BF142" i="18" s="1"/>
  <c r="K77" i="9"/>
  <c r="K94" i="9" s="1"/>
  <c r="K74" i="9"/>
  <c r="K91" i="9" s="1"/>
  <c r="BE140" i="18" l="1"/>
  <c r="BE51" i="18" s="1"/>
  <c r="AT132" i="18"/>
  <c r="O76" i="9"/>
  <c r="N93" i="9"/>
  <c r="K75" i="9"/>
  <c r="K92" i="9" s="1"/>
  <c r="K95" i="9" s="1"/>
  <c r="K98" i="9" s="1"/>
  <c r="J78" i="9"/>
  <c r="J81" i="9" s="1"/>
  <c r="AK134" i="18"/>
  <c r="AK63" i="18"/>
  <c r="AK64" i="18" s="1"/>
  <c r="AL133" i="18"/>
  <c r="BE102" i="18"/>
  <c r="BE101" i="18"/>
  <c r="AL34" i="18"/>
  <c r="AK35" i="18"/>
  <c r="AK37" i="18" s="1"/>
  <c r="AK41" i="18" s="1"/>
  <c r="AC44" i="18"/>
  <c r="AD31" i="18"/>
  <c r="AC46" i="18"/>
  <c r="AC45" i="18"/>
  <c r="AB47" i="18"/>
  <c r="BE6" i="1"/>
  <c r="BF5" i="1"/>
  <c r="BF62" i="18"/>
  <c r="BF19" i="18"/>
  <c r="BF85" i="18" s="1"/>
  <c r="BD79" i="18"/>
  <c r="O53" i="18"/>
  <c r="BE130" i="18"/>
  <c r="AW138" i="18"/>
  <c r="AX131" i="18"/>
  <c r="BE29" i="18"/>
  <c r="BE111" i="18"/>
  <c r="BE113" i="18"/>
  <c r="BF129" i="18"/>
  <c r="AU132" i="18" s="1"/>
  <c r="BF128" i="18"/>
  <c r="BF110" i="18"/>
  <c r="BD103" i="18"/>
  <c r="BF98" i="18"/>
  <c r="BE100" i="18"/>
  <c r="P48" i="18"/>
  <c r="P61" i="18" s="1"/>
  <c r="BD27" i="18"/>
  <c r="BD36" i="18" s="1"/>
  <c r="BE25" i="18"/>
  <c r="BE26" i="18" s="1"/>
  <c r="V72" i="18"/>
  <c r="BE23" i="18"/>
  <c r="BF24" i="18"/>
  <c r="BF30" i="18"/>
  <c r="BF6" i="18"/>
  <c r="BG5" i="18"/>
  <c r="BG18" i="18" s="1"/>
  <c r="BG142" i="18" s="1"/>
  <c r="L77" i="9"/>
  <c r="L94" i="9" s="1"/>
  <c r="L74" i="9"/>
  <c r="L91" i="9" s="1"/>
  <c r="P76" i="9" l="1"/>
  <c r="O93" i="9"/>
  <c r="L75" i="9"/>
  <c r="L92" i="9" s="1"/>
  <c r="L95" i="9" s="1"/>
  <c r="L98" i="9" s="1"/>
  <c r="K78" i="9"/>
  <c r="K81" i="9" s="1"/>
  <c r="AL134" i="18"/>
  <c r="AL63" i="18"/>
  <c r="AL64" i="18" s="1"/>
  <c r="AM133" i="18"/>
  <c r="BF102" i="18"/>
  <c r="BF101" i="18"/>
  <c r="AM34" i="18"/>
  <c r="AL35" i="18"/>
  <c r="AL37" i="18" s="1"/>
  <c r="AL41" i="18" s="1"/>
  <c r="AD44" i="18"/>
  <c r="AE31" i="18"/>
  <c r="AD45" i="18"/>
  <c r="AD46" i="18"/>
  <c r="AC47" i="18"/>
  <c r="BF6" i="1"/>
  <c r="BG5" i="1"/>
  <c r="BG62" i="18"/>
  <c r="BG19" i="18"/>
  <c r="BG85" i="18" s="1"/>
  <c r="BE79" i="18"/>
  <c r="P53" i="18"/>
  <c r="BF130" i="18"/>
  <c r="AX138" i="18"/>
  <c r="AY131" i="18"/>
  <c r="BF111" i="18"/>
  <c r="BF113" i="18"/>
  <c r="BG129" i="18"/>
  <c r="BG128" i="18"/>
  <c r="BG110" i="18"/>
  <c r="BF29" i="18"/>
  <c r="BE103" i="18"/>
  <c r="BG98" i="18"/>
  <c r="BF100" i="18"/>
  <c r="Q48" i="18"/>
  <c r="Q61" i="18" s="1"/>
  <c r="BF25" i="18"/>
  <c r="BF26" i="18" s="1"/>
  <c r="BE27" i="18"/>
  <c r="BE36" i="18" s="1"/>
  <c r="BF23" i="18"/>
  <c r="BG24" i="18"/>
  <c r="BG30" i="18"/>
  <c r="BG6" i="18"/>
  <c r="BH5" i="18"/>
  <c r="BH18" i="18" s="1"/>
  <c r="BH142" i="18" s="1"/>
  <c r="M77" i="9"/>
  <c r="M94" i="9" s="1"/>
  <c r="M74" i="9"/>
  <c r="M91" i="9" s="1"/>
  <c r="BG140" i="18" l="1"/>
  <c r="BG51" i="18" s="1"/>
  <c r="AV132" i="18"/>
  <c r="Q76" i="9"/>
  <c r="P93" i="9"/>
  <c r="L78" i="9"/>
  <c r="L81" i="9" s="1"/>
  <c r="M75" i="9"/>
  <c r="M92" i="9" s="1"/>
  <c r="M95" i="9" s="1"/>
  <c r="M98" i="9" s="1"/>
  <c r="AM134" i="18"/>
  <c r="AM63" i="18"/>
  <c r="AM64" i="18" s="1"/>
  <c r="AN133" i="18"/>
  <c r="BG102" i="18"/>
  <c r="BG101" i="18"/>
  <c r="AN34" i="18"/>
  <c r="AM35" i="18"/>
  <c r="AM37" i="18" s="1"/>
  <c r="AM41" i="18" s="1"/>
  <c r="AE44" i="18"/>
  <c r="AF31" i="18"/>
  <c r="AE45" i="18"/>
  <c r="AE46" i="18"/>
  <c r="AD47" i="18"/>
  <c r="BG6" i="1"/>
  <c r="BH5" i="1"/>
  <c r="BH62" i="18"/>
  <c r="BH19" i="18"/>
  <c r="BH85" i="18" s="1"/>
  <c r="BF79" i="18"/>
  <c r="BG113" i="18"/>
  <c r="Q53" i="18"/>
  <c r="BG130" i="18"/>
  <c r="AY138" i="18"/>
  <c r="AZ131" i="18"/>
  <c r="BG111" i="18"/>
  <c r="BG79" i="18" s="1"/>
  <c r="BH129" i="18"/>
  <c r="BH128" i="18"/>
  <c r="BH110" i="18"/>
  <c r="BG29" i="18"/>
  <c r="BF103" i="18"/>
  <c r="BH98" i="18"/>
  <c r="BG100" i="18"/>
  <c r="R48" i="18"/>
  <c r="R61" i="18" s="1"/>
  <c r="BG25" i="18"/>
  <c r="BG26" i="18" s="1"/>
  <c r="BF27" i="18"/>
  <c r="BF36" i="18" s="1"/>
  <c r="BH24" i="18"/>
  <c r="BH30" i="18"/>
  <c r="BG23" i="18"/>
  <c r="BI5" i="18"/>
  <c r="BI18" i="18" s="1"/>
  <c r="BI142" i="18" s="1"/>
  <c r="BH6" i="18"/>
  <c r="N77" i="9"/>
  <c r="N94" i="9" s="1"/>
  <c r="N74" i="9"/>
  <c r="N91" i="9" s="1"/>
  <c r="BH140" i="18" l="1"/>
  <c r="BH51" i="18" s="1"/>
  <c r="AW132" i="18"/>
  <c r="R76" i="9"/>
  <c r="Q93" i="9"/>
  <c r="M78" i="9"/>
  <c r="M81" i="9" s="1"/>
  <c r="N75" i="9"/>
  <c r="N92" i="9" s="1"/>
  <c r="N95" i="9" s="1"/>
  <c r="N98" i="9" s="1"/>
  <c r="AN134" i="18"/>
  <c r="AN63" i="18"/>
  <c r="AN64" i="18" s="1"/>
  <c r="AO133" i="18"/>
  <c r="BH102" i="18"/>
  <c r="BH101" i="18"/>
  <c r="AO34" i="18"/>
  <c r="AN35" i="18"/>
  <c r="AN37" i="18" s="1"/>
  <c r="AN41" i="18" s="1"/>
  <c r="AF44" i="18"/>
  <c r="AG31" i="18"/>
  <c r="AF45" i="18"/>
  <c r="AF46" i="18"/>
  <c r="AE47" i="18"/>
  <c r="BH6" i="1"/>
  <c r="BI5" i="1"/>
  <c r="BI62" i="18"/>
  <c r="BI19" i="18"/>
  <c r="BI85" i="18" s="1"/>
  <c r="R53" i="18"/>
  <c r="BH130" i="18"/>
  <c r="AZ138" i="18"/>
  <c r="BA131" i="18"/>
  <c r="BH111" i="18"/>
  <c r="BH121" i="18" s="1"/>
  <c r="BH113" i="18"/>
  <c r="BH29" i="18"/>
  <c r="BI129" i="18"/>
  <c r="BI128" i="18"/>
  <c r="BI110" i="18"/>
  <c r="BG103" i="18"/>
  <c r="BI98" i="18"/>
  <c r="BH100" i="18"/>
  <c r="S48" i="18"/>
  <c r="S61" i="18" s="1"/>
  <c r="BH25" i="18"/>
  <c r="BH26" i="18" s="1"/>
  <c r="BG27" i="18"/>
  <c r="BG36" i="18" s="1"/>
  <c r="BI24" i="18"/>
  <c r="BI30" i="18"/>
  <c r="BH23" i="18"/>
  <c r="T48" i="18"/>
  <c r="BI6" i="18"/>
  <c r="BJ5" i="18"/>
  <c r="BJ18" i="18" s="1"/>
  <c r="BJ142" i="18" s="1"/>
  <c r="O77" i="9"/>
  <c r="O94" i="9" s="1"/>
  <c r="O74" i="9"/>
  <c r="O91" i="9" s="1"/>
  <c r="BI140" i="18" l="1"/>
  <c r="BI51" i="18" s="1"/>
  <c r="AX132" i="18"/>
  <c r="S76" i="9"/>
  <c r="R93" i="9"/>
  <c r="O75" i="9"/>
  <c r="O92" i="9" s="1"/>
  <c r="O95" i="9" s="1"/>
  <c r="O98" i="9" s="1"/>
  <c r="N78" i="9"/>
  <c r="N81" i="9" s="1"/>
  <c r="AE48" i="18"/>
  <c r="AE61" i="18" s="1"/>
  <c r="AO134" i="18"/>
  <c r="AO63" i="18"/>
  <c r="AO64" i="18" s="1"/>
  <c r="AP133" i="18"/>
  <c r="BI102" i="18"/>
  <c r="BI101" i="18"/>
  <c r="AP34" i="18"/>
  <c r="AO35" i="18"/>
  <c r="AO37" i="18" s="1"/>
  <c r="AO41" i="18" s="1"/>
  <c r="AG44" i="18"/>
  <c r="AH31" i="18"/>
  <c r="AG45" i="18"/>
  <c r="AG46" i="18"/>
  <c r="AF47" i="18"/>
  <c r="BI6" i="1"/>
  <c r="BJ5" i="1"/>
  <c r="BJ62" i="18"/>
  <c r="BJ19" i="18"/>
  <c r="BJ85" i="18" s="1"/>
  <c r="BH79" i="18"/>
  <c r="BH52" i="18"/>
  <c r="BH72" i="18"/>
  <c r="T53" i="18"/>
  <c r="T61" i="18"/>
  <c r="S53" i="18"/>
  <c r="BH119" i="18"/>
  <c r="BA138" i="18"/>
  <c r="BB131" i="18"/>
  <c r="BI130" i="18"/>
  <c r="BI111" i="18"/>
  <c r="BI113" i="18"/>
  <c r="BJ129" i="18"/>
  <c r="BJ128" i="18"/>
  <c r="BJ110" i="18"/>
  <c r="BI29" i="18"/>
  <c r="BH103" i="18"/>
  <c r="BJ98" i="18"/>
  <c r="BI100" i="18"/>
  <c r="BI25" i="18"/>
  <c r="BI26" i="18" s="1"/>
  <c r="BH27" i="18"/>
  <c r="BH36" i="18" s="1"/>
  <c r="BJ24" i="18"/>
  <c r="BJ30" i="18"/>
  <c r="BI23" i="18"/>
  <c r="U48" i="18"/>
  <c r="BK5" i="18"/>
  <c r="BK18" i="18" s="1"/>
  <c r="BK142" i="18" s="1"/>
  <c r="BJ6" i="18"/>
  <c r="P77" i="9"/>
  <c r="P94" i="9" s="1"/>
  <c r="P74" i="9"/>
  <c r="P91" i="9" s="1"/>
  <c r="BJ140" i="18" l="1"/>
  <c r="BJ51" i="18" s="1"/>
  <c r="AY132" i="18"/>
  <c r="T76" i="9"/>
  <c r="S93" i="9"/>
  <c r="P75" i="9"/>
  <c r="P92" i="9" s="1"/>
  <c r="P95" i="9" s="1"/>
  <c r="P98" i="9" s="1"/>
  <c r="O78" i="9"/>
  <c r="O81" i="9" s="1"/>
  <c r="AE53" i="18"/>
  <c r="AF48" i="18"/>
  <c r="AF61" i="18" s="1"/>
  <c r="AP134" i="18"/>
  <c r="AP63" i="18"/>
  <c r="AP64" i="18" s="1"/>
  <c r="AQ133" i="18"/>
  <c r="BJ102" i="18"/>
  <c r="BJ101" i="18"/>
  <c r="AQ34" i="18"/>
  <c r="AP35" i="18"/>
  <c r="AP37" i="18" s="1"/>
  <c r="AP41" i="18" s="1"/>
  <c r="AH44" i="18"/>
  <c r="AI31" i="18"/>
  <c r="AH46" i="18"/>
  <c r="AH45" i="18"/>
  <c r="AG47" i="18"/>
  <c r="BK5" i="1"/>
  <c r="BJ6" i="1"/>
  <c r="BK62" i="18"/>
  <c r="BK19" i="18"/>
  <c r="BK85" i="18" s="1"/>
  <c r="BI79" i="18"/>
  <c r="U53" i="18"/>
  <c r="U61" i="18"/>
  <c r="BB138" i="18"/>
  <c r="BC131" i="18"/>
  <c r="BJ29" i="18"/>
  <c r="BK129" i="18"/>
  <c r="BK128" i="18"/>
  <c r="BK110" i="18"/>
  <c r="BJ111" i="18"/>
  <c r="BJ113" i="18"/>
  <c r="BJ130" i="18"/>
  <c r="BI103" i="18"/>
  <c r="BK98" i="18"/>
  <c r="BJ100" i="18"/>
  <c r="BI27" i="18"/>
  <c r="BI36" i="18" s="1"/>
  <c r="BJ23" i="18"/>
  <c r="BJ25" i="18" s="1"/>
  <c r="BJ26" i="18" s="1"/>
  <c r="BK24" i="18"/>
  <c r="BK30" i="18"/>
  <c r="V48" i="18"/>
  <c r="V61" i="18" s="1"/>
  <c r="BK6" i="18"/>
  <c r="BL5" i="18"/>
  <c r="BL18" i="18" s="1"/>
  <c r="BL142" i="18" s="1"/>
  <c r="Q77" i="9"/>
  <c r="Q94" i="9" s="1"/>
  <c r="Q74" i="9"/>
  <c r="Q91" i="9" s="1"/>
  <c r="BK140" i="18" l="1"/>
  <c r="BK51" i="18" s="1"/>
  <c r="AZ132" i="18"/>
  <c r="U76" i="9"/>
  <c r="T93" i="9"/>
  <c r="Q75" i="9"/>
  <c r="Q92" i="9" s="1"/>
  <c r="Q95" i="9" s="1"/>
  <c r="Q98" i="9" s="1"/>
  <c r="P78" i="9"/>
  <c r="P81" i="9" s="1"/>
  <c r="AQ134" i="18"/>
  <c r="AQ63" i="18"/>
  <c r="AQ64" i="18" s="1"/>
  <c r="AR133" i="18"/>
  <c r="BK102" i="18"/>
  <c r="BK101" i="18"/>
  <c r="AR34" i="18"/>
  <c r="AQ35" i="18"/>
  <c r="AQ37" i="18" s="1"/>
  <c r="AQ41" i="18" s="1"/>
  <c r="AG48" i="18"/>
  <c r="AI44" i="18"/>
  <c r="AJ31" i="18"/>
  <c r="AI46" i="18"/>
  <c r="AI45" i="18"/>
  <c r="AH47" i="18"/>
  <c r="BL5" i="1"/>
  <c r="BK6" i="1"/>
  <c r="BL62" i="18"/>
  <c r="BL19" i="18"/>
  <c r="BL85" i="18" s="1"/>
  <c r="BJ79" i="18"/>
  <c r="BC138" i="18"/>
  <c r="BD131" i="18"/>
  <c r="BK130" i="18"/>
  <c r="BK29" i="18"/>
  <c r="BL129" i="18"/>
  <c r="BL128" i="18"/>
  <c r="BL110" i="18"/>
  <c r="BK111" i="18"/>
  <c r="BK113" i="18"/>
  <c r="BJ103" i="18"/>
  <c r="BL98" i="18"/>
  <c r="BK100" i="18"/>
  <c r="BJ27" i="18"/>
  <c r="BJ36" i="18" s="1"/>
  <c r="BK25" i="18"/>
  <c r="BK26" i="18" s="1"/>
  <c r="BK23" i="18"/>
  <c r="BL24" i="18"/>
  <c r="BL30" i="18"/>
  <c r="W48" i="18"/>
  <c r="BM5" i="18"/>
  <c r="BM18" i="18" s="1"/>
  <c r="BM142" i="18" s="1"/>
  <c r="BL6" i="18"/>
  <c r="R77" i="9"/>
  <c r="R94" i="9" s="1"/>
  <c r="R74" i="9"/>
  <c r="R91" i="9" s="1"/>
  <c r="BL140" i="18" l="1"/>
  <c r="BL51" i="18" s="1"/>
  <c r="BA132" i="18"/>
  <c r="V76" i="9"/>
  <c r="U93" i="9"/>
  <c r="R75" i="9"/>
  <c r="R92" i="9" s="1"/>
  <c r="R95" i="9" s="1"/>
  <c r="R98" i="9" s="1"/>
  <c r="Q78" i="9"/>
  <c r="Q81" i="9" s="1"/>
  <c r="AH48" i="18"/>
  <c r="AH61" i="18" s="1"/>
  <c r="AR134" i="18"/>
  <c r="AR63" i="18"/>
  <c r="AR64" i="18" s="1"/>
  <c r="AS133" i="18"/>
  <c r="BL102" i="18"/>
  <c r="BL101" i="18"/>
  <c r="AS34" i="18"/>
  <c r="AR35" i="18"/>
  <c r="AR37" i="18" s="1"/>
  <c r="AR41" i="18" s="1"/>
  <c r="AG61" i="18"/>
  <c r="AJ44" i="18"/>
  <c r="AK31" i="18"/>
  <c r="AJ45" i="18"/>
  <c r="AJ46" i="18"/>
  <c r="AI47" i="18"/>
  <c r="BM5" i="1"/>
  <c r="BL6" i="1"/>
  <c r="BM62" i="18"/>
  <c r="BM19" i="18"/>
  <c r="BM85" i="18" s="1"/>
  <c r="BK79" i="18"/>
  <c r="W61" i="18"/>
  <c r="BL130" i="18"/>
  <c r="BE131" i="18"/>
  <c r="BD138" i="18"/>
  <c r="BL29" i="18"/>
  <c r="BL111" i="18"/>
  <c r="BL113" i="18"/>
  <c r="BM129" i="18"/>
  <c r="BM128" i="18"/>
  <c r="BM110" i="18"/>
  <c r="BK103" i="18"/>
  <c r="BL100" i="18"/>
  <c r="BM98" i="18"/>
  <c r="BK27" i="18"/>
  <c r="BK36" i="18" s="1"/>
  <c r="BL25" i="18"/>
  <c r="BL26" i="18" s="1"/>
  <c r="BL23" i="18"/>
  <c r="BM24" i="18"/>
  <c r="BM30" i="18"/>
  <c r="X48" i="18"/>
  <c r="BM6" i="18"/>
  <c r="BN5" i="18"/>
  <c r="BN18" i="18" s="1"/>
  <c r="BN142" i="18" s="1"/>
  <c r="S77" i="9"/>
  <c r="S94" i="9" s="1"/>
  <c r="S74" i="9"/>
  <c r="S91" i="9" s="1"/>
  <c r="BM140" i="18" l="1"/>
  <c r="BM51" i="18" s="1"/>
  <c r="BB132" i="18"/>
  <c r="W76" i="9"/>
  <c r="V93" i="9"/>
  <c r="S75" i="9"/>
  <c r="S92" i="9" s="1"/>
  <c r="S95" i="9" s="1"/>
  <c r="S98" i="9" s="1"/>
  <c r="R78" i="9"/>
  <c r="R81" i="9" s="1"/>
  <c r="AS134" i="18"/>
  <c r="AS63" i="18"/>
  <c r="AS64" i="18" s="1"/>
  <c r="AT133" i="18"/>
  <c r="BM102" i="18"/>
  <c r="BM101" i="18"/>
  <c r="AT34" i="18"/>
  <c r="AS35" i="18"/>
  <c r="AS37" i="18" s="1"/>
  <c r="AS41" i="18" s="1"/>
  <c r="AK44" i="18"/>
  <c r="AL31" i="18"/>
  <c r="AK46" i="18"/>
  <c r="AK45" i="18"/>
  <c r="AI48" i="18"/>
  <c r="AJ47" i="18"/>
  <c r="BN5" i="1"/>
  <c r="BM6" i="1"/>
  <c r="BN62" i="18"/>
  <c r="BN19" i="18"/>
  <c r="BN85" i="18" s="1"/>
  <c r="BL79" i="18"/>
  <c r="X53" i="18"/>
  <c r="X61" i="18"/>
  <c r="BE138" i="18"/>
  <c r="BF131" i="18"/>
  <c r="BN129" i="18"/>
  <c r="BN128" i="18"/>
  <c r="BN110" i="18"/>
  <c r="BM111" i="18"/>
  <c r="BM79" i="18" s="1"/>
  <c r="BM113" i="18"/>
  <c r="BM29" i="18"/>
  <c r="BM130" i="18"/>
  <c r="BL103" i="18"/>
  <c r="BN98" i="18"/>
  <c r="BM100" i="18"/>
  <c r="BL27" i="18"/>
  <c r="BL36" i="18" s="1"/>
  <c r="BM25" i="18"/>
  <c r="BM26" i="18" s="1"/>
  <c r="BN24" i="18"/>
  <c r="BN30" i="18"/>
  <c r="BM23" i="18"/>
  <c r="Y48" i="18"/>
  <c r="BO5" i="18"/>
  <c r="BO18" i="18" s="1"/>
  <c r="BO142" i="18" s="1"/>
  <c r="BN6" i="18"/>
  <c r="T77" i="9"/>
  <c r="T94" i="9" s="1"/>
  <c r="T74" i="9"/>
  <c r="T91" i="9" s="1"/>
  <c r="BN140" i="18" l="1"/>
  <c r="BN51" i="18" s="1"/>
  <c r="BC132" i="18"/>
  <c r="X76" i="9"/>
  <c r="X93" i="9" s="1"/>
  <c r="W93" i="9"/>
  <c r="T75" i="9"/>
  <c r="T92" i="9" s="1"/>
  <c r="T95" i="9" s="1"/>
  <c r="T98" i="9" s="1"/>
  <c r="S78" i="9"/>
  <c r="S81" i="9" s="1"/>
  <c r="AJ48" i="18"/>
  <c r="AJ53" i="18" s="1"/>
  <c r="AT134" i="18"/>
  <c r="AT63" i="18"/>
  <c r="AT64" i="18" s="1"/>
  <c r="AU133" i="18"/>
  <c r="BN102" i="18"/>
  <c r="BN101" i="18"/>
  <c r="AU34" i="18"/>
  <c r="AT35" i="18"/>
  <c r="AT37" i="18" s="1"/>
  <c r="AT41" i="18" s="1"/>
  <c r="AL44" i="18"/>
  <c r="AM31" i="18"/>
  <c r="AL45" i="18"/>
  <c r="AL46" i="18"/>
  <c r="AI61" i="18"/>
  <c r="AK47" i="18"/>
  <c r="BO5" i="1"/>
  <c r="BN6" i="1"/>
  <c r="BO62" i="18"/>
  <c r="BO19" i="18"/>
  <c r="BO85" i="18" s="1"/>
  <c r="Y53" i="18"/>
  <c r="Y61" i="18"/>
  <c r="BN130" i="18"/>
  <c r="BF138" i="18"/>
  <c r="BG131" i="18"/>
  <c r="BO129" i="18"/>
  <c r="BO128" i="18"/>
  <c r="BO110" i="18"/>
  <c r="BN111" i="18"/>
  <c r="BN121" i="18" s="1"/>
  <c r="BN113" i="18"/>
  <c r="BN29" i="18"/>
  <c r="BM103" i="18"/>
  <c r="BO98" i="18"/>
  <c r="BN100" i="18"/>
  <c r="BM27" i="18"/>
  <c r="BM36" i="18" s="1"/>
  <c r="BN25" i="18"/>
  <c r="BN26" i="18" s="1"/>
  <c r="BO24" i="18"/>
  <c r="BO30" i="18"/>
  <c r="BN23" i="18"/>
  <c r="Z48" i="18"/>
  <c r="BP5" i="18"/>
  <c r="BP18" i="18" s="1"/>
  <c r="BP142" i="18" s="1"/>
  <c r="BO6" i="18"/>
  <c r="U77" i="9"/>
  <c r="U94" i="9" s="1"/>
  <c r="U74" i="9"/>
  <c r="U91" i="9" s="1"/>
  <c r="BO140" i="18" l="1"/>
  <c r="BO51" i="18" s="1"/>
  <c r="BD132" i="18"/>
  <c r="T78" i="9"/>
  <c r="T81" i="9" s="1"/>
  <c r="U75" i="9"/>
  <c r="U92" i="9" s="1"/>
  <c r="U95" i="9" s="1"/>
  <c r="U98" i="9" s="1"/>
  <c r="AJ61" i="18"/>
  <c r="AU134" i="18"/>
  <c r="AU63" i="18"/>
  <c r="AU64" i="18" s="1"/>
  <c r="AV133" i="18"/>
  <c r="BO102" i="18"/>
  <c r="BO101" i="18"/>
  <c r="AV34" i="18"/>
  <c r="AU35" i="18"/>
  <c r="AU37" i="18" s="1"/>
  <c r="AU41" i="18" s="1"/>
  <c r="AK48" i="18"/>
  <c r="AM44" i="18"/>
  <c r="AN31" i="18"/>
  <c r="AM45" i="18"/>
  <c r="AM46" i="18"/>
  <c r="AL47" i="18"/>
  <c r="BO6" i="1"/>
  <c r="BP5" i="1"/>
  <c r="BP62" i="18"/>
  <c r="BP19" i="18"/>
  <c r="BP85" i="18" s="1"/>
  <c r="BN79" i="18"/>
  <c r="BO113" i="18"/>
  <c r="BN52" i="18"/>
  <c r="BN72" i="18"/>
  <c r="BN119" i="18"/>
  <c r="Z61" i="18"/>
  <c r="BO130" i="18"/>
  <c r="BO111" i="18"/>
  <c r="BG138" i="18"/>
  <c r="BH131" i="18"/>
  <c r="BO29" i="18"/>
  <c r="BP129" i="18"/>
  <c r="BP128" i="18"/>
  <c r="BP110" i="18"/>
  <c r="BN103" i="18"/>
  <c r="BO100" i="18"/>
  <c r="BP98" i="18"/>
  <c r="BO25" i="18"/>
  <c r="BO26" i="18" s="1"/>
  <c r="BN27" i="18"/>
  <c r="BN36" i="18" s="1"/>
  <c r="BP24" i="18"/>
  <c r="BP30" i="18"/>
  <c r="BO23" i="18"/>
  <c r="BQ5" i="18"/>
  <c r="BQ18" i="18" s="1"/>
  <c r="BQ142" i="18" s="1"/>
  <c r="BP6" i="18"/>
  <c r="V77" i="9"/>
  <c r="V94" i="9" s="1"/>
  <c r="V74" i="9"/>
  <c r="V91" i="9" s="1"/>
  <c r="BP140" i="18" l="1"/>
  <c r="BP51" i="18" s="1"/>
  <c r="BE132" i="18"/>
  <c r="V75" i="9"/>
  <c r="V92" i="9" s="1"/>
  <c r="V95" i="9" s="1"/>
  <c r="V98" i="9" s="1"/>
  <c r="U78" i="9"/>
  <c r="U81" i="9" s="1"/>
  <c r="AL48" i="18"/>
  <c r="AV134" i="18"/>
  <c r="AV63" i="18"/>
  <c r="AV64" i="18" s="1"/>
  <c r="AW133" i="18"/>
  <c r="BP102" i="18"/>
  <c r="BP101" i="18"/>
  <c r="AW34" i="18"/>
  <c r="AV35" i="18"/>
  <c r="AV37" i="18" s="1"/>
  <c r="AV41" i="18" s="1"/>
  <c r="AM47" i="18"/>
  <c r="AN44" i="18"/>
  <c r="AO31" i="18"/>
  <c r="AN46" i="18"/>
  <c r="AN45" i="18"/>
  <c r="AK61" i="18"/>
  <c r="BP6" i="1"/>
  <c r="BQ5" i="1"/>
  <c r="BQ62" i="18"/>
  <c r="BQ19" i="18"/>
  <c r="BQ85" i="18" s="1"/>
  <c r="BO79" i="18"/>
  <c r="BH138" i="18"/>
  <c r="BI131" i="18"/>
  <c r="BQ129" i="18"/>
  <c r="BQ128" i="18"/>
  <c r="BQ110" i="18"/>
  <c r="BP111" i="18"/>
  <c r="BP113" i="18"/>
  <c r="BP29" i="18"/>
  <c r="BP130" i="18"/>
  <c r="BO103" i="18"/>
  <c r="BQ98" i="18"/>
  <c r="BP100" i="18"/>
  <c r="AA48" i="18"/>
  <c r="AA61" i="18" s="1"/>
  <c r="BP25" i="18"/>
  <c r="BP26" i="18" s="1"/>
  <c r="BO27" i="18"/>
  <c r="BO36" i="18" s="1"/>
  <c r="BP23" i="18"/>
  <c r="BQ24" i="18"/>
  <c r="BQ30" i="18"/>
  <c r="AB48" i="18"/>
  <c r="BQ6" i="18"/>
  <c r="BR5" i="18"/>
  <c r="BR18" i="18" s="1"/>
  <c r="BR142" i="18" s="1"/>
  <c r="W77" i="9"/>
  <c r="W94" i="9" s="1"/>
  <c r="W74" i="9"/>
  <c r="W91" i="9" s="1"/>
  <c r="BQ140" i="18" l="1"/>
  <c r="BQ51" i="18" s="1"/>
  <c r="BF132" i="18"/>
  <c r="W75" i="9"/>
  <c r="W92" i="9" s="1"/>
  <c r="W95" i="9" s="1"/>
  <c r="W98" i="9" s="1"/>
  <c r="V78" i="9"/>
  <c r="V81" i="9" s="1"/>
  <c r="AL61" i="18"/>
  <c r="AM48" i="18"/>
  <c r="AM61" i="18" s="1"/>
  <c r="AW134" i="18"/>
  <c r="AW63" i="18"/>
  <c r="AW64" i="18" s="1"/>
  <c r="AX133" i="18"/>
  <c r="BQ102" i="18"/>
  <c r="BQ101" i="18"/>
  <c r="AX34" i="18"/>
  <c r="AW35" i="18"/>
  <c r="AW37" i="18" s="1"/>
  <c r="AW41" i="18" s="1"/>
  <c r="AO44" i="18"/>
  <c r="AP31" i="18"/>
  <c r="AO46" i="18"/>
  <c r="AO45" i="18"/>
  <c r="AN47" i="18"/>
  <c r="BR5" i="1"/>
  <c r="BQ6" i="1"/>
  <c r="BR62" i="18"/>
  <c r="BR19" i="18"/>
  <c r="BR85" i="18" s="1"/>
  <c r="BP79" i="18"/>
  <c r="BQ130" i="18"/>
  <c r="AB61" i="18"/>
  <c r="AA53" i="18"/>
  <c r="BI138" i="18"/>
  <c r="BJ131" i="18"/>
  <c r="BR129" i="18"/>
  <c r="BR128" i="18"/>
  <c r="BR110" i="18"/>
  <c r="BQ111" i="18"/>
  <c r="BQ113" i="18"/>
  <c r="BQ29" i="18"/>
  <c r="BP103" i="18"/>
  <c r="BR98" i="18"/>
  <c r="BQ100" i="18"/>
  <c r="BQ25" i="18"/>
  <c r="BQ26" i="18" s="1"/>
  <c r="BP27" i="18"/>
  <c r="BP36" i="18" s="1"/>
  <c r="BQ23" i="18"/>
  <c r="BR24" i="18"/>
  <c r="BR30" i="18"/>
  <c r="BR6" i="18"/>
  <c r="BS5" i="18"/>
  <c r="BS18" i="18" s="1"/>
  <c r="BS142" i="18" s="1"/>
  <c r="X77" i="9"/>
  <c r="X94" i="9" s="1"/>
  <c r="X74" i="9"/>
  <c r="X91" i="9" s="1"/>
  <c r="BG132" i="18" l="1"/>
  <c r="X75" i="9"/>
  <c r="X92" i="9" s="1"/>
  <c r="X95" i="9" s="1"/>
  <c r="X98" i="9" s="1"/>
  <c r="W78" i="9"/>
  <c r="W81" i="9" s="1"/>
  <c r="AX134" i="18"/>
  <c r="AX63" i="18"/>
  <c r="AX64" i="18" s="1"/>
  <c r="AY133" i="18"/>
  <c r="BR102" i="18"/>
  <c r="BR101" i="18"/>
  <c r="AY34" i="18"/>
  <c r="AX35" i="18"/>
  <c r="AX37" i="18" s="1"/>
  <c r="AX41" i="18" s="1"/>
  <c r="AN48" i="18"/>
  <c r="AP44" i="18"/>
  <c r="AQ31" i="18"/>
  <c r="AP46" i="18"/>
  <c r="AP45" i="18"/>
  <c r="AO47" i="18"/>
  <c r="BR6" i="1"/>
  <c r="BS5" i="1"/>
  <c r="BS62" i="18"/>
  <c r="BS19" i="18"/>
  <c r="BS85" i="18" s="1"/>
  <c r="BQ79" i="18"/>
  <c r="BJ138" i="18"/>
  <c r="BK131" i="18"/>
  <c r="BR130" i="18"/>
  <c r="BR111" i="18"/>
  <c r="BR113" i="18"/>
  <c r="BR29" i="18"/>
  <c r="BS129" i="18"/>
  <c r="BS128" i="18"/>
  <c r="BS110" i="18"/>
  <c r="BQ103" i="18"/>
  <c r="BR100" i="18"/>
  <c r="BS98" i="18"/>
  <c r="AC48" i="18"/>
  <c r="AC61" i="18" s="1"/>
  <c r="AD48" i="18"/>
  <c r="AD61" i="18" s="1"/>
  <c r="BR25" i="18"/>
  <c r="BR26" i="18" s="1"/>
  <c r="BQ27" i="18"/>
  <c r="BQ36" i="18" s="1"/>
  <c r="BS24" i="18"/>
  <c r="BS30" i="18"/>
  <c r="BR23" i="18"/>
  <c r="BS6" i="18"/>
  <c r="BT5" i="18"/>
  <c r="BT18" i="18" s="1"/>
  <c r="BT142" i="18" s="1"/>
  <c r="BS140" i="18" l="1"/>
  <c r="BS51" i="18" s="1"/>
  <c r="BH132" i="18"/>
  <c r="X78" i="9"/>
  <c r="X81" i="9" s="1"/>
  <c r="AO48" i="18"/>
  <c r="AO61" i="18" s="1"/>
  <c r="AY134" i="18"/>
  <c r="AY63" i="18"/>
  <c r="AY64" i="18" s="1"/>
  <c r="AZ133" i="18"/>
  <c r="BS102" i="18"/>
  <c r="BS101" i="18"/>
  <c r="AZ34" i="18"/>
  <c r="AY35" i="18"/>
  <c r="AY37" i="18" s="1"/>
  <c r="AY41" i="18" s="1"/>
  <c r="AP47" i="18"/>
  <c r="AQ44" i="18"/>
  <c r="AQ46" i="18"/>
  <c r="AQ45" i="18"/>
  <c r="AR31" i="18"/>
  <c r="AN61" i="18"/>
  <c r="BS6" i="1"/>
  <c r="BT5" i="1"/>
  <c r="BT62" i="18"/>
  <c r="BT19" i="18"/>
  <c r="BT85" i="18" s="1"/>
  <c r="BR79" i="18"/>
  <c r="BS113" i="18"/>
  <c r="AD53" i="18"/>
  <c r="BS130" i="18"/>
  <c r="BL131" i="18"/>
  <c r="BK138" i="18"/>
  <c r="BS29" i="18"/>
  <c r="BT129" i="18"/>
  <c r="BT128" i="18"/>
  <c r="BT110" i="18"/>
  <c r="BS111" i="18"/>
  <c r="BS79" i="18" s="1"/>
  <c r="BR103" i="18"/>
  <c r="BS100" i="18"/>
  <c r="BT98" i="18"/>
  <c r="BS25" i="18"/>
  <c r="BS26" i="18" s="1"/>
  <c r="BR27" i="18"/>
  <c r="BR36" i="18" s="1"/>
  <c r="BS23" i="18"/>
  <c r="BT24" i="18"/>
  <c r="BT30" i="18"/>
  <c r="BU5" i="18"/>
  <c r="BU18" i="18" s="1"/>
  <c r="BU142" i="18" s="1"/>
  <c r="BT6" i="18"/>
  <c r="E99" i="9"/>
  <c r="BT140" i="18" l="1"/>
  <c r="BT51" i="18" s="1"/>
  <c r="BI132" i="18"/>
  <c r="AP48" i="18"/>
  <c r="AP53" i="18" s="1"/>
  <c r="AZ134" i="18"/>
  <c r="AZ63" i="18"/>
  <c r="AZ64" i="18" s="1"/>
  <c r="BA133" i="18"/>
  <c r="BT102" i="18"/>
  <c r="BT101" i="18"/>
  <c r="BA34" i="18"/>
  <c r="AZ35" i="18"/>
  <c r="AZ37" i="18" s="1"/>
  <c r="AZ41" i="18" s="1"/>
  <c r="AR44" i="18"/>
  <c r="AR45" i="18"/>
  <c r="AR46" i="18"/>
  <c r="AS31" i="18"/>
  <c r="AQ47" i="18"/>
  <c r="BT6" i="1"/>
  <c r="BU5" i="1"/>
  <c r="BU62" i="18"/>
  <c r="BU19" i="18"/>
  <c r="BU85" i="18" s="1"/>
  <c r="BT113" i="18"/>
  <c r="BL138" i="18"/>
  <c r="BM131" i="18"/>
  <c r="BT111" i="18"/>
  <c r="BT121" i="18" s="1"/>
  <c r="BT29" i="18"/>
  <c r="BU129" i="18"/>
  <c r="BU128" i="18"/>
  <c r="BU110" i="18"/>
  <c r="BT130" i="18"/>
  <c r="BS103" i="18"/>
  <c r="BT100" i="18"/>
  <c r="BU98" i="18"/>
  <c r="BT25" i="18"/>
  <c r="BT26" i="18" s="1"/>
  <c r="BS27" i="18"/>
  <c r="BS36" i="18" s="1"/>
  <c r="BT23" i="18"/>
  <c r="BU24" i="18"/>
  <c r="BU30" i="18"/>
  <c r="BU6" i="18"/>
  <c r="BV5" i="18"/>
  <c r="BV18" i="18" s="1"/>
  <c r="BV142" i="18" s="1"/>
  <c r="E82" i="9"/>
  <c r="BU140" i="18" l="1"/>
  <c r="BU51" i="18" s="1"/>
  <c r="BJ132" i="18"/>
  <c r="AP61" i="18"/>
  <c r="AQ48" i="18"/>
  <c r="AQ61" i="18" s="1"/>
  <c r="BA134" i="18"/>
  <c r="BA63" i="18"/>
  <c r="BA64" i="18" s="1"/>
  <c r="BB133" i="18"/>
  <c r="BU102" i="18"/>
  <c r="BU101" i="18"/>
  <c r="BB34" i="18"/>
  <c r="BA35" i="18"/>
  <c r="BA37" i="18" s="1"/>
  <c r="BA41" i="18" s="1"/>
  <c r="AR47" i="18"/>
  <c r="AS44" i="18"/>
  <c r="AS46" i="18"/>
  <c r="AS45" i="18"/>
  <c r="AT31" i="18"/>
  <c r="BV5" i="1"/>
  <c r="BU6" i="1"/>
  <c r="BV62" i="18"/>
  <c r="BV19" i="18"/>
  <c r="BV85" i="18" s="1"/>
  <c r="BT79" i="18"/>
  <c r="BT52" i="18"/>
  <c r="BT72" i="18"/>
  <c r="BT119" i="18"/>
  <c r="BU130" i="18"/>
  <c r="BM138" i="18"/>
  <c r="BN131" i="18"/>
  <c r="BV129" i="18"/>
  <c r="BV128" i="18"/>
  <c r="BV110" i="18"/>
  <c r="BU29" i="18"/>
  <c r="BU111" i="18"/>
  <c r="BU113" i="18"/>
  <c r="BT103" i="18"/>
  <c r="BU100" i="18"/>
  <c r="BV98" i="18"/>
  <c r="BU25" i="18"/>
  <c r="BU26" i="18" s="1"/>
  <c r="BT27" i="18"/>
  <c r="BT36" i="18" s="1"/>
  <c r="BU23" i="18"/>
  <c r="BV24" i="18"/>
  <c r="BV30" i="18"/>
  <c r="BV6" i="18"/>
  <c r="BW5" i="18"/>
  <c r="BW18" i="18" s="1"/>
  <c r="BW142" i="18" s="1"/>
  <c r="G13" i="8"/>
  <c r="BV140" i="18" l="1"/>
  <c r="BV51" i="18" s="1"/>
  <c r="BK132" i="18"/>
  <c r="AR48" i="18"/>
  <c r="AR61" i="18" s="1"/>
  <c r="BB134" i="18"/>
  <c r="BB63" i="18"/>
  <c r="BB64" i="18" s="1"/>
  <c r="BC133" i="18"/>
  <c r="BV102" i="18"/>
  <c r="BV101" i="18"/>
  <c r="BC34" i="18"/>
  <c r="BB35" i="18"/>
  <c r="BB37" i="18" s="1"/>
  <c r="BB41" i="18" s="1"/>
  <c r="AS47" i="18"/>
  <c r="AT44" i="18"/>
  <c r="AT45" i="18"/>
  <c r="AT46" i="18"/>
  <c r="AU31" i="18"/>
  <c r="BV6" i="1"/>
  <c r="BW5" i="1"/>
  <c r="BW62" i="18"/>
  <c r="BW19" i="18"/>
  <c r="BW85" i="18" s="1"/>
  <c r="BU79" i="18"/>
  <c r="BN138" i="18"/>
  <c r="BO131" i="18"/>
  <c r="BW129" i="18"/>
  <c r="BW128" i="18"/>
  <c r="BW110" i="18"/>
  <c r="BV130" i="18"/>
  <c r="BV111" i="18"/>
  <c r="BV113" i="18"/>
  <c r="BV29" i="18"/>
  <c r="BU103" i="18"/>
  <c r="BW98" i="18"/>
  <c r="BV100" i="18"/>
  <c r="BU27" i="18"/>
  <c r="BU36" i="18" s="1"/>
  <c r="BW24" i="18"/>
  <c r="BW30" i="18"/>
  <c r="BV23" i="18"/>
  <c r="BV25" i="18" s="1"/>
  <c r="BW6" i="18"/>
  <c r="BX5" i="18"/>
  <c r="BX18" i="18" s="1"/>
  <c r="BX142" i="18" s="1"/>
  <c r="BW140" i="18" l="1"/>
  <c r="BW51" i="18" s="1"/>
  <c r="BL132" i="18"/>
  <c r="AS48" i="18"/>
  <c r="BC134" i="18"/>
  <c r="BC63" i="18"/>
  <c r="BC64" i="18" s="1"/>
  <c r="BD133" i="18"/>
  <c r="BW102" i="18"/>
  <c r="BW101" i="18"/>
  <c r="BD34" i="18"/>
  <c r="BC35" i="18"/>
  <c r="BC37" i="18" s="1"/>
  <c r="BC41" i="18" s="1"/>
  <c r="AT47" i="18"/>
  <c r="AU44" i="18"/>
  <c r="AU45" i="18"/>
  <c r="AU46" i="18"/>
  <c r="AV31" i="18"/>
  <c r="BX5" i="1"/>
  <c r="BW6" i="1"/>
  <c r="BX62" i="18"/>
  <c r="BX19" i="18"/>
  <c r="BX85" i="18" s="1"/>
  <c r="BV79" i="18"/>
  <c r="BW130" i="18"/>
  <c r="BO138" i="18"/>
  <c r="BP131" i="18"/>
  <c r="BW29" i="18"/>
  <c r="BW111" i="18"/>
  <c r="BW113" i="18"/>
  <c r="BX129" i="18"/>
  <c r="BX128" i="18"/>
  <c r="BX110" i="18"/>
  <c r="BV103" i="18"/>
  <c r="BX98" i="18"/>
  <c r="BW100" i="18"/>
  <c r="BW25" i="18"/>
  <c r="BW26" i="18" s="1"/>
  <c r="BV26" i="18"/>
  <c r="BX24" i="18"/>
  <c r="BX30" i="18"/>
  <c r="BW23" i="18"/>
  <c r="BY5" i="18"/>
  <c r="BY18" i="18" s="1"/>
  <c r="BY142" i="18" s="1"/>
  <c r="BX6" i="18"/>
  <c r="BX140" i="18" l="1"/>
  <c r="BX51" i="18" s="1"/>
  <c r="BM132" i="18"/>
  <c r="AS61" i="18"/>
  <c r="AT48" i="18"/>
  <c r="AT61" i="18" s="1"/>
  <c r="BD134" i="18"/>
  <c r="BD63" i="18"/>
  <c r="BD64" i="18" s="1"/>
  <c r="BE133" i="18"/>
  <c r="BX102" i="18"/>
  <c r="BX101" i="18"/>
  <c r="BE34" i="18"/>
  <c r="BD35" i="18"/>
  <c r="BD37" i="18" s="1"/>
  <c r="BD41" i="18" s="1"/>
  <c r="AU47" i="18"/>
  <c r="AV44" i="18"/>
  <c r="AV45" i="18"/>
  <c r="AV46" i="18"/>
  <c r="AW31" i="18"/>
  <c r="BY5" i="1"/>
  <c r="BX6" i="1"/>
  <c r="BY62" i="18"/>
  <c r="BY19" i="18"/>
  <c r="BY85" i="18" s="1"/>
  <c r="BW79" i="18"/>
  <c r="BX130" i="18"/>
  <c r="BQ131" i="18"/>
  <c r="BP138" i="18"/>
  <c r="BX111" i="18"/>
  <c r="BX113" i="18"/>
  <c r="BX29" i="18"/>
  <c r="BY129" i="18"/>
  <c r="BY128" i="18"/>
  <c r="BY110" i="18"/>
  <c r="BW103" i="18"/>
  <c r="BY98" i="18"/>
  <c r="BX100" i="18"/>
  <c r="BV27" i="18"/>
  <c r="BV36" i="18" s="1"/>
  <c r="BW27" i="18"/>
  <c r="BW36" i="18" s="1"/>
  <c r="BX25" i="18"/>
  <c r="BX26" i="18" s="1"/>
  <c r="BX23" i="18"/>
  <c r="BY24" i="18"/>
  <c r="BY30" i="18"/>
  <c r="BZ5" i="18"/>
  <c r="BZ18" i="18" s="1"/>
  <c r="BZ142" i="18" s="1"/>
  <c r="BY6" i="18"/>
  <c r="BY140" i="18" l="1"/>
  <c r="BY51" i="18" s="1"/>
  <c r="BN132" i="18"/>
  <c r="AU48" i="18"/>
  <c r="AU61" i="18" s="1"/>
  <c r="BE134" i="18"/>
  <c r="BE63" i="18"/>
  <c r="BE64" i="18" s="1"/>
  <c r="BF133" i="18"/>
  <c r="BY102" i="18"/>
  <c r="BY101" i="18"/>
  <c r="BF34" i="18"/>
  <c r="BE35" i="18"/>
  <c r="BE37" i="18" s="1"/>
  <c r="BE41" i="18" s="1"/>
  <c r="AV47" i="18"/>
  <c r="AW44" i="18"/>
  <c r="AW46" i="18"/>
  <c r="AW45" i="18"/>
  <c r="AX31" i="18"/>
  <c r="BY6" i="1"/>
  <c r="BZ5" i="1"/>
  <c r="BZ62" i="18"/>
  <c r="BZ19" i="18"/>
  <c r="BZ85" i="18" s="1"/>
  <c r="BX79" i="18"/>
  <c r="BQ138" i="18"/>
  <c r="BR131" i="18"/>
  <c r="BY130" i="18"/>
  <c r="BY29" i="18"/>
  <c r="BY111" i="18"/>
  <c r="BY79" i="18" s="1"/>
  <c r="BY113" i="18"/>
  <c r="BZ129" i="18"/>
  <c r="BZ128" i="18"/>
  <c r="BZ110" i="18"/>
  <c r="BX103" i="18"/>
  <c r="BZ98" i="18"/>
  <c r="BY100" i="18"/>
  <c r="BX27" i="18"/>
  <c r="BX36" i="18" s="1"/>
  <c r="BY25" i="18"/>
  <c r="BY26" i="18" s="1"/>
  <c r="BZ24" i="18"/>
  <c r="BZ30" i="18"/>
  <c r="BY23" i="18"/>
  <c r="BZ6" i="18"/>
  <c r="CA5" i="18"/>
  <c r="CA18" i="18" s="1"/>
  <c r="CA142" i="18" s="1"/>
  <c r="BZ140" i="18" l="1"/>
  <c r="BZ51" i="18" s="1"/>
  <c r="BO132" i="18"/>
  <c r="AV48" i="18"/>
  <c r="AV61" i="18" s="1"/>
  <c r="BF134" i="18"/>
  <c r="BF63" i="18"/>
  <c r="BF64" i="18" s="1"/>
  <c r="BG133" i="18"/>
  <c r="BZ102" i="18"/>
  <c r="BZ101" i="18"/>
  <c r="BG34" i="18"/>
  <c r="BF35" i="18"/>
  <c r="BF37" i="18" s="1"/>
  <c r="BF41" i="18" s="1"/>
  <c r="AW47" i="18"/>
  <c r="AX45" i="18"/>
  <c r="AY31" i="18"/>
  <c r="AX44" i="18"/>
  <c r="AX46" i="18"/>
  <c r="CA5" i="1"/>
  <c r="BZ6" i="1"/>
  <c r="CA62" i="18"/>
  <c r="CA19" i="18"/>
  <c r="CA85" i="18" s="1"/>
  <c r="BZ130" i="18"/>
  <c r="BR138" i="18"/>
  <c r="BS131" i="18"/>
  <c r="CA129" i="18"/>
  <c r="CA128" i="18"/>
  <c r="CA110" i="18"/>
  <c r="BZ29" i="18"/>
  <c r="BZ111" i="18"/>
  <c r="BZ121" i="18" s="1"/>
  <c r="BZ113" i="18"/>
  <c r="BY103" i="18"/>
  <c r="BZ100" i="18"/>
  <c r="CA98" i="18"/>
  <c r="BY27" i="18"/>
  <c r="BY36" i="18" s="1"/>
  <c r="BZ25" i="18"/>
  <c r="BZ26" i="18" s="1"/>
  <c r="BZ23" i="18"/>
  <c r="CA24" i="18"/>
  <c r="CA30" i="18"/>
  <c r="CA6" i="18"/>
  <c r="CB5" i="18"/>
  <c r="CB18" i="18" s="1"/>
  <c r="CB142" i="18" s="1"/>
  <c r="CA140" i="18" l="1"/>
  <c r="CA51" i="18" s="1"/>
  <c r="BP132" i="18"/>
  <c r="AV53" i="18"/>
  <c r="AW48" i="18"/>
  <c r="BG134" i="18"/>
  <c r="BG63" i="18"/>
  <c r="BG64" i="18" s="1"/>
  <c r="BH133" i="18"/>
  <c r="CA102" i="18"/>
  <c r="CA101" i="18"/>
  <c r="BH34" i="18"/>
  <c r="BG35" i="18"/>
  <c r="BG37" i="18" s="1"/>
  <c r="BG41" i="18" s="1"/>
  <c r="AX47" i="18"/>
  <c r="AY46" i="18"/>
  <c r="AY44" i="18"/>
  <c r="AZ31" i="18"/>
  <c r="AY45" i="18"/>
  <c r="CA6" i="1"/>
  <c r="CB5" i="1"/>
  <c r="CB62" i="18"/>
  <c r="CB19" i="18"/>
  <c r="CB85" i="18" s="1"/>
  <c r="BZ79" i="18"/>
  <c r="BZ52" i="18"/>
  <c r="BZ72" i="18"/>
  <c r="BS138" i="18"/>
  <c r="BT131" i="18"/>
  <c r="BZ119" i="18"/>
  <c r="CA130" i="18"/>
  <c r="CA29" i="18"/>
  <c r="CA111" i="18"/>
  <c r="CA113" i="18"/>
  <c r="CB129" i="18"/>
  <c r="CB128" i="18"/>
  <c r="CB110" i="18"/>
  <c r="BZ103" i="18"/>
  <c r="CB98" i="18"/>
  <c r="CA100" i="18"/>
  <c r="BZ27" i="18"/>
  <c r="BZ36" i="18" s="1"/>
  <c r="CA25" i="18"/>
  <c r="CA26" i="18" s="1"/>
  <c r="CA23" i="18"/>
  <c r="CB24" i="18"/>
  <c r="CB30" i="18"/>
  <c r="CB6" i="18"/>
  <c r="CC5" i="18"/>
  <c r="CC18" i="18" s="1"/>
  <c r="CC142" i="18" s="1"/>
  <c r="CB140" i="18" l="1"/>
  <c r="CB51" i="18" s="1"/>
  <c r="BQ132" i="18"/>
  <c r="AW61" i="18"/>
  <c r="AX48" i="18"/>
  <c r="BH134" i="18"/>
  <c r="BH63" i="18"/>
  <c r="BH64" i="18" s="1"/>
  <c r="BI133" i="18"/>
  <c r="CB102" i="18"/>
  <c r="CB101" i="18"/>
  <c r="BI34" i="18"/>
  <c r="BH35" i="18"/>
  <c r="BH37" i="18" s="1"/>
  <c r="BH41" i="18" s="1"/>
  <c r="AY47" i="18"/>
  <c r="AZ44" i="18"/>
  <c r="AZ45" i="18"/>
  <c r="AZ46" i="18"/>
  <c r="BA31" i="18"/>
  <c r="CB6" i="1"/>
  <c r="CC5" i="1"/>
  <c r="CC62" i="18"/>
  <c r="CC19" i="18"/>
  <c r="CC85" i="18" s="1"/>
  <c r="CA79" i="18"/>
  <c r="BT138" i="18"/>
  <c r="BU131" i="18"/>
  <c r="CB130" i="18"/>
  <c r="CB29" i="18"/>
  <c r="CB111" i="18"/>
  <c r="CB113" i="18"/>
  <c r="CC129" i="18"/>
  <c r="CC128" i="18"/>
  <c r="CC110" i="18"/>
  <c r="CA103" i="18"/>
  <c r="CC98" i="18"/>
  <c r="CB100" i="18"/>
  <c r="CA27" i="18"/>
  <c r="CA36" i="18" s="1"/>
  <c r="CB25" i="18"/>
  <c r="CB26" i="18" s="1"/>
  <c r="CB23" i="18"/>
  <c r="CC24" i="18"/>
  <c r="CC30" i="18"/>
  <c r="CC6" i="18"/>
  <c r="CD5" i="18"/>
  <c r="CD18" i="18" s="1"/>
  <c r="CD142" i="18" s="1"/>
  <c r="CC140" i="18" l="1"/>
  <c r="CC51" i="18" s="1"/>
  <c r="BR132" i="18"/>
  <c r="AX61" i="18"/>
  <c r="AY48" i="18"/>
  <c r="AY61" i="18" s="1"/>
  <c r="BI134" i="18"/>
  <c r="BI63" i="18"/>
  <c r="BI64" i="18" s="1"/>
  <c r="BJ133" i="18"/>
  <c r="CC102" i="18"/>
  <c r="CC101" i="18"/>
  <c r="BJ34" i="18"/>
  <c r="BI35" i="18"/>
  <c r="BI37" i="18" s="1"/>
  <c r="BI41" i="18" s="1"/>
  <c r="AZ47" i="18"/>
  <c r="BA44" i="18"/>
  <c r="BB31" i="18"/>
  <c r="BA46" i="18"/>
  <c r="BA45" i="18"/>
  <c r="CC6" i="1"/>
  <c r="CD5" i="1"/>
  <c r="CD62" i="18"/>
  <c r="CD19" i="18"/>
  <c r="CD85" i="18" s="1"/>
  <c r="CB79" i="18"/>
  <c r="CC130" i="18"/>
  <c r="BU138" i="18"/>
  <c r="BV131" i="18"/>
  <c r="CD129" i="18"/>
  <c r="BS132" i="18" s="1"/>
  <c r="CD128" i="18"/>
  <c r="CD110" i="18"/>
  <c r="CC29" i="18"/>
  <c r="CC111" i="18"/>
  <c r="CC113" i="18"/>
  <c r="CB103" i="18"/>
  <c r="CC100" i="18"/>
  <c r="CD98" i="18"/>
  <c r="CB27" i="18"/>
  <c r="CB36" i="18" s="1"/>
  <c r="CC25" i="18"/>
  <c r="CC26" i="18" s="1"/>
  <c r="CC23" i="18"/>
  <c r="CD24" i="18"/>
  <c r="CD30" i="18"/>
  <c r="CD6" i="18"/>
  <c r="CE5" i="18"/>
  <c r="CE18" i="18" s="1"/>
  <c r="CE142" i="18" s="1"/>
  <c r="AZ48" i="18" l="1"/>
  <c r="BJ134" i="18"/>
  <c r="BJ63" i="18"/>
  <c r="BJ64" i="18" s="1"/>
  <c r="BK133" i="18"/>
  <c r="CD102" i="18"/>
  <c r="CD101" i="18"/>
  <c r="BJ35" i="18"/>
  <c r="BJ37" i="18" s="1"/>
  <c r="BJ41" i="18" s="1"/>
  <c r="BK34" i="18"/>
  <c r="BC31" i="18"/>
  <c r="BB44" i="18"/>
  <c r="BB46" i="18"/>
  <c r="BB45" i="18"/>
  <c r="BA47" i="18"/>
  <c r="CD6" i="1"/>
  <c r="CE5" i="1"/>
  <c r="CE62" i="18"/>
  <c r="CE19" i="18"/>
  <c r="CE85" i="18" s="1"/>
  <c r="CC79" i="18"/>
  <c r="CD130" i="18"/>
  <c r="BW131" i="18"/>
  <c r="BV138" i="18"/>
  <c r="CD111" i="18"/>
  <c r="CD113" i="18"/>
  <c r="CE129" i="18"/>
  <c r="CE128" i="18"/>
  <c r="CE110" i="18"/>
  <c r="CD29" i="18"/>
  <c r="CC103" i="18"/>
  <c r="CE98" i="18"/>
  <c r="CD100" i="18"/>
  <c r="CC27" i="18"/>
  <c r="CC36" i="18" s="1"/>
  <c r="CD25" i="18"/>
  <c r="CD23" i="18"/>
  <c r="CE24" i="18"/>
  <c r="CE30" i="18"/>
  <c r="CE6" i="18"/>
  <c r="CF5" i="18"/>
  <c r="CF18" i="18" s="1"/>
  <c r="CF142" i="18" s="1"/>
  <c r="CE140" i="18" l="1"/>
  <c r="CE51" i="18" s="1"/>
  <c r="BT132" i="18"/>
  <c r="AZ61" i="18"/>
  <c r="BA48" i="18"/>
  <c r="BA61" i="18" s="1"/>
  <c r="BK134" i="18"/>
  <c r="BK63" i="18"/>
  <c r="BK64" i="18" s="1"/>
  <c r="BL133" i="18"/>
  <c r="CE102" i="18"/>
  <c r="CE101" i="18"/>
  <c r="CE130" i="18"/>
  <c r="BL34" i="18"/>
  <c r="BK35" i="18"/>
  <c r="BK37" i="18" s="1"/>
  <c r="BK41" i="18" s="1"/>
  <c r="BB47" i="18"/>
  <c r="BC44" i="18"/>
  <c r="BC45" i="18"/>
  <c r="BC46" i="18"/>
  <c r="BD31" i="18"/>
  <c r="CE6" i="1"/>
  <c r="CF5" i="1"/>
  <c r="CF62" i="18"/>
  <c r="CF19" i="18"/>
  <c r="CF85" i="18" s="1"/>
  <c r="CD79" i="18"/>
  <c r="BW138" i="18"/>
  <c r="BX131" i="18"/>
  <c r="CE29" i="18"/>
  <c r="CE111" i="18"/>
  <c r="CE79" i="18" s="1"/>
  <c r="CE113" i="18"/>
  <c r="CF129" i="18"/>
  <c r="CF128" i="18"/>
  <c r="CF110" i="18"/>
  <c r="CD103" i="18"/>
  <c r="CF98" i="18"/>
  <c r="CE100" i="18"/>
  <c r="CE25" i="18"/>
  <c r="CD26" i="18"/>
  <c r="CE23" i="18"/>
  <c r="CF24" i="18"/>
  <c r="CF30" i="18"/>
  <c r="CG5" i="18"/>
  <c r="CG18" i="18" s="1"/>
  <c r="CG142" i="18" s="1"/>
  <c r="CF6" i="18"/>
  <c r="CF140" i="18" l="1"/>
  <c r="CF51" i="18" s="1"/>
  <c r="BU132" i="18"/>
  <c r="BB48" i="18"/>
  <c r="BB61" i="18" s="1"/>
  <c r="BL134" i="18"/>
  <c r="BL63" i="18"/>
  <c r="BL64" i="18" s="1"/>
  <c r="BM133" i="18"/>
  <c r="CF102" i="18"/>
  <c r="CF101" i="18"/>
  <c r="BM34" i="18"/>
  <c r="BL35" i="18"/>
  <c r="BL37" i="18" s="1"/>
  <c r="BL41" i="18" s="1"/>
  <c r="BC47" i="18"/>
  <c r="BD46" i="18"/>
  <c r="BD45" i="18"/>
  <c r="BE31" i="18"/>
  <c r="BD44" i="18"/>
  <c r="CG5" i="1"/>
  <c r="CF6" i="1"/>
  <c r="CG62" i="18"/>
  <c r="CG19" i="18"/>
  <c r="CG85" i="18" s="1"/>
  <c r="CF130" i="18"/>
  <c r="BX138" i="18"/>
  <c r="BY131" i="18"/>
  <c r="CF29" i="18"/>
  <c r="CF111" i="18"/>
  <c r="CF121" i="18" s="1"/>
  <c r="CF113" i="18"/>
  <c r="CG129" i="18"/>
  <c r="CG128" i="18"/>
  <c r="CG110" i="18"/>
  <c r="CE103" i="18"/>
  <c r="CG98" i="18"/>
  <c r="CF100" i="18"/>
  <c r="CF25" i="18"/>
  <c r="CF26" i="18" s="1"/>
  <c r="CE26" i="18"/>
  <c r="CE27" i="18" s="1"/>
  <c r="CE36" i="18" s="1"/>
  <c r="CD27" i="18"/>
  <c r="CD36" i="18" s="1"/>
  <c r="CG24" i="18"/>
  <c r="CG30" i="18"/>
  <c r="CF23" i="18"/>
  <c r="CG6" i="18"/>
  <c r="CH5" i="18"/>
  <c r="CH18" i="18" s="1"/>
  <c r="CH142" i="18" s="1"/>
  <c r="CG140" i="18" l="1"/>
  <c r="CG51" i="18" s="1"/>
  <c r="BV132" i="18"/>
  <c r="BB53" i="18"/>
  <c r="BC48" i="18"/>
  <c r="BM134" i="18"/>
  <c r="BM63" i="18"/>
  <c r="BM64" i="18" s="1"/>
  <c r="BN133" i="18"/>
  <c r="CG102" i="18"/>
  <c r="CG101" i="18"/>
  <c r="BN34" i="18"/>
  <c r="BM35" i="18"/>
  <c r="BM37" i="18" s="1"/>
  <c r="BM41" i="18" s="1"/>
  <c r="BD47" i="18"/>
  <c r="BE46" i="18"/>
  <c r="BE45" i="18"/>
  <c r="BE44" i="18"/>
  <c r="BF31" i="18"/>
  <c r="CH5" i="1"/>
  <c r="CG6" i="1"/>
  <c r="CH62" i="18"/>
  <c r="CH19" i="18"/>
  <c r="CH85" i="18" s="1"/>
  <c r="CF79" i="18"/>
  <c r="CF52" i="18"/>
  <c r="CF72" i="18"/>
  <c r="BY138" i="18"/>
  <c r="BZ131" i="18"/>
  <c r="CG130" i="18"/>
  <c r="CG111" i="18"/>
  <c r="CG113" i="18"/>
  <c r="CH129" i="18"/>
  <c r="CH128" i="18"/>
  <c r="CH110" i="18"/>
  <c r="CG29" i="18"/>
  <c r="CF119" i="18"/>
  <c r="CF103" i="18"/>
  <c r="CG100" i="18"/>
  <c r="CH98" i="18"/>
  <c r="CG25" i="18"/>
  <c r="CG26" i="18" s="1"/>
  <c r="CF27" i="18"/>
  <c r="CF36" i="18" s="1"/>
  <c r="CG23" i="18"/>
  <c r="CH24" i="18"/>
  <c r="CH30" i="18"/>
  <c r="CI5" i="18"/>
  <c r="CI18" i="18" s="1"/>
  <c r="CI142" i="18" s="1"/>
  <c r="CH6" i="18"/>
  <c r="CH140" i="18" l="1"/>
  <c r="CH51" i="18" s="1"/>
  <c r="BW132" i="18"/>
  <c r="BC61" i="18"/>
  <c r="BD48" i="18"/>
  <c r="BD61" i="18" s="1"/>
  <c r="BN134" i="18"/>
  <c r="BN63" i="18"/>
  <c r="BN64" i="18" s="1"/>
  <c r="BO133" i="18"/>
  <c r="CH102" i="18"/>
  <c r="CH101" i="18"/>
  <c r="BO34" i="18"/>
  <c r="BN35" i="18"/>
  <c r="BN37" i="18" s="1"/>
  <c r="BN41" i="18" s="1"/>
  <c r="BF44" i="18"/>
  <c r="BF46" i="18"/>
  <c r="BF45" i="18"/>
  <c r="BG31" i="18"/>
  <c r="BE47" i="18"/>
  <c r="CI5" i="1"/>
  <c r="CH6" i="1"/>
  <c r="CI62" i="18"/>
  <c r="CI19" i="18"/>
  <c r="CI85" i="18" s="1"/>
  <c r="CG79" i="18"/>
  <c r="CH130" i="18"/>
  <c r="CA131" i="18"/>
  <c r="BZ138" i="18"/>
  <c r="CI129" i="18"/>
  <c r="CI128" i="18"/>
  <c r="CI110" i="18"/>
  <c r="CH111" i="18"/>
  <c r="CH113" i="18"/>
  <c r="CH29" i="18"/>
  <c r="CG103" i="18"/>
  <c r="CH100" i="18"/>
  <c r="CI98" i="18"/>
  <c r="CG27" i="18"/>
  <c r="CG36" i="18" s="1"/>
  <c r="CH23" i="18"/>
  <c r="CH25" i="18" s="1"/>
  <c r="CH26" i="18" s="1"/>
  <c r="CI24" i="18"/>
  <c r="CI30" i="18"/>
  <c r="CI6" i="18"/>
  <c r="CJ5" i="18"/>
  <c r="CJ18" i="18" s="1"/>
  <c r="CJ142" i="18" s="1"/>
  <c r="CI140" i="18" l="1"/>
  <c r="CI51" i="18" s="1"/>
  <c r="BX132" i="18"/>
  <c r="BE48" i="18"/>
  <c r="BE61" i="18" s="1"/>
  <c r="BO134" i="18"/>
  <c r="BO63" i="18"/>
  <c r="BO64" i="18" s="1"/>
  <c r="BP133" i="18"/>
  <c r="CI102" i="18"/>
  <c r="CI101" i="18"/>
  <c r="BO35" i="18"/>
  <c r="BO37" i="18" s="1"/>
  <c r="BO41" i="18" s="1"/>
  <c r="BP34" i="18"/>
  <c r="BF47" i="18"/>
  <c r="BH31" i="18"/>
  <c r="BG46" i="18"/>
  <c r="BG44" i="18"/>
  <c r="BG45" i="18"/>
  <c r="CI6" i="1"/>
  <c r="CJ5" i="1"/>
  <c r="CJ62" i="18"/>
  <c r="CJ19" i="18"/>
  <c r="CJ85" i="18" s="1"/>
  <c r="CH79" i="18"/>
  <c r="CI130" i="18"/>
  <c r="CA138" i="18"/>
  <c r="CB131" i="18"/>
  <c r="CI111" i="18"/>
  <c r="CI113" i="18"/>
  <c r="CI29" i="18"/>
  <c r="CJ129" i="18"/>
  <c r="CJ128" i="18"/>
  <c r="CJ110" i="18"/>
  <c r="CH103" i="18"/>
  <c r="CI100" i="18"/>
  <c r="CJ98" i="18"/>
  <c r="CH27" i="18"/>
  <c r="CH36" i="18" s="1"/>
  <c r="CI25" i="18"/>
  <c r="CI26" i="18" s="1"/>
  <c r="CI23" i="18"/>
  <c r="CJ24" i="18"/>
  <c r="CJ30" i="18"/>
  <c r="CK5" i="18"/>
  <c r="CK18" i="18" s="1"/>
  <c r="CK142" i="18" s="1"/>
  <c r="CJ6" i="18"/>
  <c r="CJ140" i="18" l="1"/>
  <c r="CJ51" i="18" s="1"/>
  <c r="BY132" i="18"/>
  <c r="BF48" i="18"/>
  <c r="BF61" i="18" s="1"/>
  <c r="BP134" i="18"/>
  <c r="BP63" i="18"/>
  <c r="BP64" i="18" s="1"/>
  <c r="BQ133" i="18"/>
  <c r="CJ102" i="18"/>
  <c r="CJ101" i="18"/>
  <c r="BP35" i="18"/>
  <c r="BP37" i="18" s="1"/>
  <c r="BP41" i="18" s="1"/>
  <c r="BQ34" i="18"/>
  <c r="BG47" i="18"/>
  <c r="BH45" i="18"/>
  <c r="BH44" i="18"/>
  <c r="BI31" i="18"/>
  <c r="BH46" i="18"/>
  <c r="CJ6" i="1"/>
  <c r="CK5" i="1"/>
  <c r="CK62" i="18"/>
  <c r="CK19" i="18"/>
  <c r="CK85" i="18" s="1"/>
  <c r="CI79" i="18"/>
  <c r="CJ130" i="18"/>
  <c r="CB138" i="18"/>
  <c r="CC131" i="18"/>
  <c r="CJ29" i="18"/>
  <c r="CK129" i="18"/>
  <c r="CK128" i="18"/>
  <c r="CK110" i="18"/>
  <c r="CJ111" i="18"/>
  <c r="CJ113" i="18"/>
  <c r="CI103" i="18"/>
  <c r="CJ100" i="18"/>
  <c r="CK98" i="18"/>
  <c r="CI27" i="18"/>
  <c r="CI36" i="18" s="1"/>
  <c r="CJ25" i="18"/>
  <c r="CK24" i="18"/>
  <c r="CK30" i="18"/>
  <c r="CJ23" i="18"/>
  <c r="CK6" i="18"/>
  <c r="CL5" i="18"/>
  <c r="CL18" i="18" s="1"/>
  <c r="CL142" i="18" s="1"/>
  <c r="CK140" i="18" l="1"/>
  <c r="CK51" i="18" s="1"/>
  <c r="BZ132" i="18"/>
  <c r="BG48" i="18"/>
  <c r="BG61" i="18" s="1"/>
  <c r="BQ134" i="18"/>
  <c r="BQ63" i="18"/>
  <c r="BQ64" i="18" s="1"/>
  <c r="BR133" i="18"/>
  <c r="CK102" i="18"/>
  <c r="CK101" i="18"/>
  <c r="BR34" i="18"/>
  <c r="BQ35" i="18"/>
  <c r="BQ37" i="18" s="1"/>
  <c r="BQ41" i="18" s="1"/>
  <c r="BI44" i="18"/>
  <c r="BI46" i="18"/>
  <c r="BI45" i="18"/>
  <c r="BJ31" i="18"/>
  <c r="BH47" i="18"/>
  <c r="CL5" i="1"/>
  <c r="CK6" i="1"/>
  <c r="CL62" i="18"/>
  <c r="CL19" i="18"/>
  <c r="CL85" i="18" s="1"/>
  <c r="CJ79" i="18"/>
  <c r="CC138" i="18"/>
  <c r="CD131" i="18"/>
  <c r="CK29" i="18"/>
  <c r="CL129" i="18"/>
  <c r="CL128" i="18"/>
  <c r="CL110" i="18"/>
  <c r="CK111" i="18"/>
  <c r="CK79" i="18" s="1"/>
  <c r="CK113" i="18"/>
  <c r="CK130" i="18"/>
  <c r="CJ103" i="18"/>
  <c r="CK100" i="18"/>
  <c r="CL98" i="18"/>
  <c r="CK25" i="18"/>
  <c r="CK26" i="18" s="1"/>
  <c r="CJ26" i="18"/>
  <c r="CK23" i="18"/>
  <c r="CL24" i="18"/>
  <c r="CL30" i="18"/>
  <c r="CL6" i="18"/>
  <c r="CM5" i="18"/>
  <c r="CM18" i="18" s="1"/>
  <c r="CM142" i="18" s="1"/>
  <c r="CL140" i="18" l="1"/>
  <c r="CL51" i="18" s="1"/>
  <c r="CA132" i="18"/>
  <c r="BH48" i="18"/>
  <c r="BH61" i="18" s="1"/>
  <c r="BR134" i="18"/>
  <c r="BR63" i="18"/>
  <c r="BR64" i="18" s="1"/>
  <c r="BS133" i="18"/>
  <c r="CL102" i="18"/>
  <c r="CL101" i="18"/>
  <c r="BS34" i="18"/>
  <c r="BR35" i="18"/>
  <c r="BR37" i="18" s="1"/>
  <c r="BR41" i="18" s="1"/>
  <c r="BJ44" i="18"/>
  <c r="BJ46" i="18"/>
  <c r="BJ45" i="18"/>
  <c r="BK31" i="18"/>
  <c r="BI47" i="18"/>
  <c r="CL6" i="1"/>
  <c r="CM5" i="1"/>
  <c r="CM62" i="18"/>
  <c r="CM19" i="18"/>
  <c r="CM85" i="18" s="1"/>
  <c r="CL130" i="18"/>
  <c r="CD138" i="18"/>
  <c r="CE131" i="18"/>
  <c r="CM129" i="18"/>
  <c r="CM128" i="18"/>
  <c r="CM110" i="18"/>
  <c r="CL29" i="18"/>
  <c r="CL111" i="18"/>
  <c r="CL121" i="18" s="1"/>
  <c r="CL113" i="18"/>
  <c r="CK103" i="18"/>
  <c r="CM98" i="18"/>
  <c r="CL100" i="18"/>
  <c r="CJ27" i="18"/>
  <c r="CJ36" i="18" s="1"/>
  <c r="CK27" i="18"/>
  <c r="CK36" i="18" s="1"/>
  <c r="CL25" i="18"/>
  <c r="CL26" i="18" s="1"/>
  <c r="CL23" i="18"/>
  <c r="CM24" i="18"/>
  <c r="CM30" i="18"/>
  <c r="CM6" i="18"/>
  <c r="CN5" i="18"/>
  <c r="CN18" i="18" s="1"/>
  <c r="CN142" i="18" s="1"/>
  <c r="CM140" i="18" l="1"/>
  <c r="CM51" i="18" s="1"/>
  <c r="CB132" i="18"/>
  <c r="BH53" i="18"/>
  <c r="BI48" i="18"/>
  <c r="BS134" i="18"/>
  <c r="BS63" i="18"/>
  <c r="BS64" i="18" s="1"/>
  <c r="BT133" i="18"/>
  <c r="CM102" i="18"/>
  <c r="CM101" i="18"/>
  <c r="BS35" i="18"/>
  <c r="BS37" i="18" s="1"/>
  <c r="BS41" i="18" s="1"/>
  <c r="BT34" i="18"/>
  <c r="BK45" i="18"/>
  <c r="BL31" i="18"/>
  <c r="BK44" i="18"/>
  <c r="BK46" i="18"/>
  <c r="BJ47" i="18"/>
  <c r="CN5" i="1"/>
  <c r="CM6" i="1"/>
  <c r="CN62" i="18"/>
  <c r="CN19" i="18"/>
  <c r="CN85" i="18" s="1"/>
  <c r="CL79" i="18"/>
  <c r="CL52" i="18"/>
  <c r="CL72" i="18"/>
  <c r="CL119" i="18"/>
  <c r="CE138" i="18"/>
  <c r="CF131" i="18"/>
  <c r="CM130" i="18"/>
  <c r="CN129" i="18"/>
  <c r="CN128" i="18"/>
  <c r="CN110" i="18"/>
  <c r="CM111" i="18"/>
  <c r="CM113" i="18"/>
  <c r="CM29" i="18"/>
  <c r="CL103" i="18"/>
  <c r="CM100" i="18"/>
  <c r="CN98" i="18"/>
  <c r="CL27" i="18"/>
  <c r="CL36" i="18" s="1"/>
  <c r="CM25" i="18"/>
  <c r="CM26" i="18" s="1"/>
  <c r="CM23" i="18"/>
  <c r="CN24" i="18"/>
  <c r="CN30" i="18"/>
  <c r="CO5" i="18"/>
  <c r="CO18" i="18" s="1"/>
  <c r="CO142" i="18" s="1"/>
  <c r="CN6" i="18"/>
  <c r="CN140" i="18" l="1"/>
  <c r="CN51" i="18" s="1"/>
  <c r="CC132" i="18"/>
  <c r="BI61" i="18"/>
  <c r="BJ48" i="18"/>
  <c r="BT134" i="18"/>
  <c r="BT63" i="18"/>
  <c r="BT64" i="18" s="1"/>
  <c r="BU133" i="18"/>
  <c r="CN102" i="18"/>
  <c r="CN101" i="18"/>
  <c r="BU34" i="18"/>
  <c r="BT35" i="18"/>
  <c r="BT37" i="18" s="1"/>
  <c r="BT41" i="18" s="1"/>
  <c r="BK47" i="18"/>
  <c r="BL45" i="18"/>
  <c r="BM31" i="18"/>
  <c r="BL44" i="18"/>
  <c r="BL46" i="18"/>
  <c r="CN6" i="1"/>
  <c r="CO5" i="1"/>
  <c r="CO62" i="18"/>
  <c r="CO19" i="18"/>
  <c r="CO85" i="18" s="1"/>
  <c r="CM79" i="18"/>
  <c r="CF138" i="18"/>
  <c r="CG131" i="18"/>
  <c r="CN111" i="18"/>
  <c r="CN113" i="18"/>
  <c r="CN130" i="18"/>
  <c r="CO129" i="18"/>
  <c r="CO128" i="18"/>
  <c r="CO110" i="18"/>
  <c r="CN29" i="18"/>
  <c r="CM103" i="18"/>
  <c r="CN100" i="18"/>
  <c r="CO98" i="18"/>
  <c r="CM27" i="18"/>
  <c r="CM36" i="18" s="1"/>
  <c r="CN25" i="18"/>
  <c r="CN26" i="18" s="1"/>
  <c r="CO24" i="18"/>
  <c r="CO30" i="18"/>
  <c r="CN23" i="18"/>
  <c r="CO6" i="18"/>
  <c r="CP5" i="18"/>
  <c r="CP18" i="18" s="1"/>
  <c r="CP142" i="18" s="1"/>
  <c r="CO140" i="18" l="1"/>
  <c r="CO51" i="18" s="1"/>
  <c r="CD132" i="18"/>
  <c r="BJ61" i="18"/>
  <c r="BK48" i="18"/>
  <c r="BU134" i="18"/>
  <c r="BU63" i="18"/>
  <c r="BU64" i="18" s="1"/>
  <c r="BV133" i="18"/>
  <c r="CO102" i="18"/>
  <c r="CO101" i="18"/>
  <c r="BV34" i="18"/>
  <c r="BU35" i="18"/>
  <c r="BU37" i="18" s="1"/>
  <c r="BU41" i="18" s="1"/>
  <c r="BL47" i="18"/>
  <c r="BM44" i="18"/>
  <c r="BM45" i="18"/>
  <c r="BN31" i="18"/>
  <c r="BM46" i="18"/>
  <c r="CO6" i="1"/>
  <c r="CP5" i="1"/>
  <c r="CP62" i="18"/>
  <c r="CP19" i="18"/>
  <c r="CP85" i="18" s="1"/>
  <c r="CN79" i="18"/>
  <c r="CG138" i="18"/>
  <c r="CH131" i="18"/>
  <c r="CO29" i="18"/>
  <c r="CO111" i="18"/>
  <c r="CO113" i="18"/>
  <c r="CP129" i="18"/>
  <c r="CE132" i="18" s="1"/>
  <c r="CP128" i="18"/>
  <c r="CP110" i="18"/>
  <c r="CO130" i="18"/>
  <c r="CN103" i="18"/>
  <c r="CO100" i="18"/>
  <c r="CP98" i="18"/>
  <c r="CN27" i="18"/>
  <c r="CN36" i="18" s="1"/>
  <c r="CO25" i="18"/>
  <c r="CO23" i="18"/>
  <c r="CP24" i="18"/>
  <c r="CP30" i="18"/>
  <c r="CP6" i="18"/>
  <c r="CQ5" i="18"/>
  <c r="CQ18" i="18" s="1"/>
  <c r="CQ142" i="18" s="1"/>
  <c r="BK61" i="18" l="1"/>
  <c r="BL48" i="18"/>
  <c r="BV134" i="18"/>
  <c r="BV63" i="18"/>
  <c r="BV64" i="18" s="1"/>
  <c r="BW133" i="18"/>
  <c r="CP102" i="18"/>
  <c r="CP101" i="18"/>
  <c r="BV35" i="18"/>
  <c r="BV37" i="18" s="1"/>
  <c r="BV41" i="18" s="1"/>
  <c r="BW34" i="18"/>
  <c r="BM47" i="18"/>
  <c r="BN46" i="18"/>
  <c r="BN44" i="18"/>
  <c r="BN45" i="18"/>
  <c r="BO31" i="18"/>
  <c r="CP6" i="1"/>
  <c r="CQ5" i="1"/>
  <c r="CQ62" i="18"/>
  <c r="CQ19" i="18"/>
  <c r="CQ85" i="18" s="1"/>
  <c r="CO79" i="18"/>
  <c r="CH138" i="18"/>
  <c r="CI131" i="18"/>
  <c r="CP130" i="18"/>
  <c r="CP29" i="18"/>
  <c r="CP111" i="18"/>
  <c r="CP113" i="18"/>
  <c r="CQ129" i="18"/>
  <c r="CQ128" i="18"/>
  <c r="CQ110" i="18"/>
  <c r="CO103" i="18"/>
  <c r="CP100" i="18"/>
  <c r="CQ98" i="18"/>
  <c r="CP25" i="18"/>
  <c r="CP26" i="18" s="1"/>
  <c r="CO26" i="18"/>
  <c r="CP23" i="18"/>
  <c r="CQ24" i="18"/>
  <c r="CQ30" i="18"/>
  <c r="CQ6" i="18"/>
  <c r="CR5" i="18"/>
  <c r="CR18" i="18" s="1"/>
  <c r="CR142" i="18" s="1"/>
  <c r="CQ140" i="18" l="1"/>
  <c r="CQ51" i="18" s="1"/>
  <c r="CF132" i="18"/>
  <c r="BL61" i="18"/>
  <c r="BM48" i="18"/>
  <c r="BM61" i="18" s="1"/>
  <c r="BW134" i="18"/>
  <c r="BW63" i="18"/>
  <c r="BW64" i="18" s="1"/>
  <c r="BX133" i="18"/>
  <c r="CQ102" i="18"/>
  <c r="CQ101" i="18"/>
  <c r="BW35" i="18"/>
  <c r="BW37" i="18" s="1"/>
  <c r="BW41" i="18" s="1"/>
  <c r="BX34" i="18"/>
  <c r="BO46" i="18"/>
  <c r="BO45" i="18"/>
  <c r="BO44" i="18"/>
  <c r="BP31" i="18"/>
  <c r="BN47" i="18"/>
  <c r="CQ6" i="1"/>
  <c r="CR5" i="1"/>
  <c r="CR62" i="18"/>
  <c r="CR19" i="18"/>
  <c r="CR85" i="18" s="1"/>
  <c r="CP79" i="18"/>
  <c r="CQ130" i="18"/>
  <c r="CI138" i="18"/>
  <c r="CJ131" i="18"/>
  <c r="CR129" i="18"/>
  <c r="CR128" i="18"/>
  <c r="CR110" i="18"/>
  <c r="CQ29" i="18"/>
  <c r="CQ111" i="18"/>
  <c r="CQ79" i="18" s="1"/>
  <c r="CQ113" i="18"/>
  <c r="CP103" i="18"/>
  <c r="CQ100" i="18"/>
  <c r="CR98" i="18"/>
  <c r="CO27" i="18"/>
  <c r="CO36" i="18" s="1"/>
  <c r="CP27" i="18"/>
  <c r="CP36" i="18" s="1"/>
  <c r="CQ25" i="18"/>
  <c r="CQ26" i="18" s="1"/>
  <c r="CR24" i="18"/>
  <c r="CR30" i="18"/>
  <c r="CQ23" i="18"/>
  <c r="CR6" i="18"/>
  <c r="CS5" i="18"/>
  <c r="CS18" i="18" s="1"/>
  <c r="CS142" i="18" s="1"/>
  <c r="CR140" i="18" l="1"/>
  <c r="CR51" i="18" s="1"/>
  <c r="CG132" i="18"/>
  <c r="BN48" i="18"/>
  <c r="BN53" i="18" s="1"/>
  <c r="BX134" i="18"/>
  <c r="BX63" i="18"/>
  <c r="BX64" i="18" s="1"/>
  <c r="BY133" i="18"/>
  <c r="CR102" i="18"/>
  <c r="CR101" i="18"/>
  <c r="BY34" i="18"/>
  <c r="BX35" i="18"/>
  <c r="BX37" i="18" s="1"/>
  <c r="BX41" i="18" s="1"/>
  <c r="BO47" i="18"/>
  <c r="BP45" i="18"/>
  <c r="BP44" i="18"/>
  <c r="BP46" i="18"/>
  <c r="BQ31" i="18"/>
  <c r="CR6" i="1"/>
  <c r="CS5" i="1"/>
  <c r="CS62" i="18"/>
  <c r="CS19" i="18"/>
  <c r="CS85" i="18" s="1"/>
  <c r="CJ138" i="18"/>
  <c r="CK131" i="18"/>
  <c r="CR111" i="18"/>
  <c r="CR121" i="18" s="1"/>
  <c r="CR113" i="18"/>
  <c r="CR29" i="18"/>
  <c r="CR130" i="18"/>
  <c r="CS129" i="18"/>
  <c r="CS128" i="18"/>
  <c r="CS110" i="18"/>
  <c r="CQ103" i="18"/>
  <c r="CR100" i="18"/>
  <c r="CS98" i="18"/>
  <c r="CQ27" i="18"/>
  <c r="CQ36" i="18" s="1"/>
  <c r="CR25" i="18"/>
  <c r="CR26" i="18" s="1"/>
  <c r="CR23" i="18"/>
  <c r="CS24" i="18"/>
  <c r="CS30" i="18"/>
  <c r="CT5" i="18"/>
  <c r="CT18" i="18" s="1"/>
  <c r="CT142" i="18" s="1"/>
  <c r="CS6" i="18"/>
  <c r="CS140" i="18" l="1"/>
  <c r="CS51" i="18" s="1"/>
  <c r="CH132" i="18"/>
  <c r="BN61" i="18"/>
  <c r="BO48" i="18"/>
  <c r="BY134" i="18"/>
  <c r="BY63" i="18"/>
  <c r="BY64" i="18" s="1"/>
  <c r="BZ133" i="18"/>
  <c r="CS102" i="18"/>
  <c r="CS101" i="18"/>
  <c r="BY35" i="18"/>
  <c r="BY37" i="18" s="1"/>
  <c r="BY41" i="18" s="1"/>
  <c r="BZ34" i="18"/>
  <c r="BQ45" i="18"/>
  <c r="BQ44" i="18"/>
  <c r="BQ46" i="18"/>
  <c r="BR31" i="18"/>
  <c r="BP47" i="18"/>
  <c r="CS6" i="1"/>
  <c r="CT5" i="1"/>
  <c r="CT62" i="18"/>
  <c r="CT19" i="18"/>
  <c r="CT85" i="18" s="1"/>
  <c r="CR79" i="18"/>
  <c r="CR52" i="18"/>
  <c r="CR72" i="18"/>
  <c r="CL131" i="18"/>
  <c r="CK138" i="18"/>
  <c r="CR119" i="18"/>
  <c r="CS29" i="18"/>
  <c r="CS111" i="18"/>
  <c r="CS113" i="18"/>
  <c r="CT129" i="18"/>
  <c r="CT128" i="18"/>
  <c r="CT110" i="18"/>
  <c r="CS130" i="18"/>
  <c r="CR103" i="18"/>
  <c r="CS100" i="18"/>
  <c r="CT98" i="18"/>
  <c r="CR27" i="18"/>
  <c r="CR36" i="18" s="1"/>
  <c r="CS25" i="18"/>
  <c r="CS26" i="18" s="1"/>
  <c r="CT24" i="18"/>
  <c r="CT30" i="18"/>
  <c r="CS23" i="18"/>
  <c r="CU5" i="18"/>
  <c r="CU18" i="18" s="1"/>
  <c r="CU142" i="18" s="1"/>
  <c r="CT6" i="18"/>
  <c r="CT140" i="18" l="1"/>
  <c r="CT51" i="18" s="1"/>
  <c r="CI132" i="18"/>
  <c r="BO61" i="18"/>
  <c r="BP48" i="18"/>
  <c r="BP61" i="18" s="1"/>
  <c r="BZ134" i="18"/>
  <c r="BZ63" i="18"/>
  <c r="BZ64" i="18" s="1"/>
  <c r="CA133" i="18"/>
  <c r="CT102" i="18"/>
  <c r="CT101" i="18"/>
  <c r="BZ35" i="18"/>
  <c r="BZ37" i="18" s="1"/>
  <c r="BZ41" i="18" s="1"/>
  <c r="CA34" i="18"/>
  <c r="BR44" i="18"/>
  <c r="BR45" i="18"/>
  <c r="BR46" i="18"/>
  <c r="BS31" i="18"/>
  <c r="BQ47" i="18"/>
  <c r="CT6" i="1"/>
  <c r="CU5" i="1"/>
  <c r="CU62" i="18"/>
  <c r="CU19" i="18"/>
  <c r="CU85" i="18" s="1"/>
  <c r="CS79" i="18"/>
  <c r="CL138" i="18"/>
  <c r="CM131" i="18"/>
  <c r="CT130" i="18"/>
  <c r="CT29" i="18"/>
  <c r="CU129" i="18"/>
  <c r="CU128" i="18"/>
  <c r="CU110" i="18"/>
  <c r="CT111" i="18"/>
  <c r="CT113" i="18"/>
  <c r="CS103" i="18"/>
  <c r="CT100" i="18"/>
  <c r="CU98" i="18"/>
  <c r="CS27" i="18"/>
  <c r="CS36" i="18" s="1"/>
  <c r="CT23" i="18"/>
  <c r="CT25" i="18" s="1"/>
  <c r="CT26" i="18" s="1"/>
  <c r="CU24" i="18"/>
  <c r="CU30" i="18"/>
  <c r="CU6" i="18"/>
  <c r="CV5" i="18"/>
  <c r="CV18" i="18" s="1"/>
  <c r="CV142" i="18" s="1"/>
  <c r="CU140" i="18" l="1"/>
  <c r="CU51" i="18" s="1"/>
  <c r="CJ132" i="18"/>
  <c r="BQ48" i="18"/>
  <c r="BQ61" i="18" s="1"/>
  <c r="CA134" i="18"/>
  <c r="CA63" i="18"/>
  <c r="CA64" i="18" s="1"/>
  <c r="CB133" i="18"/>
  <c r="CU102" i="18"/>
  <c r="CU101" i="18"/>
  <c r="CB34" i="18"/>
  <c r="CA35" i="18"/>
  <c r="CA37" i="18" s="1"/>
  <c r="CA41" i="18" s="1"/>
  <c r="BS45" i="18"/>
  <c r="BS46" i="18"/>
  <c r="BS44" i="18"/>
  <c r="BT31" i="18"/>
  <c r="BR47" i="18"/>
  <c r="CU6" i="1"/>
  <c r="CV5" i="1"/>
  <c r="CV62" i="18"/>
  <c r="CV19" i="18"/>
  <c r="CV85" i="18" s="1"/>
  <c r="CT79" i="18"/>
  <c r="CM138" i="18"/>
  <c r="CN131" i="18"/>
  <c r="CV129" i="18"/>
  <c r="CV128" i="18"/>
  <c r="CV110" i="18"/>
  <c r="CU29" i="18"/>
  <c r="CU111" i="18"/>
  <c r="CU113" i="18"/>
  <c r="CU130" i="18"/>
  <c r="CT103" i="18"/>
  <c r="CV98" i="18"/>
  <c r="CU100" i="18"/>
  <c r="CT27" i="18"/>
  <c r="CT36" i="18" s="1"/>
  <c r="CU25" i="18"/>
  <c r="CU26" i="18" s="1"/>
  <c r="CU23" i="18"/>
  <c r="CV24" i="18"/>
  <c r="CV30" i="18"/>
  <c r="CW5" i="18"/>
  <c r="CW18" i="18" s="1"/>
  <c r="CW142" i="18" s="1"/>
  <c r="CV6" i="18"/>
  <c r="CV140" i="18" l="1"/>
  <c r="CV51" i="18" s="1"/>
  <c r="CK132" i="18"/>
  <c r="BR48" i="18"/>
  <c r="BR61" i="18" s="1"/>
  <c r="CB134" i="18"/>
  <c r="CB63" i="18"/>
  <c r="CB64" i="18" s="1"/>
  <c r="CC133" i="18"/>
  <c r="CV102" i="18"/>
  <c r="CV101" i="18"/>
  <c r="CB35" i="18"/>
  <c r="CB37" i="18" s="1"/>
  <c r="CB41" i="18" s="1"/>
  <c r="CC34" i="18"/>
  <c r="BT44" i="18"/>
  <c r="BT46" i="18"/>
  <c r="BT45" i="18"/>
  <c r="BU31" i="18"/>
  <c r="BS47" i="18"/>
  <c r="CV6" i="1"/>
  <c r="CW5" i="1"/>
  <c r="CW62" i="18"/>
  <c r="CW19" i="18"/>
  <c r="CW85" i="18" s="1"/>
  <c r="CU79" i="18"/>
  <c r="CV130" i="18"/>
  <c r="CN138" i="18"/>
  <c r="CO131" i="18"/>
  <c r="CV29" i="18"/>
  <c r="CV111" i="18"/>
  <c r="CV113" i="18"/>
  <c r="CW129" i="18"/>
  <c r="CW128" i="18"/>
  <c r="CW110" i="18"/>
  <c r="CU103" i="18"/>
  <c r="CV100" i="18"/>
  <c r="CW98" i="18"/>
  <c r="CU27" i="18"/>
  <c r="CU36" i="18" s="1"/>
  <c r="CV25" i="18"/>
  <c r="CV26" i="18" s="1"/>
  <c r="CW24" i="18"/>
  <c r="CW30" i="18"/>
  <c r="CV23" i="18"/>
  <c r="CW6" i="18"/>
  <c r="CX5" i="18"/>
  <c r="CX18" i="18" s="1"/>
  <c r="CX142" i="18" s="1"/>
  <c r="CW140" i="18" l="1"/>
  <c r="CW51" i="18" s="1"/>
  <c r="CL132" i="18"/>
  <c r="BS48" i="18"/>
  <c r="BS61" i="18" s="1"/>
  <c r="CC134" i="18"/>
  <c r="CC63" i="18"/>
  <c r="CC64" i="18" s="1"/>
  <c r="CD133" i="18"/>
  <c r="CW102" i="18"/>
  <c r="CW101" i="18"/>
  <c r="CD34" i="18"/>
  <c r="CC35" i="18"/>
  <c r="CC37" i="18" s="1"/>
  <c r="CC41" i="18" s="1"/>
  <c r="BU46" i="18"/>
  <c r="BU44" i="18"/>
  <c r="BU45" i="18"/>
  <c r="BV31" i="18"/>
  <c r="BT47" i="18"/>
  <c r="CX5" i="1"/>
  <c r="CW6" i="1"/>
  <c r="CX62" i="18"/>
  <c r="CX19" i="18"/>
  <c r="CX85" i="18" s="1"/>
  <c r="CV79" i="18"/>
  <c r="CP131" i="18"/>
  <c r="CO138" i="18"/>
  <c r="CW130" i="18"/>
  <c r="CX129" i="18"/>
  <c r="CX128" i="18"/>
  <c r="CX110" i="18"/>
  <c r="CW29" i="18"/>
  <c r="CW111" i="18"/>
  <c r="CW79" i="18" s="1"/>
  <c r="CW113" i="18"/>
  <c r="CV103" i="18"/>
  <c r="CW100" i="18"/>
  <c r="CX98" i="18"/>
  <c r="CV27" i="18"/>
  <c r="CV36" i="18" s="1"/>
  <c r="CW25" i="18"/>
  <c r="CW26" i="18" s="1"/>
  <c r="CW23" i="18"/>
  <c r="CX24" i="18"/>
  <c r="CX30" i="18"/>
  <c r="CX6" i="18"/>
  <c r="CY5" i="18"/>
  <c r="CY18" i="18" s="1"/>
  <c r="CY142" i="18" s="1"/>
  <c r="CX140" i="18" l="1"/>
  <c r="CX51" i="18" s="1"/>
  <c r="CM132" i="18"/>
  <c r="BT48" i="18"/>
  <c r="BT61" i="18" s="1"/>
  <c r="CD134" i="18"/>
  <c r="CD63" i="18"/>
  <c r="CD64" i="18" s="1"/>
  <c r="CE133" i="18"/>
  <c r="CX102" i="18"/>
  <c r="CX101" i="18"/>
  <c r="CE34" i="18"/>
  <c r="CD35" i="18"/>
  <c r="CD37" i="18" s="1"/>
  <c r="CD41" i="18" s="1"/>
  <c r="BU47" i="18"/>
  <c r="BV45" i="18"/>
  <c r="BW31" i="18"/>
  <c r="BV44" i="18"/>
  <c r="BV46" i="18"/>
  <c r="CX6" i="1"/>
  <c r="CY5" i="1"/>
  <c r="CY62" i="18"/>
  <c r="CY19" i="18"/>
  <c r="CY85" i="18" s="1"/>
  <c r="CX130" i="18"/>
  <c r="CP138" i="18"/>
  <c r="CQ131" i="18"/>
  <c r="CX111" i="18"/>
  <c r="CX121" i="18" s="1"/>
  <c r="CX113" i="18"/>
  <c r="CX29" i="18"/>
  <c r="CY129" i="18"/>
  <c r="CY128" i="18"/>
  <c r="CY110" i="18"/>
  <c r="CW103" i="18"/>
  <c r="CX100" i="18"/>
  <c r="CY98" i="18"/>
  <c r="CW27" i="18"/>
  <c r="CW36" i="18" s="1"/>
  <c r="CX25" i="18"/>
  <c r="CX26" i="18" s="1"/>
  <c r="CX23" i="18"/>
  <c r="CY24" i="18"/>
  <c r="CY30" i="18"/>
  <c r="CY6" i="18"/>
  <c r="CZ5" i="18"/>
  <c r="CZ18" i="18" s="1"/>
  <c r="CZ142" i="18" s="1"/>
  <c r="CY140" i="18" l="1"/>
  <c r="CY51" i="18" s="1"/>
  <c r="CN132" i="18"/>
  <c r="BT53" i="18"/>
  <c r="BU48" i="18"/>
  <c r="BU61" i="18" s="1"/>
  <c r="CE134" i="18"/>
  <c r="CE63" i="18"/>
  <c r="CE64" i="18" s="1"/>
  <c r="CF133" i="18"/>
  <c r="CY130" i="18"/>
  <c r="CY102" i="18"/>
  <c r="CY101" i="18"/>
  <c r="CF34" i="18"/>
  <c r="CE35" i="18"/>
  <c r="CE37" i="18" s="1"/>
  <c r="CE41" i="18" s="1"/>
  <c r="BV47" i="18"/>
  <c r="BW44" i="18"/>
  <c r="BW46" i="18"/>
  <c r="BX31" i="18"/>
  <c r="BW45" i="18"/>
  <c r="CY6" i="1"/>
  <c r="CZ5" i="1"/>
  <c r="CZ62" i="18"/>
  <c r="CZ19" i="18"/>
  <c r="CZ85" i="18" s="1"/>
  <c r="CX79" i="18"/>
  <c r="CX52" i="18"/>
  <c r="CX72" i="18"/>
  <c r="CQ138" i="18"/>
  <c r="CR131" i="18"/>
  <c r="CX119" i="18"/>
  <c r="CY111" i="18"/>
  <c r="CY113" i="18"/>
  <c r="CZ129" i="18"/>
  <c r="CZ128" i="18"/>
  <c r="CZ110" i="18"/>
  <c r="CY29" i="18"/>
  <c r="CX103" i="18"/>
  <c r="CY100" i="18"/>
  <c r="CZ98" i="18"/>
  <c r="CX27" i="18"/>
  <c r="CX36" i="18" s="1"/>
  <c r="CY25" i="18"/>
  <c r="CY26" i="18" s="1"/>
  <c r="CY23" i="18"/>
  <c r="CZ24" i="18"/>
  <c r="CZ30" i="18"/>
  <c r="DA5" i="18"/>
  <c r="DA18" i="18" s="1"/>
  <c r="DA142" i="18" s="1"/>
  <c r="CZ6" i="18"/>
  <c r="CZ140" i="18" l="1"/>
  <c r="CZ51" i="18" s="1"/>
  <c r="CO132" i="18"/>
  <c r="BV48" i="18"/>
  <c r="CF134" i="18"/>
  <c r="CF63" i="18"/>
  <c r="CF64" i="18" s="1"/>
  <c r="CG133" i="18"/>
  <c r="CZ102" i="18"/>
  <c r="CZ101" i="18"/>
  <c r="CG34" i="18"/>
  <c r="CF35" i="18"/>
  <c r="CF37" i="18" s="1"/>
  <c r="CF41" i="18" s="1"/>
  <c r="BX44" i="18"/>
  <c r="BY31" i="18"/>
  <c r="BX46" i="18"/>
  <c r="BX45" i="18"/>
  <c r="BW47" i="18"/>
  <c r="CZ6" i="1"/>
  <c r="DA5" i="1"/>
  <c r="DA62" i="18"/>
  <c r="DA19" i="18"/>
  <c r="DA85" i="18" s="1"/>
  <c r="CY79" i="18"/>
  <c r="CR138" i="18"/>
  <c r="CS131" i="18"/>
  <c r="DA129" i="18"/>
  <c r="DA128" i="18"/>
  <c r="DA110" i="18"/>
  <c r="CZ111" i="18"/>
  <c r="CZ113" i="18"/>
  <c r="CZ29" i="18"/>
  <c r="CZ130" i="18"/>
  <c r="CY103" i="18"/>
  <c r="DA98" i="18"/>
  <c r="CZ100" i="18"/>
  <c r="CY27" i="18"/>
  <c r="CY36" i="18" s="1"/>
  <c r="CZ25" i="18"/>
  <c r="CZ26" i="18" s="1"/>
  <c r="DA24" i="18"/>
  <c r="DA30" i="18"/>
  <c r="CZ23" i="18"/>
  <c r="DA6" i="18"/>
  <c r="DB5" i="18"/>
  <c r="DB18" i="18" s="1"/>
  <c r="DB142" i="18" s="1"/>
  <c r="DA140" i="18" l="1"/>
  <c r="DA51" i="18" s="1"/>
  <c r="CP132" i="18"/>
  <c r="BV61" i="18"/>
  <c r="BW48" i="18"/>
  <c r="BW61" i="18" s="1"/>
  <c r="CG134" i="18"/>
  <c r="CG63" i="18"/>
  <c r="CG64" i="18" s="1"/>
  <c r="CH133" i="18"/>
  <c r="DA102" i="18"/>
  <c r="DA101" i="18"/>
  <c r="CG35" i="18"/>
  <c r="CG37" i="18" s="1"/>
  <c r="CG41" i="18" s="1"/>
  <c r="CH34" i="18"/>
  <c r="BY44" i="18"/>
  <c r="BZ31" i="18"/>
  <c r="BY45" i="18"/>
  <c r="BY46" i="18"/>
  <c r="BX47" i="18"/>
  <c r="DA6" i="1"/>
  <c r="DB5" i="1"/>
  <c r="DB62" i="18"/>
  <c r="DB19" i="18"/>
  <c r="DB85" i="18" s="1"/>
  <c r="CZ79" i="18"/>
  <c r="DA130" i="18"/>
  <c r="CT131" i="18"/>
  <c r="CS138" i="18"/>
  <c r="DA111" i="18"/>
  <c r="DA113" i="18"/>
  <c r="DB129" i="18"/>
  <c r="CQ132" i="18" s="1"/>
  <c r="DB128" i="18"/>
  <c r="DB110" i="18"/>
  <c r="DA29" i="18"/>
  <c r="CZ103" i="18"/>
  <c r="DB98" i="18"/>
  <c r="DA100" i="18"/>
  <c r="CZ27" i="18"/>
  <c r="CZ36" i="18" s="1"/>
  <c r="DA25" i="18"/>
  <c r="DA26" i="18" s="1"/>
  <c r="DB24" i="18"/>
  <c r="DB30" i="18"/>
  <c r="DA23" i="18"/>
  <c r="DB6" i="18"/>
  <c r="DC5" i="18"/>
  <c r="DC18" i="18" s="1"/>
  <c r="DC142" i="18" s="1"/>
  <c r="BX48" i="18" l="1"/>
  <c r="CH134" i="18"/>
  <c r="CH63" i="18"/>
  <c r="CH64" i="18" s="1"/>
  <c r="CI133" i="18"/>
  <c r="DB102" i="18"/>
  <c r="DB101" i="18"/>
  <c r="CI34" i="18"/>
  <c r="CH35" i="18"/>
  <c r="CH37" i="18" s="1"/>
  <c r="CH41" i="18" s="1"/>
  <c r="BZ45" i="18"/>
  <c r="CA31" i="18"/>
  <c r="BZ46" i="18"/>
  <c r="BZ44" i="18"/>
  <c r="BY47" i="18"/>
  <c r="DB6" i="1"/>
  <c r="DC5" i="1"/>
  <c r="DC62" i="18"/>
  <c r="DC19" i="18"/>
  <c r="DC85" i="18" s="1"/>
  <c r="DA79" i="18"/>
  <c r="DB130" i="18"/>
  <c r="CT138" i="18"/>
  <c r="CU131" i="18"/>
  <c r="DC129" i="18"/>
  <c r="DC128" i="18"/>
  <c r="DC110" i="18"/>
  <c r="DB29" i="18"/>
  <c r="DB111" i="18"/>
  <c r="DB113" i="18"/>
  <c r="DA103" i="18"/>
  <c r="DC98" i="18"/>
  <c r="DB100" i="18"/>
  <c r="DA27" i="18"/>
  <c r="DA36" i="18" s="1"/>
  <c r="DB25" i="18"/>
  <c r="DB26" i="18" s="1"/>
  <c r="DB23" i="18"/>
  <c r="DC24" i="18"/>
  <c r="DC30" i="18"/>
  <c r="DC6" i="18"/>
  <c r="DD5" i="18"/>
  <c r="DD18" i="18" s="1"/>
  <c r="DD142" i="18" s="1"/>
  <c r="DC140" i="18" l="1"/>
  <c r="DC51" i="18" s="1"/>
  <c r="CR132" i="18"/>
  <c r="BX61" i="18"/>
  <c r="BY48" i="18"/>
  <c r="BY61" i="18" s="1"/>
  <c r="CI134" i="18"/>
  <c r="CI63" i="18"/>
  <c r="CI64" i="18" s="1"/>
  <c r="CJ133" i="18"/>
  <c r="DC102" i="18"/>
  <c r="DC101" i="18"/>
  <c r="CJ34" i="18"/>
  <c r="CI35" i="18"/>
  <c r="CI37" i="18" s="1"/>
  <c r="CI41" i="18" s="1"/>
  <c r="BZ47" i="18"/>
  <c r="CA45" i="18"/>
  <c r="CA44" i="18"/>
  <c r="CB31" i="18"/>
  <c r="CA46" i="18"/>
  <c r="DD5" i="1"/>
  <c r="DC6" i="1"/>
  <c r="DD62" i="18"/>
  <c r="DD19" i="18"/>
  <c r="DD85" i="18" s="1"/>
  <c r="DB79" i="18"/>
  <c r="DC130" i="18"/>
  <c r="CU138" i="18"/>
  <c r="CV131" i="18"/>
  <c r="DD129" i="18"/>
  <c r="DD128" i="18"/>
  <c r="DD110" i="18"/>
  <c r="DC29" i="18"/>
  <c r="DC111" i="18"/>
  <c r="DC79" i="18" s="1"/>
  <c r="DC113" i="18"/>
  <c r="DB103" i="18"/>
  <c r="DD98" i="18"/>
  <c r="DC100" i="18"/>
  <c r="DB27" i="18"/>
  <c r="DB36" i="18" s="1"/>
  <c r="DC25" i="18"/>
  <c r="DC23" i="18"/>
  <c r="DD24" i="18"/>
  <c r="DD30" i="18"/>
  <c r="DE5" i="18"/>
  <c r="DE18" i="18" s="1"/>
  <c r="DE142" i="18" s="1"/>
  <c r="DD6" i="18"/>
  <c r="DD140" i="18" l="1"/>
  <c r="DD51" i="18" s="1"/>
  <c r="CS132" i="18"/>
  <c r="BZ48" i="18"/>
  <c r="BZ53" i="18" s="1"/>
  <c r="CJ134" i="18"/>
  <c r="CJ63" i="18"/>
  <c r="CJ64" i="18" s="1"/>
  <c r="CK133" i="18"/>
  <c r="DD102" i="18"/>
  <c r="DD101" i="18"/>
  <c r="CJ35" i="18"/>
  <c r="CJ37" i="18" s="1"/>
  <c r="CJ41" i="18" s="1"/>
  <c r="CK34" i="18"/>
  <c r="CA47" i="18"/>
  <c r="CC31" i="18"/>
  <c r="CB44" i="18"/>
  <c r="CB45" i="18"/>
  <c r="CB46" i="18"/>
  <c r="DD6" i="1"/>
  <c r="DE5" i="1"/>
  <c r="DE62" i="18"/>
  <c r="DE19" i="18"/>
  <c r="DE85" i="18" s="1"/>
  <c r="DD130" i="18"/>
  <c r="CW131" i="18"/>
  <c r="CV138" i="18"/>
  <c r="DD29" i="18"/>
  <c r="DE129" i="18"/>
  <c r="DE128" i="18"/>
  <c r="DE110" i="18"/>
  <c r="DD111" i="18"/>
  <c r="DD121" i="18" s="1"/>
  <c r="DD113" i="18"/>
  <c r="DC103" i="18"/>
  <c r="DD100" i="18"/>
  <c r="DE98" i="18"/>
  <c r="DD25" i="18"/>
  <c r="DD26" i="18" s="1"/>
  <c r="DC26" i="18"/>
  <c r="DE24" i="18"/>
  <c r="DE30" i="18"/>
  <c r="DD23" i="18"/>
  <c r="DF5" i="18"/>
  <c r="DF18" i="18" s="1"/>
  <c r="DF142" i="18" s="1"/>
  <c r="DE6" i="18"/>
  <c r="DE140" i="18" l="1"/>
  <c r="DE51" i="18" s="1"/>
  <c r="CT132" i="18"/>
  <c r="BZ61" i="18"/>
  <c r="CA48" i="18"/>
  <c r="CK134" i="18"/>
  <c r="CK63" i="18"/>
  <c r="CK64" i="18" s="1"/>
  <c r="CL133" i="18"/>
  <c r="DE102" i="18"/>
  <c r="DE101" i="18"/>
  <c r="CK35" i="18"/>
  <c r="CK37" i="18" s="1"/>
  <c r="CK41" i="18" s="1"/>
  <c r="CL34" i="18"/>
  <c r="CC46" i="18"/>
  <c r="CC44" i="18"/>
  <c r="CD31" i="18"/>
  <c r="CC45" i="18"/>
  <c r="CB47" i="18"/>
  <c r="DE6" i="1"/>
  <c r="DF5" i="1"/>
  <c r="DF62" i="18"/>
  <c r="DF19" i="18"/>
  <c r="DF85" i="18" s="1"/>
  <c r="DD79" i="18"/>
  <c r="DD52" i="18"/>
  <c r="DD72" i="18"/>
  <c r="CW138" i="18"/>
  <c r="CX131" i="18"/>
  <c r="DD119" i="18"/>
  <c r="DE29" i="18"/>
  <c r="DE111" i="18"/>
  <c r="DE113" i="18"/>
  <c r="DF129" i="18"/>
  <c r="DF128" i="18"/>
  <c r="DF110" i="18"/>
  <c r="DE130" i="18"/>
  <c r="DD103" i="18"/>
  <c r="DF98" i="18"/>
  <c r="DE100" i="18"/>
  <c r="DD27" i="18"/>
  <c r="DD36" i="18" s="1"/>
  <c r="DC27" i="18"/>
  <c r="DC36" i="18" s="1"/>
  <c r="DE25" i="18"/>
  <c r="DE26" i="18" s="1"/>
  <c r="DE23" i="18"/>
  <c r="DF24" i="18"/>
  <c r="DF30" i="18"/>
  <c r="DF6" i="18"/>
  <c r="DG5" i="18"/>
  <c r="DG18" i="18" s="1"/>
  <c r="DG142" i="18" s="1"/>
  <c r="DF140" i="18" l="1"/>
  <c r="DF51" i="18" s="1"/>
  <c r="CU132" i="18"/>
  <c r="CA61" i="18"/>
  <c r="CB48" i="18"/>
  <c r="CB61" i="18" s="1"/>
  <c r="CL134" i="18"/>
  <c r="CL63" i="18"/>
  <c r="CL64" i="18" s="1"/>
  <c r="CM133" i="18"/>
  <c r="DF102" i="18"/>
  <c r="DF101" i="18"/>
  <c r="CL35" i="18"/>
  <c r="CL37" i="18" s="1"/>
  <c r="CL41" i="18" s="1"/>
  <c r="CM34" i="18"/>
  <c r="CD45" i="18"/>
  <c r="CE31" i="18"/>
  <c r="CD46" i="18"/>
  <c r="CD44" i="18"/>
  <c r="CC47" i="18"/>
  <c r="DF6" i="1"/>
  <c r="DG5" i="1"/>
  <c r="DG62" i="18"/>
  <c r="DG19" i="18"/>
  <c r="DG85" i="18" s="1"/>
  <c r="DE79" i="18"/>
  <c r="DF130" i="18"/>
  <c r="CX138" i="18"/>
  <c r="CY131" i="18"/>
  <c r="DF29" i="18"/>
  <c r="DG129" i="18"/>
  <c r="DG128" i="18"/>
  <c r="DG110" i="18"/>
  <c r="DF111" i="18"/>
  <c r="DF113" i="18"/>
  <c r="DE103" i="18"/>
  <c r="DG98" i="18"/>
  <c r="DF100" i="18"/>
  <c r="DE27" i="18"/>
  <c r="DE36" i="18" s="1"/>
  <c r="DG24" i="18"/>
  <c r="DG30" i="18"/>
  <c r="DF23" i="18"/>
  <c r="DF25" i="18" s="1"/>
  <c r="DG6" i="18"/>
  <c r="DH5" i="18"/>
  <c r="DH18" i="18" s="1"/>
  <c r="DH142" i="18" s="1"/>
  <c r="DG140" i="18" l="1"/>
  <c r="DG51" i="18" s="1"/>
  <c r="CV132" i="18"/>
  <c r="CC48" i="18"/>
  <c r="CM134" i="18"/>
  <c r="CM63" i="18"/>
  <c r="CM64" i="18" s="1"/>
  <c r="CN133" i="18"/>
  <c r="DG102" i="18"/>
  <c r="DG101" i="18"/>
  <c r="CM35" i="18"/>
  <c r="CM37" i="18" s="1"/>
  <c r="CM41" i="18" s="1"/>
  <c r="CN34" i="18"/>
  <c r="CD47" i="18"/>
  <c r="CE45" i="18"/>
  <c r="CF31" i="18"/>
  <c r="CE44" i="18"/>
  <c r="CE46" i="18"/>
  <c r="DG6" i="1"/>
  <c r="DH5" i="1"/>
  <c r="DH62" i="18"/>
  <c r="DH19" i="18"/>
  <c r="DH85" i="18" s="1"/>
  <c r="DF79" i="18"/>
  <c r="CY138" i="18"/>
  <c r="CZ131" i="18"/>
  <c r="DG130" i="18"/>
  <c r="DH129" i="18"/>
  <c r="DH128" i="18"/>
  <c r="DH110" i="18"/>
  <c r="DG29" i="18"/>
  <c r="DG111" i="18"/>
  <c r="DG113" i="18"/>
  <c r="DF103" i="18"/>
  <c r="DG100" i="18"/>
  <c r="DH98" i="18"/>
  <c r="DG25" i="18"/>
  <c r="DG26" i="18" s="1"/>
  <c r="DF26" i="18"/>
  <c r="DG23" i="18"/>
  <c r="DH24" i="18"/>
  <c r="DH30" i="18"/>
  <c r="DH6" i="18"/>
  <c r="DI5" i="18"/>
  <c r="DI18" i="18" s="1"/>
  <c r="DI142" i="18" s="1"/>
  <c r="DH140" i="18" l="1"/>
  <c r="DH51" i="18" s="1"/>
  <c r="CW132" i="18"/>
  <c r="CC61" i="18"/>
  <c r="CD48" i="18"/>
  <c r="CD61" i="18" s="1"/>
  <c r="CN134" i="18"/>
  <c r="CN63" i="18"/>
  <c r="CN64" i="18" s="1"/>
  <c r="CO133" i="18"/>
  <c r="DH102" i="18"/>
  <c r="DH101" i="18"/>
  <c r="CO34" i="18"/>
  <c r="CN35" i="18"/>
  <c r="CN37" i="18" s="1"/>
  <c r="CN41" i="18" s="1"/>
  <c r="CE47" i="18"/>
  <c r="CF45" i="18"/>
  <c r="CF46" i="18"/>
  <c r="CG31" i="18"/>
  <c r="CF44" i="18"/>
  <c r="DH6" i="1"/>
  <c r="DI5" i="1"/>
  <c r="DI62" i="18"/>
  <c r="DI19" i="18"/>
  <c r="DI85" i="18" s="1"/>
  <c r="DG79" i="18"/>
  <c r="CZ138" i="18"/>
  <c r="DA131" i="18"/>
  <c r="DH130" i="18"/>
  <c r="DI129" i="18"/>
  <c r="DI128" i="18"/>
  <c r="DI110" i="18"/>
  <c r="DH111" i="18"/>
  <c r="DH113" i="18"/>
  <c r="DH29" i="18"/>
  <c r="DG103" i="18"/>
  <c r="DI98" i="18"/>
  <c r="DH100" i="18"/>
  <c r="DG27" i="18"/>
  <c r="DG36" i="18" s="1"/>
  <c r="DF27" i="18"/>
  <c r="DF36" i="18" s="1"/>
  <c r="DH25" i="18"/>
  <c r="DH26" i="18" s="1"/>
  <c r="DH23" i="18"/>
  <c r="DI24" i="18"/>
  <c r="DI30" i="18"/>
  <c r="DI6" i="18"/>
  <c r="DJ5" i="18"/>
  <c r="DJ18" i="18" s="1"/>
  <c r="DJ142" i="18" s="1"/>
  <c r="DI140" i="18" l="1"/>
  <c r="DI51" i="18" s="1"/>
  <c r="CX132" i="18"/>
  <c r="CE48" i="18"/>
  <c r="CE61" i="18" s="1"/>
  <c r="CO134" i="18"/>
  <c r="CO63" i="18"/>
  <c r="CO64" i="18" s="1"/>
  <c r="CP133" i="18"/>
  <c r="DI102" i="18"/>
  <c r="DI101" i="18"/>
  <c r="CP34" i="18"/>
  <c r="CO35" i="18"/>
  <c r="CO37" i="18" s="1"/>
  <c r="CO41" i="18" s="1"/>
  <c r="CF47" i="18"/>
  <c r="CG45" i="18"/>
  <c r="CG46" i="18"/>
  <c r="CG44" i="18"/>
  <c r="CH31" i="18"/>
  <c r="DI6" i="1"/>
  <c r="DJ5" i="1"/>
  <c r="DJ62" i="18"/>
  <c r="DJ19" i="18"/>
  <c r="DJ85" i="18" s="1"/>
  <c r="DH79" i="18"/>
  <c r="DA138" i="18"/>
  <c r="DB131" i="18"/>
  <c r="DI130" i="18"/>
  <c r="DI111" i="18"/>
  <c r="DI79" i="18" s="1"/>
  <c r="DI113" i="18"/>
  <c r="DJ129" i="18"/>
  <c r="DJ128" i="18"/>
  <c r="DJ110" i="18"/>
  <c r="DI29" i="18"/>
  <c r="DH103" i="18"/>
  <c r="DJ98" i="18"/>
  <c r="DI100" i="18"/>
  <c r="DH27" i="18"/>
  <c r="DH36" i="18" s="1"/>
  <c r="DI25" i="18"/>
  <c r="DI26" i="18" s="1"/>
  <c r="DI23" i="18"/>
  <c r="DJ24" i="18"/>
  <c r="DJ30" i="18"/>
  <c r="DJ6" i="18"/>
  <c r="DK5" i="18"/>
  <c r="DK18" i="18" s="1"/>
  <c r="DK142" i="18" s="1"/>
  <c r="DJ140" i="18" l="1"/>
  <c r="DJ51" i="18" s="1"/>
  <c r="CY132" i="18"/>
  <c r="CF48" i="18"/>
  <c r="CF61" i="18" s="1"/>
  <c r="CP134" i="18"/>
  <c r="CP63" i="18"/>
  <c r="CP64" i="18" s="1"/>
  <c r="CQ133" i="18"/>
  <c r="DJ102" i="18"/>
  <c r="DJ101" i="18"/>
  <c r="CQ34" i="18"/>
  <c r="CP35" i="18"/>
  <c r="CP37" i="18" s="1"/>
  <c r="CP41" i="18" s="1"/>
  <c r="CH44" i="18"/>
  <c r="CH46" i="18"/>
  <c r="CH45" i="18"/>
  <c r="CI31" i="18"/>
  <c r="CG47" i="18"/>
  <c r="DJ6" i="1"/>
  <c r="DK5" i="1"/>
  <c r="DK62" i="18"/>
  <c r="DK19" i="18"/>
  <c r="DK85" i="18" s="1"/>
  <c r="DC131" i="18"/>
  <c r="DB138" i="18"/>
  <c r="DK129" i="18"/>
  <c r="DK128" i="18"/>
  <c r="DK110" i="18"/>
  <c r="DJ111" i="18"/>
  <c r="DJ121" i="18" s="1"/>
  <c r="DJ113" i="18"/>
  <c r="DJ29" i="18"/>
  <c r="DJ130" i="18"/>
  <c r="DI103" i="18"/>
  <c r="DK98" i="18"/>
  <c r="DJ100" i="18"/>
  <c r="DI27" i="18"/>
  <c r="DI36" i="18" s="1"/>
  <c r="DJ25" i="18"/>
  <c r="DJ26" i="18" s="1"/>
  <c r="DJ23" i="18"/>
  <c r="DK24" i="18"/>
  <c r="DK30" i="18"/>
  <c r="DK6" i="18"/>
  <c r="DL5" i="18"/>
  <c r="DL18" i="18" s="1"/>
  <c r="DL142" i="18" s="1"/>
  <c r="DK140" i="18" l="1"/>
  <c r="DK51" i="18" s="1"/>
  <c r="CZ132" i="18"/>
  <c r="CF53" i="18"/>
  <c r="CG48" i="18"/>
  <c r="CG61" i="18" s="1"/>
  <c r="CQ134" i="18"/>
  <c r="CQ63" i="18"/>
  <c r="CQ64" i="18" s="1"/>
  <c r="CR133" i="18"/>
  <c r="DK102" i="18"/>
  <c r="DK101" i="18"/>
  <c r="CR34" i="18"/>
  <c r="CQ35" i="18"/>
  <c r="CQ37" i="18" s="1"/>
  <c r="CQ41" i="18" s="1"/>
  <c r="CH47" i="18"/>
  <c r="CI45" i="18"/>
  <c r="CJ31" i="18"/>
  <c r="CI46" i="18"/>
  <c r="CI44" i="18"/>
  <c r="DK6" i="1"/>
  <c r="DL5" i="1"/>
  <c r="DL62" i="18"/>
  <c r="DL19" i="18"/>
  <c r="DL85" i="18" s="1"/>
  <c r="DJ79" i="18"/>
  <c r="DJ52" i="18"/>
  <c r="DJ72" i="18"/>
  <c r="DC138" i="18"/>
  <c r="DD131" i="18"/>
  <c r="DK130" i="18"/>
  <c r="DK29" i="18"/>
  <c r="DK111" i="18"/>
  <c r="DK113" i="18"/>
  <c r="DL129" i="18"/>
  <c r="DL128" i="18"/>
  <c r="DL110" i="18"/>
  <c r="DJ119" i="18"/>
  <c r="DJ103" i="18"/>
  <c r="DL98" i="18"/>
  <c r="DK100" i="18"/>
  <c r="DJ27" i="18"/>
  <c r="DJ36" i="18" s="1"/>
  <c r="DK25" i="18"/>
  <c r="DK26" i="18" s="1"/>
  <c r="DK23" i="18"/>
  <c r="DL24" i="18"/>
  <c r="DL30" i="18"/>
  <c r="DM5" i="18"/>
  <c r="DM18" i="18" s="1"/>
  <c r="DM142" i="18" s="1"/>
  <c r="DL6" i="18"/>
  <c r="DL140" i="18" l="1"/>
  <c r="DL51" i="18" s="1"/>
  <c r="DA132" i="18"/>
  <c r="CH48" i="18"/>
  <c r="CR134" i="18"/>
  <c r="CR63" i="18"/>
  <c r="CR64" i="18" s="1"/>
  <c r="CS133" i="18"/>
  <c r="DL102" i="18"/>
  <c r="DL101" i="18"/>
  <c r="CS34" i="18"/>
  <c r="CR35" i="18"/>
  <c r="CR37" i="18" s="1"/>
  <c r="CR41" i="18" s="1"/>
  <c r="CI47" i="18"/>
  <c r="CJ46" i="18"/>
  <c r="CK31" i="18"/>
  <c r="CJ45" i="18"/>
  <c r="CJ44" i="18"/>
  <c r="DL6" i="1"/>
  <c r="DM5" i="1"/>
  <c r="DM62" i="18"/>
  <c r="DM19" i="18"/>
  <c r="DM85" i="18" s="1"/>
  <c r="DK79" i="18"/>
  <c r="DD138" i="18"/>
  <c r="DE131" i="18"/>
  <c r="DL130" i="18"/>
  <c r="DL111" i="18"/>
  <c r="DL113" i="18"/>
  <c r="DL29" i="18"/>
  <c r="DM129" i="18"/>
  <c r="DM128" i="18"/>
  <c r="DM110" i="18"/>
  <c r="DK103" i="18"/>
  <c r="DM98" i="18"/>
  <c r="DL100" i="18"/>
  <c r="DK27" i="18"/>
  <c r="DK36" i="18" s="1"/>
  <c r="DL25" i="18"/>
  <c r="DL26" i="18" s="1"/>
  <c r="DM24" i="18"/>
  <c r="DM30" i="18"/>
  <c r="DL23" i="18"/>
  <c r="DM6" i="18"/>
  <c r="DN5" i="18"/>
  <c r="DN18" i="18" s="1"/>
  <c r="DN142" i="18" s="1"/>
  <c r="DM140" i="18" l="1"/>
  <c r="DM51" i="18" s="1"/>
  <c r="DB132" i="18"/>
  <c r="CH61" i="18"/>
  <c r="CI48" i="18"/>
  <c r="CI61" i="18" s="1"/>
  <c r="CS134" i="18"/>
  <c r="CS63" i="18"/>
  <c r="CS64" i="18" s="1"/>
  <c r="CT133" i="18"/>
  <c r="DM102" i="18"/>
  <c r="DM101" i="18"/>
  <c r="CS35" i="18"/>
  <c r="CS37" i="18" s="1"/>
  <c r="CS41" i="18" s="1"/>
  <c r="CT34" i="18"/>
  <c r="CJ47" i="18"/>
  <c r="CK44" i="18"/>
  <c r="CK46" i="18"/>
  <c r="CK45" i="18"/>
  <c r="CL31" i="18"/>
  <c r="DN5" i="1"/>
  <c r="DM6" i="1"/>
  <c r="DN62" i="18"/>
  <c r="DN19" i="18"/>
  <c r="DN85" i="18" s="1"/>
  <c r="DL79" i="18"/>
  <c r="DE138" i="18"/>
  <c r="DF131" i="18"/>
  <c r="DM29" i="18"/>
  <c r="DM111" i="18"/>
  <c r="DM113" i="18"/>
  <c r="DM130" i="18"/>
  <c r="DN129" i="18"/>
  <c r="DC132" i="18" s="1"/>
  <c r="DN128" i="18"/>
  <c r="DN110" i="18"/>
  <c r="DL103" i="18"/>
  <c r="DM100" i="18"/>
  <c r="DN98" i="18"/>
  <c r="DL27" i="18"/>
  <c r="DL36" i="18" s="1"/>
  <c r="DM25" i="18"/>
  <c r="DM26" i="18" s="1"/>
  <c r="DM23" i="18"/>
  <c r="DN24" i="18"/>
  <c r="DN30" i="18"/>
  <c r="DO5" i="18"/>
  <c r="DO18" i="18" s="1"/>
  <c r="DO142" i="18" s="1"/>
  <c r="DN6" i="18"/>
  <c r="CJ48" i="18" l="1"/>
  <c r="CT134" i="18"/>
  <c r="CT63" i="18"/>
  <c r="CT64" i="18" s="1"/>
  <c r="CU133" i="18"/>
  <c r="DN102" i="18"/>
  <c r="DN101" i="18"/>
  <c r="CU34" i="18"/>
  <c r="CT35" i="18"/>
  <c r="CT37" i="18" s="1"/>
  <c r="CT41" i="18" s="1"/>
  <c r="CL44" i="18"/>
  <c r="CL46" i="18"/>
  <c r="CM31" i="18"/>
  <c r="CL45" i="18"/>
  <c r="CK47" i="18"/>
  <c r="DN6" i="1"/>
  <c r="DO5" i="1"/>
  <c r="DO62" i="18"/>
  <c r="DO19" i="18"/>
  <c r="DO85" i="18" s="1"/>
  <c r="DM79" i="18"/>
  <c r="DF138" i="18"/>
  <c r="DG131" i="18"/>
  <c r="DO129" i="18"/>
  <c r="DO128" i="18"/>
  <c r="DO110" i="18"/>
  <c r="DN130" i="18"/>
  <c r="DN29" i="18"/>
  <c r="DN111" i="18"/>
  <c r="DN113" i="18"/>
  <c r="DM103" i="18"/>
  <c r="DN100" i="18"/>
  <c r="DO98" i="18"/>
  <c r="DM27" i="18"/>
  <c r="DM36" i="18" s="1"/>
  <c r="DN25" i="18"/>
  <c r="DN26" i="18" s="1"/>
  <c r="DO24" i="18"/>
  <c r="DO30" i="18"/>
  <c r="DN23" i="18"/>
  <c r="DO6" i="18"/>
  <c r="DP5" i="18"/>
  <c r="DP18" i="18" s="1"/>
  <c r="DP142" i="18" s="1"/>
  <c r="DO140" i="18" l="1"/>
  <c r="DO51" i="18" s="1"/>
  <c r="DD132" i="18"/>
  <c r="CJ61" i="18"/>
  <c r="CK48" i="18"/>
  <c r="CK61" i="18" s="1"/>
  <c r="CU134" i="18"/>
  <c r="CU63" i="18"/>
  <c r="CU64" i="18" s="1"/>
  <c r="CV133" i="18"/>
  <c r="DO102" i="18"/>
  <c r="DO101" i="18"/>
  <c r="DO130" i="18"/>
  <c r="CU35" i="18"/>
  <c r="CU37" i="18" s="1"/>
  <c r="CU41" i="18" s="1"/>
  <c r="CV34" i="18"/>
  <c r="CN31" i="18"/>
  <c r="CM44" i="18"/>
  <c r="CM46" i="18"/>
  <c r="CM45" i="18"/>
  <c r="CL47" i="18"/>
  <c r="DO6" i="1"/>
  <c r="DP5" i="1"/>
  <c r="DP62" i="18"/>
  <c r="DP19" i="18"/>
  <c r="DP85" i="18" s="1"/>
  <c r="DN79" i="18"/>
  <c r="DH131" i="18"/>
  <c r="DG138" i="18"/>
  <c r="DO111" i="18"/>
  <c r="DO79" i="18" s="1"/>
  <c r="DO113" i="18"/>
  <c r="DP129" i="18"/>
  <c r="DP128" i="18"/>
  <c r="DP110" i="18"/>
  <c r="DO29" i="18"/>
  <c r="DN103" i="18"/>
  <c r="DP98" i="18"/>
  <c r="DO100" i="18"/>
  <c r="DN27" i="18"/>
  <c r="DN36" i="18" s="1"/>
  <c r="DO25" i="18"/>
  <c r="DO26" i="18" s="1"/>
  <c r="DO23" i="18"/>
  <c r="DP24" i="18"/>
  <c r="DP30" i="18"/>
  <c r="DQ5" i="18"/>
  <c r="DQ18" i="18" s="1"/>
  <c r="DQ142" i="18" s="1"/>
  <c r="DP6" i="18"/>
  <c r="DP140" i="18" l="1"/>
  <c r="DP51" i="18" s="1"/>
  <c r="DE132" i="18"/>
  <c r="CL48" i="18"/>
  <c r="CL53" i="18" s="1"/>
  <c r="CV134" i="18"/>
  <c r="CV63" i="18"/>
  <c r="CV64" i="18" s="1"/>
  <c r="CW133" i="18"/>
  <c r="DP102" i="18"/>
  <c r="DP101" i="18"/>
  <c r="CV35" i="18"/>
  <c r="CV37" i="18" s="1"/>
  <c r="CV41" i="18" s="1"/>
  <c r="CW34" i="18"/>
  <c r="CM47" i="18"/>
  <c r="CO31" i="18"/>
  <c r="CN44" i="18"/>
  <c r="CN46" i="18"/>
  <c r="CN45" i="18"/>
  <c r="DP6" i="1"/>
  <c r="DQ5" i="1"/>
  <c r="DQ62" i="18"/>
  <c r="DQ19" i="18"/>
  <c r="DQ85" i="18" s="1"/>
  <c r="DP130" i="18"/>
  <c r="DH138" i="18"/>
  <c r="DI131" i="18"/>
  <c r="DP29" i="18"/>
  <c r="DQ129" i="18"/>
  <c r="DQ128" i="18"/>
  <c r="DQ110" i="18"/>
  <c r="DP111" i="18"/>
  <c r="DP121" i="18" s="1"/>
  <c r="DP113" i="18"/>
  <c r="DO103" i="18"/>
  <c r="DQ98" i="18"/>
  <c r="DP100" i="18"/>
  <c r="DO27" i="18"/>
  <c r="DO36" i="18" s="1"/>
  <c r="DP25" i="18"/>
  <c r="DP26" i="18" s="1"/>
  <c r="DQ24" i="18"/>
  <c r="DQ30" i="18"/>
  <c r="DP23" i="18"/>
  <c r="DQ6" i="18"/>
  <c r="DR5" i="18"/>
  <c r="DR18" i="18" s="1"/>
  <c r="DR142" i="18" s="1"/>
  <c r="DQ140" i="18" l="1"/>
  <c r="DQ51" i="18" s="1"/>
  <c r="DF132" i="18"/>
  <c r="CL61" i="18"/>
  <c r="CM48" i="18"/>
  <c r="CW134" i="18"/>
  <c r="CW63" i="18"/>
  <c r="CW64" i="18" s="1"/>
  <c r="CX133" i="18"/>
  <c r="DQ102" i="18"/>
  <c r="DQ101" i="18"/>
  <c r="CW35" i="18"/>
  <c r="CW37" i="18" s="1"/>
  <c r="CW41" i="18" s="1"/>
  <c r="CX34" i="18"/>
  <c r="CO44" i="18"/>
  <c r="CO46" i="18"/>
  <c r="CO45" i="18"/>
  <c r="CP31" i="18"/>
  <c r="CN47" i="18"/>
  <c r="DR5" i="1"/>
  <c r="DQ6" i="1"/>
  <c r="DR62" i="18"/>
  <c r="DR19" i="18"/>
  <c r="DR85" i="18" s="1"/>
  <c r="DP79" i="18"/>
  <c r="DP52" i="18"/>
  <c r="DP72" i="18"/>
  <c r="DI138" i="18"/>
  <c r="DJ131" i="18"/>
  <c r="DP119" i="18"/>
  <c r="DQ29" i="18"/>
  <c r="DQ111" i="18"/>
  <c r="DQ113" i="18"/>
  <c r="DR129" i="18"/>
  <c r="DR128" i="18"/>
  <c r="DR110" i="18"/>
  <c r="DQ130" i="18"/>
  <c r="DP103" i="18"/>
  <c r="DQ100" i="18"/>
  <c r="DR98" i="18"/>
  <c r="DQ25" i="18"/>
  <c r="DQ26" i="18" s="1"/>
  <c r="DP27" i="18"/>
  <c r="DP36" i="18" s="1"/>
  <c r="DQ23" i="18"/>
  <c r="DR24" i="18"/>
  <c r="DR30" i="18"/>
  <c r="DR6" i="18"/>
  <c r="DS5" i="18"/>
  <c r="DS18" i="18" s="1"/>
  <c r="DS142" i="18" s="1"/>
  <c r="DR140" i="18" l="1"/>
  <c r="DR51" i="18" s="1"/>
  <c r="DG132" i="18"/>
  <c r="CM61" i="18"/>
  <c r="CN48" i="18"/>
  <c r="CX134" i="18"/>
  <c r="CX63" i="18"/>
  <c r="CX64" i="18" s="1"/>
  <c r="CY133" i="18"/>
  <c r="DR102" i="18"/>
  <c r="DR101" i="18"/>
  <c r="CY34" i="18"/>
  <c r="CX35" i="18"/>
  <c r="CX37" i="18" s="1"/>
  <c r="CX41" i="18" s="1"/>
  <c r="CO47" i="18"/>
  <c r="CP46" i="18"/>
  <c r="CP44" i="18"/>
  <c r="CQ31" i="18"/>
  <c r="CP45" i="18"/>
  <c r="DR6" i="1"/>
  <c r="DS5" i="1"/>
  <c r="DS62" i="18"/>
  <c r="DS19" i="18"/>
  <c r="DS85" i="18" s="1"/>
  <c r="DQ79" i="18"/>
  <c r="DK131" i="18"/>
  <c r="DJ138" i="18"/>
  <c r="DS129" i="18"/>
  <c r="DS128" i="18"/>
  <c r="DS110" i="18"/>
  <c r="DR29" i="18"/>
  <c r="DR111" i="18"/>
  <c r="DR113" i="18"/>
  <c r="DR130" i="18"/>
  <c r="DQ103" i="18"/>
  <c r="DR100" i="18"/>
  <c r="DS98" i="18"/>
  <c r="DQ27" i="18"/>
  <c r="DQ36" i="18" s="1"/>
  <c r="DS24" i="18"/>
  <c r="DS30" i="18"/>
  <c r="DR23" i="18"/>
  <c r="DR25" i="18" s="1"/>
  <c r="DS6" i="18"/>
  <c r="DT5" i="18"/>
  <c r="DT18" i="18" s="1"/>
  <c r="DT142" i="18" s="1"/>
  <c r="DS140" i="18" l="1"/>
  <c r="DS51" i="18" s="1"/>
  <c r="DH132" i="18"/>
  <c r="CN61" i="18"/>
  <c r="CO48" i="18"/>
  <c r="CY134" i="18"/>
  <c r="CY63" i="18"/>
  <c r="CY64" i="18" s="1"/>
  <c r="CZ133" i="18"/>
  <c r="DS102" i="18"/>
  <c r="DS101" i="18"/>
  <c r="CZ34" i="18"/>
  <c r="CY35" i="18"/>
  <c r="CY37" i="18" s="1"/>
  <c r="CY41" i="18" s="1"/>
  <c r="CQ44" i="18"/>
  <c r="CQ46" i="18"/>
  <c r="CQ45" i="18"/>
  <c r="CR31" i="18"/>
  <c r="CP47" i="18"/>
  <c r="DS6" i="1"/>
  <c r="DT5" i="1"/>
  <c r="DT62" i="18"/>
  <c r="DT19" i="18"/>
  <c r="DT85" i="18" s="1"/>
  <c r="DR79" i="18"/>
  <c r="DS130" i="18"/>
  <c r="DK138" i="18"/>
  <c r="DL131" i="18"/>
  <c r="DT129" i="18"/>
  <c r="DT128" i="18"/>
  <c r="DT110" i="18"/>
  <c r="DS29" i="18"/>
  <c r="DS111" i="18"/>
  <c r="DS113" i="18"/>
  <c r="DR103" i="18"/>
  <c r="DT98" i="18"/>
  <c r="DS100" i="18"/>
  <c r="DS25" i="18"/>
  <c r="DS26" i="18" s="1"/>
  <c r="DR26" i="18"/>
  <c r="DS23" i="18"/>
  <c r="DT24" i="18"/>
  <c r="DT30" i="18"/>
  <c r="DU5" i="18"/>
  <c r="DU18" i="18" s="1"/>
  <c r="DU142" i="18" s="1"/>
  <c r="DT6" i="18"/>
  <c r="DT140" i="18" l="1"/>
  <c r="DT51" i="18" s="1"/>
  <c r="DI132" i="18"/>
  <c r="CO61" i="18"/>
  <c r="CP48" i="18"/>
  <c r="CP61" i="18" s="1"/>
  <c r="CZ134" i="18"/>
  <c r="CZ63" i="18"/>
  <c r="CZ64" i="18" s="1"/>
  <c r="DA133" i="18"/>
  <c r="DT102" i="18"/>
  <c r="DT101" i="18"/>
  <c r="CZ35" i="18"/>
  <c r="CZ37" i="18" s="1"/>
  <c r="CZ41" i="18" s="1"/>
  <c r="DA34" i="18"/>
  <c r="CQ47" i="18"/>
  <c r="CR44" i="18"/>
  <c r="CR46" i="18"/>
  <c r="CR45" i="18"/>
  <c r="CS31" i="18"/>
  <c r="DT6" i="1"/>
  <c r="DU5" i="1"/>
  <c r="DU62" i="18"/>
  <c r="DU19" i="18"/>
  <c r="DU85" i="18" s="1"/>
  <c r="DS79" i="18"/>
  <c r="DL138" i="18"/>
  <c r="DM131" i="18"/>
  <c r="DT130" i="18"/>
  <c r="DT29" i="18"/>
  <c r="DU129" i="18"/>
  <c r="DU128" i="18"/>
  <c r="DU110" i="18"/>
  <c r="DT111" i="18"/>
  <c r="DT113" i="18"/>
  <c r="DS103" i="18"/>
  <c r="DU98" i="18"/>
  <c r="DT100" i="18"/>
  <c r="DR27" i="18"/>
  <c r="DR36" i="18" s="1"/>
  <c r="DS27" i="18"/>
  <c r="DS36" i="18" s="1"/>
  <c r="DT25" i="18"/>
  <c r="DT26" i="18" s="1"/>
  <c r="DT23" i="18"/>
  <c r="DU24" i="18"/>
  <c r="DU30" i="18"/>
  <c r="DU6" i="18"/>
  <c r="DV5" i="18"/>
  <c r="DV18" i="18" s="1"/>
  <c r="DV142" i="18" s="1"/>
  <c r="DU140" i="18" l="1"/>
  <c r="DU51" i="18" s="1"/>
  <c r="DJ132" i="18"/>
  <c r="CQ48" i="18"/>
  <c r="CQ61" i="18" s="1"/>
  <c r="DA134" i="18"/>
  <c r="DA63" i="18"/>
  <c r="DA64" i="18" s="1"/>
  <c r="DB133" i="18"/>
  <c r="DU102" i="18"/>
  <c r="DU101" i="18"/>
  <c r="DA35" i="18"/>
  <c r="DA37" i="18" s="1"/>
  <c r="DA41" i="18" s="1"/>
  <c r="DB34" i="18"/>
  <c r="CR47" i="18"/>
  <c r="CS44" i="18"/>
  <c r="CS45" i="18"/>
  <c r="CS46" i="18"/>
  <c r="CT31" i="18"/>
  <c r="DV5" i="1"/>
  <c r="DU6" i="1"/>
  <c r="DV62" i="18"/>
  <c r="DV19" i="18"/>
  <c r="DV85" i="18" s="1"/>
  <c r="DT79" i="18"/>
  <c r="DM138" i="18"/>
  <c r="DN131" i="18"/>
  <c r="DU29" i="18"/>
  <c r="DU111" i="18"/>
  <c r="DU79" i="18" s="1"/>
  <c r="DU113" i="18"/>
  <c r="DV129" i="18"/>
  <c r="DV128" i="18"/>
  <c r="DV110" i="18"/>
  <c r="DU130" i="18"/>
  <c r="DT103" i="18"/>
  <c r="DV98" i="18"/>
  <c r="DU100" i="18"/>
  <c r="DT27" i="18"/>
  <c r="DT36" i="18" s="1"/>
  <c r="DU25" i="18"/>
  <c r="DU26" i="18" s="1"/>
  <c r="DU23" i="18"/>
  <c r="DV24" i="18"/>
  <c r="DV30" i="18"/>
  <c r="DV6" i="18"/>
  <c r="DW5" i="18"/>
  <c r="DW18" i="18" s="1"/>
  <c r="DW142" i="18" s="1"/>
  <c r="DV140" i="18" l="1"/>
  <c r="DV51" i="18" s="1"/>
  <c r="DK132" i="18"/>
  <c r="CR48" i="18"/>
  <c r="CR61" i="18" s="1"/>
  <c r="DB134" i="18"/>
  <c r="DB63" i="18"/>
  <c r="DB64" i="18" s="1"/>
  <c r="DC133" i="18"/>
  <c r="DV102" i="18"/>
  <c r="DV101" i="18"/>
  <c r="DC34" i="18"/>
  <c r="DB35" i="18"/>
  <c r="DB37" i="18" s="1"/>
  <c r="DB41" i="18" s="1"/>
  <c r="CS47" i="18"/>
  <c r="CT44" i="18"/>
  <c r="CU31" i="18"/>
  <c r="CT45" i="18"/>
  <c r="CT46" i="18"/>
  <c r="DW5" i="1"/>
  <c r="DV6" i="1"/>
  <c r="DW62" i="18"/>
  <c r="DW19" i="18"/>
  <c r="DW85" i="18" s="1"/>
  <c r="DV130" i="18"/>
  <c r="DO131" i="18"/>
  <c r="DN138" i="18"/>
  <c r="DV111" i="18"/>
  <c r="DV121" i="18" s="1"/>
  <c r="DV113" i="18"/>
  <c r="DV29" i="18"/>
  <c r="DW129" i="18"/>
  <c r="DW128" i="18"/>
  <c r="DW110" i="18"/>
  <c r="DU103" i="18"/>
  <c r="DV100" i="18"/>
  <c r="DW98" i="18"/>
  <c r="DU27" i="18"/>
  <c r="DU36" i="18" s="1"/>
  <c r="DV25" i="18"/>
  <c r="DV26" i="18" s="1"/>
  <c r="DW24" i="18"/>
  <c r="DW30" i="18"/>
  <c r="DV23" i="18"/>
  <c r="DW6" i="18"/>
  <c r="DX5" i="18"/>
  <c r="DX18" i="18" s="1"/>
  <c r="DX142" i="18" s="1"/>
  <c r="DW140" i="18" l="1"/>
  <c r="DW51" i="18" s="1"/>
  <c r="DL132" i="18"/>
  <c r="CR53" i="18"/>
  <c r="CS48" i="18"/>
  <c r="DC134" i="18"/>
  <c r="DC63" i="18"/>
  <c r="DC64" i="18" s="1"/>
  <c r="DD133" i="18"/>
  <c r="DW102" i="18"/>
  <c r="DW101" i="18"/>
  <c r="DD34" i="18"/>
  <c r="DC35" i="18"/>
  <c r="DC37" i="18" s="1"/>
  <c r="DC41" i="18" s="1"/>
  <c r="CU46" i="18"/>
  <c r="CV31" i="18"/>
  <c r="CU45" i="18"/>
  <c r="CU44" i="18"/>
  <c r="CT47" i="18"/>
  <c r="DW6" i="1"/>
  <c r="DX5" i="1"/>
  <c r="DX62" i="18"/>
  <c r="DX19" i="18"/>
  <c r="DX85" i="18" s="1"/>
  <c r="DV79" i="18"/>
  <c r="DV52" i="18"/>
  <c r="DV72" i="18"/>
  <c r="DO138" i="18"/>
  <c r="DP131" i="18"/>
  <c r="DV119" i="18"/>
  <c r="DX129" i="18"/>
  <c r="DX128" i="18"/>
  <c r="DX110" i="18"/>
  <c r="DW111" i="18"/>
  <c r="DW113" i="18"/>
  <c r="DW29" i="18"/>
  <c r="DW130" i="18"/>
  <c r="DV103" i="18"/>
  <c r="DX98" i="18"/>
  <c r="DW100" i="18"/>
  <c r="DV27" i="18"/>
  <c r="DV36" i="18" s="1"/>
  <c r="DW25" i="18"/>
  <c r="DW26" i="18" s="1"/>
  <c r="DX24" i="18"/>
  <c r="DX30" i="18"/>
  <c r="DW23" i="18"/>
  <c r="DX6" i="18"/>
  <c r="DY5" i="18"/>
  <c r="DY18" i="18" s="1"/>
  <c r="DY142" i="18" s="1"/>
  <c r="DX140" i="18" l="1"/>
  <c r="DX51" i="18" s="1"/>
  <c r="DM132" i="18"/>
  <c r="CS61" i="18"/>
  <c r="CT48" i="18"/>
  <c r="DD134" i="18"/>
  <c r="DD63" i="18"/>
  <c r="DD64" i="18" s="1"/>
  <c r="DE133" i="18"/>
  <c r="DX102" i="18"/>
  <c r="DX101" i="18"/>
  <c r="DE34" i="18"/>
  <c r="DD35" i="18"/>
  <c r="DD37" i="18" s="1"/>
  <c r="DD41" i="18" s="1"/>
  <c r="CU47" i="18"/>
  <c r="CV46" i="18"/>
  <c r="CW31" i="18"/>
  <c r="CV44" i="18"/>
  <c r="CV45" i="18"/>
  <c r="DX6" i="1"/>
  <c r="DY5" i="1"/>
  <c r="DY62" i="18"/>
  <c r="DY19" i="18"/>
  <c r="DY85" i="18" s="1"/>
  <c r="DW79" i="18"/>
  <c r="DP138" i="18"/>
  <c r="DQ131" i="18"/>
  <c r="DX29" i="18"/>
  <c r="DX111" i="18"/>
  <c r="DX113" i="18"/>
  <c r="DY129" i="18"/>
  <c r="DY128" i="18"/>
  <c r="DY110" i="18"/>
  <c r="DX130" i="18"/>
  <c r="DW103" i="18"/>
  <c r="DY98" i="18"/>
  <c r="DX100" i="18"/>
  <c r="DW27" i="18"/>
  <c r="DW36" i="18" s="1"/>
  <c r="DX25" i="18"/>
  <c r="DX26" i="18" s="1"/>
  <c r="DY24" i="18"/>
  <c r="DY30" i="18"/>
  <c r="DX23" i="18"/>
  <c r="DZ5" i="18"/>
  <c r="DZ18" i="18" s="1"/>
  <c r="DZ142" i="18" s="1"/>
  <c r="DY6" i="18"/>
  <c r="DY140" i="18" l="1"/>
  <c r="DY51" i="18" s="1"/>
  <c r="DN132" i="18"/>
  <c r="CT61" i="18"/>
  <c r="CU48" i="18"/>
  <c r="DE134" i="18"/>
  <c r="DE63" i="18"/>
  <c r="DE64" i="18" s="1"/>
  <c r="DF133" i="18"/>
  <c r="DY102" i="18"/>
  <c r="DY101" i="18"/>
  <c r="DE35" i="18"/>
  <c r="DE37" i="18" s="1"/>
  <c r="DE41" i="18" s="1"/>
  <c r="DF34" i="18"/>
  <c r="CV47" i="18"/>
  <c r="CW45" i="18"/>
  <c r="CW46" i="18"/>
  <c r="CX31" i="18"/>
  <c r="CW44" i="18"/>
  <c r="DY6" i="1"/>
  <c r="DZ5" i="1"/>
  <c r="DZ62" i="18"/>
  <c r="DZ19" i="18"/>
  <c r="DZ85" i="18" s="1"/>
  <c r="DX79" i="18"/>
  <c r="DY130" i="18"/>
  <c r="DQ138" i="18"/>
  <c r="DR131" i="18"/>
  <c r="DY29" i="18"/>
  <c r="DZ129" i="18"/>
  <c r="DO132" i="18" s="1"/>
  <c r="DZ128" i="18"/>
  <c r="DZ110" i="18"/>
  <c r="DY111" i="18"/>
  <c r="DY113" i="18"/>
  <c r="DX103" i="18"/>
  <c r="DY100" i="18"/>
  <c r="DZ98" i="18"/>
  <c r="DX27" i="18"/>
  <c r="DX36" i="18" s="1"/>
  <c r="DY25" i="18"/>
  <c r="DY26" i="18" s="1"/>
  <c r="DZ24" i="18"/>
  <c r="DZ30" i="18"/>
  <c r="DY23" i="18"/>
  <c r="EA5" i="18"/>
  <c r="EA18" i="18" s="1"/>
  <c r="EA142" i="18" s="1"/>
  <c r="DZ6" i="18"/>
  <c r="CU61" i="18" l="1"/>
  <c r="CV48" i="18"/>
  <c r="CV61" i="18" s="1"/>
  <c r="DF134" i="18"/>
  <c r="DF63" i="18"/>
  <c r="DF64" i="18" s="1"/>
  <c r="DG133" i="18"/>
  <c r="DZ102" i="18"/>
  <c r="DZ101" i="18"/>
  <c r="DG34" i="18"/>
  <c r="DF35" i="18"/>
  <c r="DF37" i="18" s="1"/>
  <c r="DF41" i="18" s="1"/>
  <c r="CW47" i="18"/>
  <c r="CX44" i="18"/>
  <c r="CY31" i="18"/>
  <c r="CX45" i="18"/>
  <c r="CX46" i="18"/>
  <c r="DZ6" i="1"/>
  <c r="EA5" i="1"/>
  <c r="EA62" i="18"/>
  <c r="EA19" i="18"/>
  <c r="EA85" i="18" s="1"/>
  <c r="DY79" i="18"/>
  <c r="DS131" i="18"/>
  <c r="DR138" i="18"/>
  <c r="DZ29" i="18"/>
  <c r="EA129" i="18"/>
  <c r="EA128" i="18"/>
  <c r="EA110" i="18"/>
  <c r="DZ111" i="18"/>
  <c r="DZ113" i="18"/>
  <c r="DZ130" i="18"/>
  <c r="DY103" i="18"/>
  <c r="DZ100" i="18"/>
  <c r="EA98" i="18"/>
  <c r="DY27" i="18"/>
  <c r="DY36" i="18" s="1"/>
  <c r="DZ25" i="18"/>
  <c r="DZ26" i="18" s="1"/>
  <c r="DZ23" i="18"/>
  <c r="EA24" i="18"/>
  <c r="EA30" i="18"/>
  <c r="EA6" i="18"/>
  <c r="EB5" i="18"/>
  <c r="EB18" i="18" s="1"/>
  <c r="EB142" i="18" s="1"/>
  <c r="EA140" i="18" l="1"/>
  <c r="EA51" i="18" s="1"/>
  <c r="DP132" i="18"/>
  <c r="CW48" i="18"/>
  <c r="CW61" i="18" s="1"/>
  <c r="DG134" i="18"/>
  <c r="DG63" i="18"/>
  <c r="DG64" i="18" s="1"/>
  <c r="DH133" i="18"/>
  <c r="EA102" i="18"/>
  <c r="EA101" i="18"/>
  <c r="DH34" i="18"/>
  <c r="DG35" i="18"/>
  <c r="DG37" i="18" s="1"/>
  <c r="DG41" i="18" s="1"/>
  <c r="CY45" i="18"/>
  <c r="CY44" i="18"/>
  <c r="CY46" i="18"/>
  <c r="CZ31" i="18"/>
  <c r="CX47" i="18"/>
  <c r="EA6" i="1"/>
  <c r="EB5" i="1"/>
  <c r="EB62" i="18"/>
  <c r="EB19" i="18"/>
  <c r="EB85" i="18" s="1"/>
  <c r="DZ79" i="18"/>
  <c r="EA130" i="18"/>
  <c r="DS138" i="18"/>
  <c r="DT131" i="18"/>
  <c r="EB129" i="18"/>
  <c r="EB128" i="18"/>
  <c r="EB110" i="18"/>
  <c r="EA29" i="18"/>
  <c r="EA111" i="18"/>
  <c r="EA79" i="18" s="1"/>
  <c r="EA113" i="18"/>
  <c r="DZ103" i="18"/>
  <c r="EA100" i="18"/>
  <c r="EB98" i="18"/>
  <c r="DZ27" i="18"/>
  <c r="DZ36" i="18" s="1"/>
  <c r="EA25" i="18"/>
  <c r="EA26" i="18" s="1"/>
  <c r="EB24" i="18"/>
  <c r="EB30" i="18"/>
  <c r="EA23" i="18"/>
  <c r="EC5" i="18"/>
  <c r="EC18" i="18" s="1"/>
  <c r="EC142" i="18" s="1"/>
  <c r="EB6" i="18"/>
  <c r="EB140" i="18" l="1"/>
  <c r="EB51" i="18" s="1"/>
  <c r="DQ132" i="18"/>
  <c r="CX48" i="18"/>
  <c r="CX53" i="18" s="1"/>
  <c r="DH134" i="18"/>
  <c r="DH63" i="18"/>
  <c r="DH64" i="18" s="1"/>
  <c r="DI133" i="18"/>
  <c r="EB102" i="18"/>
  <c r="EB101" i="18"/>
  <c r="DH35" i="18"/>
  <c r="DH37" i="18" s="1"/>
  <c r="DH41" i="18" s="1"/>
  <c r="DI34" i="18"/>
  <c r="CY47" i="18"/>
  <c r="CZ44" i="18"/>
  <c r="CZ46" i="18"/>
  <c r="CZ45" i="18"/>
  <c r="DA31" i="18"/>
  <c r="EB6" i="1"/>
  <c r="EC5" i="1"/>
  <c r="EC62" i="18"/>
  <c r="EC19" i="18"/>
  <c r="EC85" i="18" s="1"/>
  <c r="EB130" i="18"/>
  <c r="DT138" i="18"/>
  <c r="DU131" i="18"/>
  <c r="EB29" i="18"/>
  <c r="EC129" i="18"/>
  <c r="EC128" i="18"/>
  <c r="EC110" i="18"/>
  <c r="EB111" i="18"/>
  <c r="EB121" i="18" s="1"/>
  <c r="EB113" i="18"/>
  <c r="EA103" i="18"/>
  <c r="EB100" i="18"/>
  <c r="EC98" i="18"/>
  <c r="EA27" i="18"/>
  <c r="EA36" i="18" s="1"/>
  <c r="EB25" i="18"/>
  <c r="EB26" i="18" s="1"/>
  <c r="EC24" i="18"/>
  <c r="EC30" i="18"/>
  <c r="EB23" i="18"/>
  <c r="EC6" i="18"/>
  <c r="ED5" i="18"/>
  <c r="ED18" i="18" s="1"/>
  <c r="ED142" i="18" s="1"/>
  <c r="EC140" i="18" l="1"/>
  <c r="EC51" i="18" s="1"/>
  <c r="DR132" i="18"/>
  <c r="CX61" i="18"/>
  <c r="CY48" i="18"/>
  <c r="CY61" i="18" s="1"/>
  <c r="DI134" i="18"/>
  <c r="DI63" i="18"/>
  <c r="DI64" i="18" s="1"/>
  <c r="DJ133" i="18"/>
  <c r="EC130" i="18"/>
  <c r="EC102" i="18"/>
  <c r="EC101" i="18"/>
  <c r="DI35" i="18"/>
  <c r="DI37" i="18" s="1"/>
  <c r="DI41" i="18" s="1"/>
  <c r="DJ34" i="18"/>
  <c r="DA46" i="18"/>
  <c r="DA45" i="18"/>
  <c r="DA44" i="18"/>
  <c r="DB31" i="18"/>
  <c r="CZ47" i="18"/>
  <c r="EC6" i="1"/>
  <c r="ED5" i="1"/>
  <c r="ED62" i="18"/>
  <c r="ED19" i="18"/>
  <c r="ED85" i="18" s="1"/>
  <c r="EB79" i="18"/>
  <c r="EB52" i="18"/>
  <c r="EB72" i="18"/>
  <c r="EB119" i="18"/>
  <c r="DU138" i="18"/>
  <c r="DV131" i="18"/>
  <c r="ED129" i="18"/>
  <c r="ED128" i="18"/>
  <c r="ED110" i="18"/>
  <c r="EC29" i="18"/>
  <c r="EC111" i="18"/>
  <c r="EC113" i="18"/>
  <c r="EB103" i="18"/>
  <c r="EC100" i="18"/>
  <c r="ED98" i="18"/>
  <c r="EB27" i="18"/>
  <c r="EB36" i="18" s="1"/>
  <c r="EC25" i="18"/>
  <c r="EC26" i="18" s="1"/>
  <c r="EC23" i="18"/>
  <c r="ED24" i="18"/>
  <c r="ED30" i="18"/>
  <c r="ED6" i="18"/>
  <c r="EE5" i="18"/>
  <c r="EE18" i="18" s="1"/>
  <c r="EE142" i="18" s="1"/>
  <c r="ED140" i="18" l="1"/>
  <c r="ED51" i="18" s="1"/>
  <c r="DS132" i="18"/>
  <c r="CZ48" i="18"/>
  <c r="DJ134" i="18"/>
  <c r="DJ63" i="18"/>
  <c r="DJ64" i="18" s="1"/>
  <c r="DK133" i="18"/>
  <c r="ED102" i="18"/>
  <c r="ED101" i="18"/>
  <c r="DJ35" i="18"/>
  <c r="DJ37" i="18" s="1"/>
  <c r="DJ41" i="18" s="1"/>
  <c r="DK34" i="18"/>
  <c r="DB44" i="18"/>
  <c r="DB45" i="18"/>
  <c r="DB46" i="18"/>
  <c r="DC31" i="18"/>
  <c r="DA47" i="18"/>
  <c r="ED6" i="1"/>
  <c r="EE5" i="1"/>
  <c r="EE62" i="18"/>
  <c r="EE19" i="18"/>
  <c r="EE85" i="18" s="1"/>
  <c r="EC79" i="18"/>
  <c r="ED130" i="18"/>
  <c r="DV138" i="18"/>
  <c r="DW131" i="18"/>
  <c r="EE129" i="18"/>
  <c r="EE128" i="18"/>
  <c r="EE110" i="18"/>
  <c r="ED111" i="18"/>
  <c r="ED113" i="18"/>
  <c r="ED29" i="18"/>
  <c r="EC103" i="18"/>
  <c r="ED100" i="18"/>
  <c r="EE98" i="18"/>
  <c r="EC27" i="18"/>
  <c r="EC36" i="18" s="1"/>
  <c r="EE24" i="18"/>
  <c r="EE30" i="18"/>
  <c r="ED23" i="18"/>
  <c r="ED25" i="18" s="1"/>
  <c r="ED26" i="18" s="1"/>
  <c r="EE6" i="18"/>
  <c r="EF5" i="18"/>
  <c r="EF18" i="18" s="1"/>
  <c r="EF142" i="18" s="1"/>
  <c r="EE140" i="18" l="1"/>
  <c r="EE51" i="18" s="1"/>
  <c r="DT132" i="18"/>
  <c r="CZ61" i="18"/>
  <c r="DA48" i="18"/>
  <c r="DK134" i="18"/>
  <c r="DK63" i="18"/>
  <c r="DK64" i="18" s="1"/>
  <c r="DL133" i="18"/>
  <c r="EE102" i="18"/>
  <c r="EE101" i="18"/>
  <c r="DL34" i="18"/>
  <c r="DK35" i="18"/>
  <c r="DK37" i="18" s="1"/>
  <c r="DK41" i="18" s="1"/>
  <c r="DC44" i="18"/>
  <c r="DC45" i="18"/>
  <c r="DC46" i="18"/>
  <c r="DD31" i="18"/>
  <c r="DB47" i="18"/>
  <c r="EF5" i="1"/>
  <c r="EE6" i="1"/>
  <c r="EF62" i="18"/>
  <c r="EF19" i="18"/>
  <c r="EF85" i="18" s="1"/>
  <c r="ED79" i="18"/>
  <c r="DW138" i="18"/>
  <c r="DX131" i="18"/>
  <c r="EE130" i="18"/>
  <c r="EF129" i="18"/>
  <c r="EF128" i="18"/>
  <c r="EF110" i="18"/>
  <c r="EE29" i="18"/>
  <c r="EE111" i="18"/>
  <c r="EE113" i="18"/>
  <c r="ED103" i="18"/>
  <c r="EF98" i="18"/>
  <c r="EE100" i="18"/>
  <c r="ED27" i="18"/>
  <c r="ED36" i="18" s="1"/>
  <c r="EE25" i="18"/>
  <c r="EE26" i="18" s="1"/>
  <c r="EF24" i="18"/>
  <c r="EF30" i="18"/>
  <c r="EE23" i="18"/>
  <c r="EG5" i="18"/>
  <c r="EG18" i="18" s="1"/>
  <c r="EG142" i="18" s="1"/>
  <c r="EF6" i="18"/>
  <c r="EF140" i="18" l="1"/>
  <c r="EF51" i="18" s="1"/>
  <c r="DU132" i="18"/>
  <c r="DA61" i="18"/>
  <c r="DB48" i="18"/>
  <c r="DB61" i="18" s="1"/>
  <c r="DL134" i="18"/>
  <c r="DL63" i="18"/>
  <c r="DL64" i="18" s="1"/>
  <c r="DM133" i="18"/>
  <c r="EG19" i="18"/>
  <c r="EG85" i="18" s="1"/>
  <c r="EF102" i="18"/>
  <c r="EF101" i="18"/>
  <c r="DL35" i="18"/>
  <c r="DL37" i="18" s="1"/>
  <c r="DL41" i="18" s="1"/>
  <c r="DM34" i="18"/>
  <c r="DC47" i="18"/>
  <c r="DD46" i="18"/>
  <c r="DD44" i="18"/>
  <c r="DD45" i="18"/>
  <c r="DE31" i="18"/>
  <c r="EF6" i="1"/>
  <c r="EG5" i="1"/>
  <c r="EE79" i="18"/>
  <c r="EG62" i="18"/>
  <c r="DY131" i="18"/>
  <c r="DX138" i="18"/>
  <c r="EF29" i="18"/>
  <c r="EG129" i="18"/>
  <c r="EG128" i="18"/>
  <c r="EG110" i="18"/>
  <c r="EF111" i="18"/>
  <c r="EF113" i="18"/>
  <c r="EF130" i="18"/>
  <c r="EE103" i="18"/>
  <c r="EF100" i="18"/>
  <c r="EG98" i="18"/>
  <c r="EE27" i="18"/>
  <c r="EE36" i="18" s="1"/>
  <c r="EF25" i="18"/>
  <c r="EG24" i="18"/>
  <c r="EG30" i="18"/>
  <c r="EF23" i="18"/>
  <c r="EG6" i="18"/>
  <c r="EH5" i="18"/>
  <c r="EH18" i="18" s="1"/>
  <c r="EH142" i="18" s="1"/>
  <c r="EG140" i="18" l="1"/>
  <c r="EG51" i="18" s="1"/>
  <c r="DV132" i="18"/>
  <c r="DC48" i="18"/>
  <c r="DC61" i="18" s="1"/>
  <c r="DM134" i="18"/>
  <c r="DM63" i="18"/>
  <c r="DM64" i="18" s="1"/>
  <c r="DN133" i="18"/>
  <c r="EH19" i="18"/>
  <c r="EH85" i="18" s="1"/>
  <c r="EG102" i="18"/>
  <c r="EG101" i="18"/>
  <c r="DN34" i="18"/>
  <c r="DM35" i="18"/>
  <c r="DM37" i="18" s="1"/>
  <c r="DM41" i="18" s="1"/>
  <c r="DD47" i="18"/>
  <c r="DE44" i="18"/>
  <c r="DE46" i="18"/>
  <c r="DE45" i="18"/>
  <c r="DF31" i="18"/>
  <c r="EG6" i="1"/>
  <c r="EH5" i="1"/>
  <c r="EF79" i="18"/>
  <c r="EH62" i="18"/>
  <c r="DY138" i="18"/>
  <c r="DZ131" i="18"/>
  <c r="EG29" i="18"/>
  <c r="EG111" i="18"/>
  <c r="EG79" i="18" s="1"/>
  <c r="EG113" i="18"/>
  <c r="EH129" i="18"/>
  <c r="EH128" i="18"/>
  <c r="EH110" i="18"/>
  <c r="EG130" i="18"/>
  <c r="EF103" i="18"/>
  <c r="EG100" i="18"/>
  <c r="EH98" i="18"/>
  <c r="EG25" i="18"/>
  <c r="EG26" i="18" s="1"/>
  <c r="EF26" i="18"/>
  <c r="EH24" i="18"/>
  <c r="EH30" i="18"/>
  <c r="EG23" i="18"/>
  <c r="EH6" i="18"/>
  <c r="EI5" i="18"/>
  <c r="EI18" i="18" s="1"/>
  <c r="EI142" i="18" s="1"/>
  <c r="EH140" i="18" l="1"/>
  <c r="EH51" i="18" s="1"/>
  <c r="DW132" i="18"/>
  <c r="DD48" i="18"/>
  <c r="DD53" i="18" s="1"/>
  <c r="DN134" i="18"/>
  <c r="DN63" i="18"/>
  <c r="DN64" i="18" s="1"/>
  <c r="DO133" i="18"/>
  <c r="EI19" i="18"/>
  <c r="EI85" i="18" s="1"/>
  <c r="EH102" i="18"/>
  <c r="EH101" i="18"/>
  <c r="DN35" i="18"/>
  <c r="DN37" i="18" s="1"/>
  <c r="DN41" i="18" s="1"/>
  <c r="DO34" i="18"/>
  <c r="DE47" i="18"/>
  <c r="DF45" i="18"/>
  <c r="DF44" i="18"/>
  <c r="DG31" i="18"/>
  <c r="DF46" i="18"/>
  <c r="EH6" i="1"/>
  <c r="EI5" i="1"/>
  <c r="EI62" i="18"/>
  <c r="DZ138" i="18"/>
  <c r="EA131" i="18"/>
  <c r="EH130" i="18"/>
  <c r="EH111" i="18"/>
  <c r="EH121" i="18" s="1"/>
  <c r="EH113" i="18"/>
  <c r="EH29" i="18"/>
  <c r="EI129" i="18"/>
  <c r="EI128" i="18"/>
  <c r="EI110" i="18"/>
  <c r="EG103" i="18"/>
  <c r="EH100" i="18"/>
  <c r="EI98" i="18"/>
  <c r="EF27" i="18"/>
  <c r="EF36" i="18" s="1"/>
  <c r="EG27" i="18"/>
  <c r="EG36" i="18" s="1"/>
  <c r="EH25" i="18"/>
  <c r="EH26" i="18" s="1"/>
  <c r="EH23" i="18"/>
  <c r="EI24" i="18"/>
  <c r="EI30" i="18"/>
  <c r="EI6" i="18"/>
  <c r="EJ5" i="18"/>
  <c r="EJ18" i="18" s="1"/>
  <c r="EJ142" i="18" s="1"/>
  <c r="EI140" i="18" l="1"/>
  <c r="EI51" i="18" s="1"/>
  <c r="DX132" i="18"/>
  <c r="DD61" i="18"/>
  <c r="DE48" i="18"/>
  <c r="DO134" i="18"/>
  <c r="DO63" i="18"/>
  <c r="DO64" i="18" s="1"/>
  <c r="DP133" i="18"/>
  <c r="EJ19" i="18"/>
  <c r="EJ85" i="18" s="1"/>
  <c r="EI102" i="18"/>
  <c r="EI101" i="18"/>
  <c r="DP34" i="18"/>
  <c r="DO35" i="18"/>
  <c r="DO37" i="18" s="1"/>
  <c r="DO41" i="18" s="1"/>
  <c r="DG44" i="18"/>
  <c r="DG45" i="18"/>
  <c r="DH31" i="18"/>
  <c r="DG46" i="18"/>
  <c r="DF47" i="18"/>
  <c r="EI6" i="1"/>
  <c r="EJ5" i="1"/>
  <c r="EH79" i="18"/>
  <c r="EJ62" i="18"/>
  <c r="EH52" i="18"/>
  <c r="EH72" i="18"/>
  <c r="EH119" i="18"/>
  <c r="EA138" i="18"/>
  <c r="EB131" i="18"/>
  <c r="EI111" i="18"/>
  <c r="EI113" i="18"/>
  <c r="EI29" i="18"/>
  <c r="EI130" i="18"/>
  <c r="EJ129" i="18"/>
  <c r="EJ128" i="18"/>
  <c r="EJ110" i="18"/>
  <c r="EH103" i="18"/>
  <c r="EI100" i="18"/>
  <c r="EJ98" i="18"/>
  <c r="EH27" i="18"/>
  <c r="EH36" i="18" s="1"/>
  <c r="EI25" i="18"/>
  <c r="EI26" i="18" s="1"/>
  <c r="EI23" i="18"/>
  <c r="EJ24" i="18"/>
  <c r="EJ30" i="18"/>
  <c r="EK5" i="18"/>
  <c r="EK18" i="18" s="1"/>
  <c r="EK142" i="18" s="1"/>
  <c r="EJ6" i="18"/>
  <c r="EJ140" i="18" l="1"/>
  <c r="EJ51" i="18" s="1"/>
  <c r="DY132" i="18"/>
  <c r="DE61" i="18"/>
  <c r="DF48" i="18"/>
  <c r="DP134" i="18"/>
  <c r="DP63" i="18"/>
  <c r="DP64" i="18" s="1"/>
  <c r="DQ133" i="18"/>
  <c r="EK19" i="18"/>
  <c r="EK85" i="18" s="1"/>
  <c r="EJ102" i="18"/>
  <c r="EJ101" i="18"/>
  <c r="DQ34" i="18"/>
  <c r="DP35" i="18"/>
  <c r="DP37" i="18" s="1"/>
  <c r="DP41" i="18" s="1"/>
  <c r="DH44" i="18"/>
  <c r="DI31" i="18"/>
  <c r="DH45" i="18"/>
  <c r="DH46" i="18"/>
  <c r="DG47" i="18"/>
  <c r="EJ6" i="1"/>
  <c r="EK5" i="1"/>
  <c r="EI79" i="18"/>
  <c r="EK62" i="18"/>
  <c r="EB138" i="18"/>
  <c r="EC131" i="18"/>
  <c r="EJ111" i="18"/>
  <c r="EJ113" i="18"/>
  <c r="EJ29" i="18"/>
  <c r="EJ130" i="18"/>
  <c r="EK129" i="18"/>
  <c r="EK128" i="18"/>
  <c r="EK110" i="18"/>
  <c r="EI103" i="18"/>
  <c r="EJ100" i="18"/>
  <c r="EK98" i="18"/>
  <c r="EI27" i="18"/>
  <c r="EI36" i="18" s="1"/>
  <c r="EJ25" i="18"/>
  <c r="EJ26" i="18" s="1"/>
  <c r="EK24" i="18"/>
  <c r="EK30" i="18"/>
  <c r="EJ23" i="18"/>
  <c r="EL5" i="18"/>
  <c r="EL18" i="18" s="1"/>
  <c r="EL142" i="18" s="1"/>
  <c r="EK6" i="18"/>
  <c r="EK140" i="18" l="1"/>
  <c r="EK51" i="18" s="1"/>
  <c r="DZ132" i="18"/>
  <c r="DF61" i="18"/>
  <c r="DG48" i="18"/>
  <c r="DQ134" i="18"/>
  <c r="DQ63" i="18"/>
  <c r="DQ64" i="18" s="1"/>
  <c r="DR133" i="18"/>
  <c r="EL19" i="18"/>
  <c r="EL85" i="18" s="1"/>
  <c r="EK102" i="18"/>
  <c r="EK101" i="18"/>
  <c r="DQ35" i="18"/>
  <c r="DQ37" i="18" s="1"/>
  <c r="DQ41" i="18" s="1"/>
  <c r="DR34" i="18"/>
  <c r="DI45" i="18"/>
  <c r="DI46" i="18"/>
  <c r="DJ31" i="18"/>
  <c r="DI44" i="18"/>
  <c r="DH47" i="18"/>
  <c r="EK6" i="1"/>
  <c r="EL5" i="1"/>
  <c r="EJ79" i="18"/>
  <c r="EL62" i="18"/>
  <c r="ED131" i="18"/>
  <c r="EC138" i="18"/>
  <c r="EK130" i="18"/>
  <c r="EK111" i="18"/>
  <c r="EK113" i="18"/>
  <c r="EK29" i="18"/>
  <c r="EL129" i="18"/>
  <c r="EA132" i="18" s="1"/>
  <c r="EL128" i="18"/>
  <c r="EL110" i="18"/>
  <c r="EJ103" i="18"/>
  <c r="EK100" i="18"/>
  <c r="EL98" i="18"/>
  <c r="EJ27" i="18"/>
  <c r="EJ36" i="18" s="1"/>
  <c r="EK25" i="18"/>
  <c r="EK26" i="18" s="1"/>
  <c r="EL24" i="18"/>
  <c r="EL30" i="18"/>
  <c r="EK23" i="18"/>
  <c r="EL6" i="18"/>
  <c r="EM5" i="18"/>
  <c r="EM18" i="18" s="1"/>
  <c r="EM142" i="18" s="1"/>
  <c r="DG61" i="18" l="1"/>
  <c r="DH48" i="18"/>
  <c r="DH61" i="18" s="1"/>
  <c r="DR134" i="18"/>
  <c r="DR63" i="18"/>
  <c r="DR64" i="18" s="1"/>
  <c r="DS133" i="18"/>
  <c r="EL102" i="18"/>
  <c r="EL101" i="18"/>
  <c r="DR35" i="18"/>
  <c r="DR37" i="18" s="1"/>
  <c r="DR41" i="18" s="1"/>
  <c r="DS34" i="18"/>
  <c r="DI47" i="18"/>
  <c r="DJ44" i="18"/>
  <c r="DJ46" i="18"/>
  <c r="DJ45" i="18"/>
  <c r="DK31" i="18"/>
  <c r="EL6" i="1"/>
  <c r="EM5" i="1"/>
  <c r="EM19" i="18"/>
  <c r="EM85" i="18" s="1"/>
  <c r="EK79" i="18"/>
  <c r="EM62" i="18"/>
  <c r="ED138" i="18"/>
  <c r="EE131" i="18"/>
  <c r="EL29" i="18"/>
  <c r="EM129" i="18"/>
  <c r="EM128" i="18"/>
  <c r="EM110" i="18"/>
  <c r="EL130" i="18"/>
  <c r="EL111" i="18"/>
  <c r="EL113" i="18"/>
  <c r="EK103" i="18"/>
  <c r="EL100" i="18"/>
  <c r="EM98" i="18"/>
  <c r="EK27" i="18"/>
  <c r="EK36" i="18" s="1"/>
  <c r="EL25" i="18"/>
  <c r="EL26" i="18" s="1"/>
  <c r="EL23" i="18"/>
  <c r="EM24" i="18"/>
  <c r="EM30" i="18"/>
  <c r="EM6" i="18"/>
  <c r="EN5" i="18"/>
  <c r="EN18" i="18" s="1"/>
  <c r="EN142" i="18" s="1"/>
  <c r="EM140" i="18" l="1"/>
  <c r="EM51" i="18" s="1"/>
  <c r="EB132" i="18"/>
  <c r="DI48" i="18"/>
  <c r="DI61" i="18" s="1"/>
  <c r="DS134" i="18"/>
  <c r="DS63" i="18"/>
  <c r="DS64" i="18" s="1"/>
  <c r="DT133" i="18"/>
  <c r="EM102" i="18"/>
  <c r="EM101" i="18"/>
  <c r="DS35" i="18"/>
  <c r="DS37" i="18" s="1"/>
  <c r="DS41" i="18" s="1"/>
  <c r="DT34" i="18"/>
  <c r="DJ47" i="18"/>
  <c r="DK44" i="18"/>
  <c r="DK45" i="18"/>
  <c r="DL31" i="18"/>
  <c r="DK46" i="18"/>
  <c r="EN5" i="1"/>
  <c r="EM6" i="1"/>
  <c r="EN19" i="18"/>
  <c r="EN85" i="18" s="1"/>
  <c r="EL79" i="18"/>
  <c r="EN62" i="18"/>
  <c r="EM111" i="18"/>
  <c r="EM79" i="18" s="1"/>
  <c r="EE138" i="18"/>
  <c r="EF131" i="18"/>
  <c r="EM130" i="18"/>
  <c r="EN129" i="18"/>
  <c r="EN128" i="18"/>
  <c r="EN110" i="18"/>
  <c r="EM29" i="18"/>
  <c r="EM113" i="18"/>
  <c r="EL103" i="18"/>
  <c r="EM100" i="18"/>
  <c r="EN98" i="18"/>
  <c r="EL27" i="18"/>
  <c r="EL36" i="18" s="1"/>
  <c r="EM25" i="18"/>
  <c r="EM26" i="18" s="1"/>
  <c r="EN24" i="18"/>
  <c r="EN30" i="18"/>
  <c r="EM23" i="18"/>
  <c r="EN6" i="18"/>
  <c r="EO5" i="18"/>
  <c r="EO18" i="18" s="1"/>
  <c r="EO142" i="18" s="1"/>
  <c r="EN140" i="18" l="1"/>
  <c r="EN51" i="18" s="1"/>
  <c r="EC132" i="18"/>
  <c r="DJ48" i="18"/>
  <c r="DJ53" i="18" s="1"/>
  <c r="DT134" i="18"/>
  <c r="DT63" i="18"/>
  <c r="DT64" i="18" s="1"/>
  <c r="DU133" i="18"/>
  <c r="EN102" i="18"/>
  <c r="EN101" i="18"/>
  <c r="DU34" i="18"/>
  <c r="DT35" i="18"/>
  <c r="DT37" i="18" s="1"/>
  <c r="DT41" i="18" s="1"/>
  <c r="DK47" i="18"/>
  <c r="DM31" i="18"/>
  <c r="DL44" i="18"/>
  <c r="DL45" i="18"/>
  <c r="DL46" i="18"/>
  <c r="EN6" i="1"/>
  <c r="EO5" i="1"/>
  <c r="EO62" i="18"/>
  <c r="EO19" i="18"/>
  <c r="EO85" i="18" s="1"/>
  <c r="EN111" i="18"/>
  <c r="EN121" i="18" s="1"/>
  <c r="EN52" i="18" s="1"/>
  <c r="EF138" i="18"/>
  <c r="EG131" i="18"/>
  <c r="EO129" i="18"/>
  <c r="EO128" i="18"/>
  <c r="EO110" i="18"/>
  <c r="EN113" i="18"/>
  <c r="EN29" i="18"/>
  <c r="EN130" i="18"/>
  <c r="EM103" i="18"/>
  <c r="EN100" i="18"/>
  <c r="EO98" i="18"/>
  <c r="EM27" i="18"/>
  <c r="EM36" i="18" s="1"/>
  <c r="EN25" i="18"/>
  <c r="EN26" i="18" s="1"/>
  <c r="EO24" i="18"/>
  <c r="EO30" i="18"/>
  <c r="EN23" i="18"/>
  <c r="EO6" i="18"/>
  <c r="EP5" i="18"/>
  <c r="EP18" i="18" s="1"/>
  <c r="EP142" i="18" s="1"/>
  <c r="EO140" i="18" l="1"/>
  <c r="EO51" i="18" s="1"/>
  <c r="ED132" i="18"/>
  <c r="DJ61" i="18"/>
  <c r="DK48" i="18"/>
  <c r="DU134" i="18"/>
  <c r="DU63" i="18"/>
  <c r="DU64" i="18" s="1"/>
  <c r="DV133" i="18"/>
  <c r="EO102" i="18"/>
  <c r="EO101" i="18"/>
  <c r="DV34" i="18"/>
  <c r="DU35" i="18"/>
  <c r="DU37" i="18" s="1"/>
  <c r="DU41" i="18" s="1"/>
  <c r="DL47" i="18"/>
  <c r="DM45" i="18"/>
  <c r="DN31" i="18"/>
  <c r="DM44" i="18"/>
  <c r="DM46" i="18"/>
  <c r="EO6" i="1"/>
  <c r="EP5" i="1"/>
  <c r="EN79" i="18"/>
  <c r="EP62" i="18"/>
  <c r="EP19" i="18"/>
  <c r="EP85" i="18" s="1"/>
  <c r="EN72" i="18"/>
  <c r="EN119" i="18"/>
  <c r="EO111" i="18"/>
  <c r="EO130" i="18"/>
  <c r="EH131" i="18"/>
  <c r="EG138" i="18"/>
  <c r="EP129" i="18"/>
  <c r="EP128" i="18"/>
  <c r="EP110" i="18"/>
  <c r="EO29" i="18"/>
  <c r="EO113" i="18"/>
  <c r="EN103" i="18"/>
  <c r="EO100" i="18"/>
  <c r="EP98" i="18"/>
  <c r="EN27" i="18"/>
  <c r="EN36" i="18" s="1"/>
  <c r="EO25" i="18"/>
  <c r="EO26" i="18" s="1"/>
  <c r="EO23" i="18"/>
  <c r="EP24" i="18"/>
  <c r="EP30" i="18"/>
  <c r="EP6" i="18"/>
  <c r="EQ5" i="18"/>
  <c r="EQ18" i="18" s="1"/>
  <c r="EQ142" i="18" s="1"/>
  <c r="EP140" i="18" l="1"/>
  <c r="EP51" i="18" s="1"/>
  <c r="EE132" i="18"/>
  <c r="DK61" i="18"/>
  <c r="DL48" i="18"/>
  <c r="DV134" i="18"/>
  <c r="DV63" i="18"/>
  <c r="DV64" i="18" s="1"/>
  <c r="DW133" i="18"/>
  <c r="EP102" i="18"/>
  <c r="EP101" i="18"/>
  <c r="DV35" i="18"/>
  <c r="DV37" i="18" s="1"/>
  <c r="DV41" i="18" s="1"/>
  <c r="DW34" i="18"/>
  <c r="DM47" i="18"/>
  <c r="DN44" i="18"/>
  <c r="DN45" i="18"/>
  <c r="DN46" i="18"/>
  <c r="DO31" i="18"/>
  <c r="EQ5" i="1"/>
  <c r="EP6" i="1"/>
  <c r="EO79" i="18"/>
  <c r="EQ62" i="18"/>
  <c r="EQ19" i="18"/>
  <c r="EQ85" i="18" s="1"/>
  <c r="EP111" i="18"/>
  <c r="EH138" i="18"/>
  <c r="EI131" i="18"/>
  <c r="EP130" i="18"/>
  <c r="EP29" i="18"/>
  <c r="EP113" i="18"/>
  <c r="EQ129" i="18"/>
  <c r="EQ128" i="18"/>
  <c r="EQ110" i="18"/>
  <c r="EO103" i="18"/>
  <c r="EP100" i="18"/>
  <c r="EQ98" i="18"/>
  <c r="EO27" i="18"/>
  <c r="EO36" i="18" s="1"/>
  <c r="EQ24" i="18"/>
  <c r="EQ30" i="18"/>
  <c r="EP23" i="18"/>
  <c r="EP25" i="18" s="1"/>
  <c r="EQ6" i="18"/>
  <c r="ER5" i="18"/>
  <c r="ER18" i="18" s="1"/>
  <c r="ER142" i="18" s="1"/>
  <c r="EQ140" i="18" l="1"/>
  <c r="EQ51" i="18" s="1"/>
  <c r="EF132" i="18"/>
  <c r="DL61" i="18"/>
  <c r="DM48" i="18"/>
  <c r="DM61" i="18" s="1"/>
  <c r="DW134" i="18"/>
  <c r="DW63" i="18"/>
  <c r="DW64" i="18" s="1"/>
  <c r="DX133" i="18"/>
  <c r="EQ102" i="18"/>
  <c r="EQ101" i="18"/>
  <c r="DW35" i="18"/>
  <c r="DW37" i="18" s="1"/>
  <c r="DW41" i="18" s="1"/>
  <c r="DX34" i="18"/>
  <c r="DN47" i="18"/>
  <c r="DO44" i="18"/>
  <c r="DO46" i="18"/>
  <c r="DO45" i="18"/>
  <c r="DP31" i="18"/>
  <c r="EQ6" i="1"/>
  <c r="ER5" i="1"/>
  <c r="EP79" i="18"/>
  <c r="ER62" i="18"/>
  <c r="ER19" i="18"/>
  <c r="ER85" i="18" s="1"/>
  <c r="EQ111" i="18"/>
  <c r="EQ130" i="18"/>
  <c r="EI138" i="18"/>
  <c r="EJ131" i="18"/>
  <c r="ER129" i="18"/>
  <c r="ER128" i="18"/>
  <c r="ER110" i="18"/>
  <c r="EQ29" i="18"/>
  <c r="EQ113" i="18"/>
  <c r="EP103" i="18"/>
  <c r="ER98" i="18"/>
  <c r="EQ100" i="18"/>
  <c r="EQ25" i="18"/>
  <c r="EQ26" i="18" s="1"/>
  <c r="EP26" i="18"/>
  <c r="ER24" i="18"/>
  <c r="ER30" i="18"/>
  <c r="EQ23" i="18"/>
  <c r="ES5" i="18"/>
  <c r="ES18" i="18" s="1"/>
  <c r="ES142" i="18" s="1"/>
  <c r="ER6" i="18"/>
  <c r="ER140" i="18" l="1"/>
  <c r="ER51" i="18" s="1"/>
  <c r="EG132" i="18"/>
  <c r="DN48" i="18"/>
  <c r="DN61" i="18" s="1"/>
  <c r="DX134" i="18"/>
  <c r="DX63" i="18"/>
  <c r="DX64" i="18" s="1"/>
  <c r="DY133" i="18"/>
  <c r="ER102" i="18"/>
  <c r="ER101" i="18"/>
  <c r="DX35" i="18"/>
  <c r="DX37" i="18" s="1"/>
  <c r="DX41" i="18" s="1"/>
  <c r="DY34" i="18"/>
  <c r="DO47" i="18"/>
  <c r="DP44" i="18"/>
  <c r="DP46" i="18"/>
  <c r="DP45" i="18"/>
  <c r="DQ31" i="18"/>
  <c r="ER6" i="1"/>
  <c r="ES5" i="1"/>
  <c r="EQ79" i="18"/>
  <c r="ES62" i="18"/>
  <c r="ES19" i="18"/>
  <c r="ES85" i="18" s="1"/>
  <c r="EJ138" i="18"/>
  <c r="EK131" i="18"/>
  <c r="ER113" i="18"/>
  <c r="ER130" i="18"/>
  <c r="ES129" i="18"/>
  <c r="ES128" i="18"/>
  <c r="ES110" i="18"/>
  <c r="ER29" i="18"/>
  <c r="ER111" i="18"/>
  <c r="EQ103" i="18"/>
  <c r="ES98" i="18"/>
  <c r="ER100" i="18"/>
  <c r="EQ27" i="18"/>
  <c r="EQ36" i="18" s="1"/>
  <c r="EP27" i="18"/>
  <c r="EP36" i="18" s="1"/>
  <c r="ER25" i="18"/>
  <c r="ER26" i="18" s="1"/>
  <c r="ES24" i="18"/>
  <c r="ES30" i="18"/>
  <c r="ER23" i="18"/>
  <c r="ES6" i="18"/>
  <c r="ET5" i="18"/>
  <c r="ET18" i="18" s="1"/>
  <c r="ET142" i="18" s="1"/>
  <c r="ES140" i="18" l="1"/>
  <c r="ES51" i="18" s="1"/>
  <c r="EH132" i="18"/>
  <c r="DO48" i="18"/>
  <c r="DO61" i="18" s="1"/>
  <c r="DY134" i="18"/>
  <c r="DY63" i="18"/>
  <c r="DY64" i="18" s="1"/>
  <c r="DZ133" i="18"/>
  <c r="ES102" i="18"/>
  <c r="ES101" i="18"/>
  <c r="DZ34" i="18"/>
  <c r="DY35" i="18"/>
  <c r="DY37" i="18" s="1"/>
  <c r="DY41" i="18" s="1"/>
  <c r="DP47" i="18"/>
  <c r="DQ45" i="18"/>
  <c r="DQ44" i="18"/>
  <c r="DQ46" i="18"/>
  <c r="DR31" i="18"/>
  <c r="ES6" i="1"/>
  <c r="ET5" i="1"/>
  <c r="ER79" i="18"/>
  <c r="ET62" i="18"/>
  <c r="ET19" i="18"/>
  <c r="ET85" i="18" s="1"/>
  <c r="ES111" i="18"/>
  <c r="ES79" i="18" s="1"/>
  <c r="ES130" i="18"/>
  <c r="EK138" i="18"/>
  <c r="EL131" i="18"/>
  <c r="ET129" i="18"/>
  <c r="ET128" i="18"/>
  <c r="ET110" i="18"/>
  <c r="ES29" i="18"/>
  <c r="ES113" i="18"/>
  <c r="ER103" i="18"/>
  <c r="ES100" i="18"/>
  <c r="ET98" i="18"/>
  <c r="ER27" i="18"/>
  <c r="ER36" i="18" s="1"/>
  <c r="ES25" i="18"/>
  <c r="ES26" i="18" s="1"/>
  <c r="ES23" i="18"/>
  <c r="ET24" i="18"/>
  <c r="ET30" i="18"/>
  <c r="EU5" i="18"/>
  <c r="EU18" i="18" s="1"/>
  <c r="EU142" i="18" s="1"/>
  <c r="ET6" i="18"/>
  <c r="ET140" i="18" l="1"/>
  <c r="ET51" i="18" s="1"/>
  <c r="EI132" i="18"/>
  <c r="DP48" i="18"/>
  <c r="DP53" i="18" s="1"/>
  <c r="DZ134" i="18"/>
  <c r="DZ63" i="18"/>
  <c r="DZ64" i="18" s="1"/>
  <c r="EA133" i="18"/>
  <c r="ET102" i="18"/>
  <c r="ET101" i="18"/>
  <c r="EA34" i="18"/>
  <c r="DZ35" i="18"/>
  <c r="DZ37" i="18" s="1"/>
  <c r="DZ41" i="18" s="1"/>
  <c r="DQ47" i="18"/>
  <c r="DR44" i="18"/>
  <c r="DS31" i="18"/>
  <c r="DR46" i="18"/>
  <c r="DR45" i="18"/>
  <c r="EU5" i="1"/>
  <c r="ET6" i="1"/>
  <c r="EU62" i="18"/>
  <c r="EU19" i="18"/>
  <c r="EU85" i="18" s="1"/>
  <c r="ET111" i="18"/>
  <c r="EM131" i="18"/>
  <c r="EL138" i="18"/>
  <c r="ET130" i="18"/>
  <c r="ET113" i="18"/>
  <c r="ET29" i="18"/>
  <c r="EU129" i="18"/>
  <c r="EU128" i="18"/>
  <c r="EU110" i="18"/>
  <c r="ES103" i="18"/>
  <c r="ET100" i="18"/>
  <c r="EU98" i="18"/>
  <c r="ES27" i="18"/>
  <c r="ES36" i="18" s="1"/>
  <c r="ET25" i="18"/>
  <c r="ET26" i="18" s="1"/>
  <c r="EU24" i="18"/>
  <c r="EU30" i="18"/>
  <c r="ET23" i="18"/>
  <c r="EU6" i="18"/>
  <c r="EV5" i="18"/>
  <c r="EV18" i="18" s="1"/>
  <c r="EV142" i="18" s="1"/>
  <c r="EU140" i="18" l="1"/>
  <c r="EU51" i="18" s="1"/>
  <c r="EJ132" i="18"/>
  <c r="DP61" i="18"/>
  <c r="DQ48" i="18"/>
  <c r="EA134" i="18"/>
  <c r="EA63" i="18"/>
  <c r="EA64" i="18" s="1"/>
  <c r="EB133" i="18"/>
  <c r="EU102" i="18"/>
  <c r="EU101" i="18"/>
  <c r="EA35" i="18"/>
  <c r="EA37" i="18" s="1"/>
  <c r="EA41" i="18" s="1"/>
  <c r="EB34" i="18"/>
  <c r="DS46" i="18"/>
  <c r="DS45" i="18"/>
  <c r="DT31" i="18"/>
  <c r="DS44" i="18"/>
  <c r="DR47" i="18"/>
  <c r="EU6" i="1"/>
  <c r="EV5" i="1"/>
  <c r="ET121" i="18"/>
  <c r="ET72" i="18" s="1"/>
  <c r="ET79" i="18"/>
  <c r="EV62" i="18"/>
  <c r="EV19" i="18"/>
  <c r="EV85" i="18" s="1"/>
  <c r="ET119" i="18"/>
  <c r="EU130" i="18"/>
  <c r="EU111" i="18"/>
  <c r="EM138" i="18"/>
  <c r="EN131" i="18"/>
  <c r="EU113" i="18"/>
  <c r="EV129" i="18"/>
  <c r="EV128" i="18"/>
  <c r="EV110" i="18"/>
  <c r="EU29" i="18"/>
  <c r="ET103" i="18"/>
  <c r="EV98" i="18"/>
  <c r="EU100" i="18"/>
  <c r="ET27" i="18"/>
  <c r="ET36" i="18" s="1"/>
  <c r="EU25" i="18"/>
  <c r="EU26" i="18" s="1"/>
  <c r="EU23" i="18"/>
  <c r="EV24" i="18"/>
  <c r="EV30" i="18"/>
  <c r="EW5" i="18"/>
  <c r="EW18" i="18" s="1"/>
  <c r="EW142" i="18" s="1"/>
  <c r="EV6" i="18"/>
  <c r="EV140" i="18" l="1"/>
  <c r="EV51" i="18" s="1"/>
  <c r="EK132" i="18"/>
  <c r="DQ61" i="18"/>
  <c r="DR48" i="18"/>
  <c r="DR61" i="18" s="1"/>
  <c r="EB134" i="18"/>
  <c r="EB63" i="18"/>
  <c r="EB64" i="18" s="1"/>
  <c r="EC133" i="18"/>
  <c r="EV102" i="18"/>
  <c r="EV101" i="18"/>
  <c r="EC34" i="18"/>
  <c r="EB35" i="18"/>
  <c r="EB37" i="18" s="1"/>
  <c r="EB41" i="18" s="1"/>
  <c r="DS47" i="18"/>
  <c r="DT44" i="18"/>
  <c r="DT46" i="18"/>
  <c r="DT45" i="18"/>
  <c r="DU31" i="18"/>
  <c r="EV6" i="1"/>
  <c r="EW5" i="1"/>
  <c r="ET52" i="18"/>
  <c r="EU79" i="18"/>
  <c r="EW62" i="18"/>
  <c r="EW19" i="18"/>
  <c r="EW85" i="18" s="1"/>
  <c r="EV111" i="18"/>
  <c r="EV130" i="18"/>
  <c r="EO131" i="18"/>
  <c r="EN138" i="18"/>
  <c r="EW129" i="18"/>
  <c r="EW128" i="18"/>
  <c r="EW110" i="18"/>
  <c r="EV29" i="18"/>
  <c r="EV113" i="18"/>
  <c r="EU103" i="18"/>
  <c r="EW98" i="18"/>
  <c r="EV100" i="18"/>
  <c r="EU27" i="18"/>
  <c r="EU36" i="18" s="1"/>
  <c r="EV25" i="18"/>
  <c r="EV26" i="18" s="1"/>
  <c r="EW24" i="18"/>
  <c r="EW30" i="18"/>
  <c r="EV23" i="18"/>
  <c r="EW6" i="18"/>
  <c r="EX5" i="18"/>
  <c r="EX18" i="18" s="1"/>
  <c r="EX142" i="18" s="1"/>
  <c r="EW140" i="18" l="1"/>
  <c r="EW51" i="18" s="1"/>
  <c r="EL132" i="18"/>
  <c r="DS48" i="18"/>
  <c r="EC134" i="18"/>
  <c r="EC63" i="18"/>
  <c r="EC64" i="18" s="1"/>
  <c r="ED133" i="18"/>
  <c r="EW102" i="18"/>
  <c r="EW101" i="18"/>
  <c r="EC35" i="18"/>
  <c r="EC37" i="18" s="1"/>
  <c r="EC41" i="18" s="1"/>
  <c r="ED34" i="18"/>
  <c r="DT47" i="18"/>
  <c r="DU44" i="18"/>
  <c r="DU45" i="18"/>
  <c r="DU46" i="18"/>
  <c r="DV31" i="18"/>
  <c r="EW6" i="1"/>
  <c r="EX5" i="1"/>
  <c r="EV79" i="18"/>
  <c r="EX62" i="18"/>
  <c r="EX19" i="18"/>
  <c r="EX85" i="18" s="1"/>
  <c r="EO138" i="18"/>
  <c r="EP131" i="18"/>
  <c r="EW130" i="18"/>
  <c r="EW113" i="18"/>
  <c r="EW29" i="18"/>
  <c r="EW111" i="18"/>
  <c r="EX129" i="18"/>
  <c r="EM132" i="18" s="1"/>
  <c r="EX128" i="18"/>
  <c r="EX110" i="18"/>
  <c r="EV103" i="18"/>
  <c r="EX98" i="18"/>
  <c r="EW100" i="18"/>
  <c r="EV27" i="18"/>
  <c r="EV36" i="18" s="1"/>
  <c r="EW25" i="18"/>
  <c r="EW26" i="18" s="1"/>
  <c r="EW23" i="18"/>
  <c r="EX24" i="18"/>
  <c r="EX30" i="18"/>
  <c r="EX6" i="18"/>
  <c r="EY5" i="18"/>
  <c r="EY18" i="18" s="1"/>
  <c r="EY142" i="18" s="1"/>
  <c r="DS61" i="18" l="1"/>
  <c r="DT48" i="18"/>
  <c r="DT61" i="18" s="1"/>
  <c r="ED134" i="18"/>
  <c r="ED63" i="18"/>
  <c r="ED64" i="18" s="1"/>
  <c r="EE133" i="18"/>
  <c r="EX102" i="18"/>
  <c r="EX101" i="18"/>
  <c r="ED35" i="18"/>
  <c r="ED37" i="18" s="1"/>
  <c r="ED41" i="18" s="1"/>
  <c r="EE34" i="18"/>
  <c r="DU47" i="18"/>
  <c r="DV44" i="18"/>
  <c r="DW31" i="18"/>
  <c r="DV46" i="18"/>
  <c r="DV45" i="18"/>
  <c r="EY5" i="1"/>
  <c r="EX6" i="1"/>
  <c r="EW79" i="18"/>
  <c r="EY62" i="18"/>
  <c r="EY19" i="18"/>
  <c r="EY85" i="18" s="1"/>
  <c r="EX111" i="18"/>
  <c r="EP138" i="18"/>
  <c r="EQ131" i="18"/>
  <c r="EX130" i="18"/>
  <c r="EX29" i="18"/>
  <c r="EY129" i="18"/>
  <c r="EY128" i="18"/>
  <c r="EY110" i="18"/>
  <c r="EX113" i="18"/>
  <c r="EW103" i="18"/>
  <c r="EY98" i="18"/>
  <c r="EX100" i="18"/>
  <c r="EW27" i="18"/>
  <c r="EW36" i="18" s="1"/>
  <c r="EX25" i="18"/>
  <c r="EX26" i="18" s="1"/>
  <c r="EX23" i="18"/>
  <c r="EY24" i="18"/>
  <c r="EY30" i="18"/>
  <c r="EY6" i="18"/>
  <c r="EZ5" i="18"/>
  <c r="EZ18" i="18" s="1"/>
  <c r="EZ142" i="18" s="1"/>
  <c r="EY140" i="18" l="1"/>
  <c r="EY51" i="18" s="1"/>
  <c r="EN132" i="18"/>
  <c r="DU48" i="18"/>
  <c r="DU61" i="18" s="1"/>
  <c r="EE134" i="18"/>
  <c r="EE63" i="18"/>
  <c r="EE64" i="18" s="1"/>
  <c r="EF133" i="18"/>
  <c r="EY102" i="18"/>
  <c r="EY101" i="18"/>
  <c r="EF34" i="18"/>
  <c r="EE35" i="18"/>
  <c r="EE37" i="18" s="1"/>
  <c r="EE41" i="18" s="1"/>
  <c r="DW44" i="18"/>
  <c r="DW45" i="18"/>
  <c r="DW46" i="18"/>
  <c r="DX31" i="18"/>
  <c r="DV47" i="18"/>
  <c r="EZ5" i="1"/>
  <c r="EY6" i="1"/>
  <c r="EX79" i="18"/>
  <c r="EZ62" i="18"/>
  <c r="EZ19" i="18"/>
  <c r="EZ85" i="18" s="1"/>
  <c r="EY111" i="18"/>
  <c r="EY79" i="18" s="1"/>
  <c r="EY130" i="18"/>
  <c r="EQ138" i="18"/>
  <c r="ER131" i="18"/>
  <c r="EZ129" i="18"/>
  <c r="EZ128" i="18"/>
  <c r="EZ110" i="18"/>
  <c r="EY29" i="18"/>
  <c r="EY113" i="18"/>
  <c r="EX103" i="18"/>
  <c r="EZ98" i="18"/>
  <c r="EY100" i="18"/>
  <c r="EX27" i="18"/>
  <c r="EX36" i="18" s="1"/>
  <c r="EY25" i="18"/>
  <c r="EY26" i="18" s="1"/>
  <c r="EZ24" i="18"/>
  <c r="EZ30" i="18"/>
  <c r="EY23" i="18"/>
  <c r="FA5" i="18"/>
  <c r="FA18" i="18" s="1"/>
  <c r="FA142" i="18" s="1"/>
  <c r="EZ6" i="18"/>
  <c r="EZ140" i="18" l="1"/>
  <c r="EZ51" i="18" s="1"/>
  <c r="EO132" i="18"/>
  <c r="DV48" i="18"/>
  <c r="DV61" i="18" s="1"/>
  <c r="EF134" i="18"/>
  <c r="EF63" i="18"/>
  <c r="EF64" i="18" s="1"/>
  <c r="EG133" i="18"/>
  <c r="EZ102" i="18"/>
  <c r="EZ101" i="18"/>
  <c r="EF35" i="18"/>
  <c r="EF37" i="18" s="1"/>
  <c r="EF41" i="18" s="1"/>
  <c r="EG34" i="18"/>
  <c r="DW47" i="18"/>
  <c r="DX46" i="18"/>
  <c r="DX45" i="18"/>
  <c r="DY31" i="18"/>
  <c r="DX44" i="18"/>
  <c r="EZ6" i="1"/>
  <c r="FA5" i="1"/>
  <c r="FA62" i="18"/>
  <c r="FA19" i="18"/>
  <c r="FA85" i="18" s="1"/>
  <c r="ER138" i="18"/>
  <c r="ES131" i="18"/>
  <c r="FA129" i="18"/>
  <c r="FA128" i="18"/>
  <c r="FA110" i="18"/>
  <c r="EZ130" i="18"/>
  <c r="EZ113" i="18"/>
  <c r="EZ29" i="18"/>
  <c r="EZ111" i="18"/>
  <c r="EY103" i="18"/>
  <c r="FA98" i="18"/>
  <c r="EZ100" i="18"/>
  <c r="EY27" i="18"/>
  <c r="EY36" i="18" s="1"/>
  <c r="EZ25" i="18"/>
  <c r="EZ26" i="18" s="1"/>
  <c r="EZ23" i="18"/>
  <c r="FA24" i="18"/>
  <c r="FA30" i="18"/>
  <c r="FA6" i="18"/>
  <c r="FB5" i="18"/>
  <c r="FB18" i="18" s="1"/>
  <c r="FB142" i="18" s="1"/>
  <c r="FA140" i="18" l="1"/>
  <c r="FA51" i="18" s="1"/>
  <c r="EP132" i="18"/>
  <c r="DV53" i="18"/>
  <c r="DW48" i="18"/>
  <c r="DW61" i="18" s="1"/>
  <c r="EG134" i="18"/>
  <c r="EG63" i="18"/>
  <c r="EG64" i="18" s="1"/>
  <c r="EH133" i="18"/>
  <c r="FA102" i="18"/>
  <c r="FA101" i="18"/>
  <c r="EG35" i="18"/>
  <c r="EG37" i="18" s="1"/>
  <c r="EG41" i="18" s="1"/>
  <c r="EH34" i="18"/>
  <c r="DX47" i="18"/>
  <c r="DY45" i="18"/>
  <c r="DY46" i="18"/>
  <c r="DY44" i="18"/>
  <c r="DZ31" i="18"/>
  <c r="FA6" i="1"/>
  <c r="FB5" i="1"/>
  <c r="EZ121" i="18"/>
  <c r="EZ52" i="18" s="1"/>
  <c r="EZ79" i="18"/>
  <c r="FB62" i="18"/>
  <c r="FB19" i="18"/>
  <c r="FB85" i="18" s="1"/>
  <c r="FA130" i="18"/>
  <c r="FA111" i="18"/>
  <c r="ES138" i="18"/>
  <c r="ET131" i="18"/>
  <c r="FA29" i="18"/>
  <c r="EZ119" i="18"/>
  <c r="FA113" i="18"/>
  <c r="FB129" i="18"/>
  <c r="FB128" i="18"/>
  <c r="FB110" i="18"/>
  <c r="EZ103" i="18"/>
  <c r="FB98" i="18"/>
  <c r="FA100" i="18"/>
  <c r="EZ27" i="18"/>
  <c r="EZ36" i="18" s="1"/>
  <c r="FA25" i="18"/>
  <c r="FA26" i="18" s="1"/>
  <c r="FB24" i="18"/>
  <c r="FB30" i="18"/>
  <c r="FA23" i="18"/>
  <c r="FB6" i="18"/>
  <c r="FC5" i="18"/>
  <c r="FC18" i="18" s="1"/>
  <c r="FC142" i="18" s="1"/>
  <c r="FB140" i="18" l="1"/>
  <c r="FB51" i="18" s="1"/>
  <c r="EQ132" i="18"/>
  <c r="DX48" i="18"/>
  <c r="DX61" i="18" s="1"/>
  <c r="EH134" i="18"/>
  <c r="EH63" i="18"/>
  <c r="EH64" i="18" s="1"/>
  <c r="EI133" i="18"/>
  <c r="FB102" i="18"/>
  <c r="FB101" i="18"/>
  <c r="EI34" i="18"/>
  <c r="EH35" i="18"/>
  <c r="EH37" i="18" s="1"/>
  <c r="EH41" i="18" s="1"/>
  <c r="DZ45" i="18"/>
  <c r="DZ44" i="18"/>
  <c r="DZ46" i="18"/>
  <c r="EA31" i="18"/>
  <c r="DY47" i="18"/>
  <c r="FB6" i="1"/>
  <c r="FC5" i="1"/>
  <c r="EZ72" i="18"/>
  <c r="FA79" i="18"/>
  <c r="FC62" i="18"/>
  <c r="FC19" i="18"/>
  <c r="FC85" i="18" s="1"/>
  <c r="FB111" i="18"/>
  <c r="FB130" i="18"/>
  <c r="ET138" i="18"/>
  <c r="EU131" i="18"/>
  <c r="FC129" i="18"/>
  <c r="FC128" i="18"/>
  <c r="FC110" i="18"/>
  <c r="FB29" i="18"/>
  <c r="FB113" i="18"/>
  <c r="FA103" i="18"/>
  <c r="FC98" i="18"/>
  <c r="FB100" i="18"/>
  <c r="FA27" i="18"/>
  <c r="FA36" i="18" s="1"/>
  <c r="FC24" i="18"/>
  <c r="FC30" i="18"/>
  <c r="FB23" i="18"/>
  <c r="FB25" i="18" s="1"/>
  <c r="FC6" i="18"/>
  <c r="FD5" i="18"/>
  <c r="FD18" i="18" s="1"/>
  <c r="FD142" i="18" s="1"/>
  <c r="FC140" i="18" l="1"/>
  <c r="FC51" i="18" s="1"/>
  <c r="ER132" i="18"/>
  <c r="DY48" i="18"/>
  <c r="EI134" i="18"/>
  <c r="EI63" i="18"/>
  <c r="EI64" i="18" s="1"/>
  <c r="EJ133" i="18"/>
  <c r="FC102" i="18"/>
  <c r="FC101" i="18"/>
  <c r="EI35" i="18"/>
  <c r="EI37" i="18" s="1"/>
  <c r="EI41" i="18" s="1"/>
  <c r="EJ34" i="18"/>
  <c r="EA46" i="18"/>
  <c r="EA45" i="18"/>
  <c r="EA44" i="18"/>
  <c r="EB31" i="18"/>
  <c r="DZ47" i="18"/>
  <c r="FD5" i="1"/>
  <c r="FC6" i="1"/>
  <c r="FB79" i="18"/>
  <c r="FD62" i="18"/>
  <c r="FD19" i="18"/>
  <c r="FD85" i="18" s="1"/>
  <c r="EU138" i="18"/>
  <c r="EV131" i="18"/>
  <c r="FC113" i="18"/>
  <c r="FC130" i="18"/>
  <c r="FC29" i="18"/>
  <c r="FD129" i="18"/>
  <c r="FD128" i="18"/>
  <c r="FD110" i="18"/>
  <c r="FC111" i="18"/>
  <c r="FB103" i="18"/>
  <c r="FD98" i="18"/>
  <c r="FC100" i="18"/>
  <c r="FC25" i="18"/>
  <c r="FC26" i="18" s="1"/>
  <c r="FD24" i="18"/>
  <c r="FD30" i="18"/>
  <c r="FC23" i="18"/>
  <c r="FB26" i="18"/>
  <c r="FD6" i="18"/>
  <c r="FE5" i="18"/>
  <c r="FE18" i="18" s="1"/>
  <c r="FE142" i="18" s="1"/>
  <c r="FD140" i="18" l="1"/>
  <c r="FD51" i="18" s="1"/>
  <c r="ES132" i="18"/>
  <c r="DY61" i="18"/>
  <c r="DZ48" i="18"/>
  <c r="DZ61" i="18" s="1"/>
  <c r="EJ134" i="18"/>
  <c r="EJ63" i="18"/>
  <c r="EJ64" i="18" s="1"/>
  <c r="EK133" i="18"/>
  <c r="FD102" i="18"/>
  <c r="FD101" i="18"/>
  <c r="EK34" i="18"/>
  <c r="EJ35" i="18"/>
  <c r="EJ37" i="18" s="1"/>
  <c r="EJ41" i="18" s="1"/>
  <c r="EA47" i="18"/>
  <c r="EB45" i="18"/>
  <c r="EB46" i="18"/>
  <c r="EB44" i="18"/>
  <c r="EC31" i="18"/>
  <c r="FE5" i="1"/>
  <c r="FD6" i="1"/>
  <c r="FC79" i="18"/>
  <c r="FE62" i="18"/>
  <c r="FE19" i="18"/>
  <c r="FE85" i="18" s="1"/>
  <c r="EW131" i="18"/>
  <c r="EV138" i="18"/>
  <c r="FD113" i="18"/>
  <c r="FD130" i="18"/>
  <c r="FE129" i="18"/>
  <c r="FE128" i="18"/>
  <c r="FE110" i="18"/>
  <c r="FD29" i="18"/>
  <c r="FD111" i="18"/>
  <c r="FC103" i="18"/>
  <c r="FE98" i="18"/>
  <c r="FD100" i="18"/>
  <c r="FC27" i="18"/>
  <c r="FC36" i="18" s="1"/>
  <c r="FB27" i="18"/>
  <c r="FB36" i="18" s="1"/>
  <c r="FD25" i="18"/>
  <c r="FD26" i="18" s="1"/>
  <c r="FD23" i="18"/>
  <c r="FE24" i="18"/>
  <c r="FE30" i="18"/>
  <c r="FE6" i="18"/>
  <c r="FF5" i="18"/>
  <c r="FF18" i="18" s="1"/>
  <c r="FF142" i="18" s="1"/>
  <c r="FE140" i="18" l="1"/>
  <c r="FE51" i="18" s="1"/>
  <c r="ET132" i="18"/>
  <c r="EA48" i="18"/>
  <c r="EA61" i="18" s="1"/>
  <c r="EK134" i="18"/>
  <c r="EK63" i="18"/>
  <c r="EK64" i="18" s="1"/>
  <c r="EL133" i="18"/>
  <c r="FE102" i="18"/>
  <c r="FE101" i="18"/>
  <c r="EL34" i="18"/>
  <c r="EK35" i="18"/>
  <c r="EK37" i="18" s="1"/>
  <c r="EK41" i="18" s="1"/>
  <c r="EC44" i="18"/>
  <c r="EC45" i="18"/>
  <c r="EC46" i="18"/>
  <c r="ED31" i="18"/>
  <c r="EB47" i="18"/>
  <c r="FF5" i="1"/>
  <c r="FE6" i="1"/>
  <c r="FD79" i="18"/>
  <c r="FF62" i="18"/>
  <c r="FF19" i="18"/>
  <c r="FF85" i="18" s="1"/>
  <c r="FE111" i="18"/>
  <c r="FE79" i="18" s="1"/>
  <c r="EW138" i="18"/>
  <c r="EX131" i="18"/>
  <c r="FE113" i="18"/>
  <c r="FF129" i="18"/>
  <c r="FF128" i="18"/>
  <c r="FF110" i="18"/>
  <c r="FE29" i="18"/>
  <c r="FE130" i="18"/>
  <c r="FD103" i="18"/>
  <c r="FE100" i="18"/>
  <c r="FF98" i="18"/>
  <c r="FD27" i="18"/>
  <c r="FD36" i="18" s="1"/>
  <c r="FE25" i="18"/>
  <c r="FE26" i="18" s="1"/>
  <c r="FE23" i="18"/>
  <c r="FF24" i="18"/>
  <c r="FF30" i="18"/>
  <c r="FF6" i="18"/>
  <c r="FG5" i="18"/>
  <c r="FG18" i="18" s="1"/>
  <c r="FG142" i="18" s="1"/>
  <c r="FF140" i="18" l="1"/>
  <c r="FF51" i="18" s="1"/>
  <c r="EU132" i="18"/>
  <c r="EB48" i="18"/>
  <c r="EB61" i="18" s="1"/>
  <c r="EL134" i="18"/>
  <c r="EL63" i="18"/>
  <c r="EL64" i="18" s="1"/>
  <c r="EM133" i="18"/>
  <c r="FF102" i="18"/>
  <c r="FF101" i="18"/>
  <c r="EL35" i="18"/>
  <c r="EL37" i="18" s="1"/>
  <c r="EL41" i="18" s="1"/>
  <c r="EM34" i="18"/>
  <c r="ED45" i="18"/>
  <c r="ED46" i="18"/>
  <c r="ED44" i="18"/>
  <c r="EE31" i="18"/>
  <c r="EC47" i="18"/>
  <c r="FG5" i="1"/>
  <c r="FF6" i="1"/>
  <c r="FG62" i="18"/>
  <c r="FG19" i="18"/>
  <c r="FG85" i="18" s="1"/>
  <c r="FF111" i="18"/>
  <c r="FF121" i="18" s="1"/>
  <c r="FF52" i="18" s="1"/>
  <c r="FF130" i="18"/>
  <c r="EX138" i="18"/>
  <c r="EY131" i="18"/>
  <c r="FF113" i="18"/>
  <c r="FF29" i="18"/>
  <c r="FG129" i="18"/>
  <c r="FG128" i="18"/>
  <c r="FG110" i="18"/>
  <c r="FE103" i="18"/>
  <c r="FG98" i="18"/>
  <c r="FF100" i="18"/>
  <c r="FE27" i="18"/>
  <c r="FE36" i="18" s="1"/>
  <c r="FF25" i="18"/>
  <c r="FF26" i="18" s="1"/>
  <c r="FF23" i="18"/>
  <c r="FG24" i="18"/>
  <c r="FG30" i="18"/>
  <c r="FG6" i="18"/>
  <c r="FH5" i="18"/>
  <c r="FH18" i="18" s="1"/>
  <c r="FH142" i="18" s="1"/>
  <c r="FG140" i="18" l="1"/>
  <c r="FG51" i="18" s="1"/>
  <c r="EV132" i="18"/>
  <c r="EB53" i="18"/>
  <c r="EC48" i="18"/>
  <c r="EC61" i="18" s="1"/>
  <c r="EM134" i="18"/>
  <c r="EM63" i="18"/>
  <c r="EM64" i="18" s="1"/>
  <c r="EN133" i="18"/>
  <c r="FG102" i="18"/>
  <c r="FG101" i="18"/>
  <c r="EN34" i="18"/>
  <c r="EM35" i="18"/>
  <c r="EM37" i="18" s="1"/>
  <c r="EM41" i="18" s="1"/>
  <c r="EE44" i="18"/>
  <c r="EE46" i="18"/>
  <c r="EF31" i="18"/>
  <c r="EE45" i="18"/>
  <c r="ED47" i="18"/>
  <c r="FH5" i="1"/>
  <c r="FG6" i="1"/>
  <c r="FF79" i="18"/>
  <c r="FH62" i="18"/>
  <c r="FH19" i="18"/>
  <c r="FH85" i="18" s="1"/>
  <c r="FF119" i="18"/>
  <c r="FF72" i="18"/>
  <c r="EY138" i="18"/>
  <c r="EZ131" i="18"/>
  <c r="FG130" i="18"/>
  <c r="FG113" i="18"/>
  <c r="FH129" i="18"/>
  <c r="FH128" i="18"/>
  <c r="FH110" i="18"/>
  <c r="FG29" i="18"/>
  <c r="FG111" i="18"/>
  <c r="FF103" i="18"/>
  <c r="FG100" i="18"/>
  <c r="FH98" i="18"/>
  <c r="FF27" i="18"/>
  <c r="FF36" i="18" s="1"/>
  <c r="FG25" i="18"/>
  <c r="FG26" i="18" s="1"/>
  <c r="FG23" i="18"/>
  <c r="FH24" i="18"/>
  <c r="FH30" i="18"/>
  <c r="FI5" i="18"/>
  <c r="FI18" i="18" s="1"/>
  <c r="FI142" i="18" s="1"/>
  <c r="FH6" i="18"/>
  <c r="FH140" i="18" l="1"/>
  <c r="FH51" i="18" s="1"/>
  <c r="EW132" i="18"/>
  <c r="ED48" i="18"/>
  <c r="EN134" i="18"/>
  <c r="EN63" i="18"/>
  <c r="EN64" i="18" s="1"/>
  <c r="EO133" i="18"/>
  <c r="FH102" i="18"/>
  <c r="FH101" i="18"/>
  <c r="EN35" i="18"/>
  <c r="EN37" i="18" s="1"/>
  <c r="EN41" i="18" s="1"/>
  <c r="EO34" i="18"/>
  <c r="EG31" i="18"/>
  <c r="EF44" i="18"/>
  <c r="EF46" i="18"/>
  <c r="EF45" i="18"/>
  <c r="EE47" i="18"/>
  <c r="FH6" i="1"/>
  <c r="FI5" i="1"/>
  <c r="FG79" i="18"/>
  <c r="FI62" i="18"/>
  <c r="FI19" i="18"/>
  <c r="FI85" i="18" s="1"/>
  <c r="FH111" i="18"/>
  <c r="FH130" i="18"/>
  <c r="EZ138" i="18"/>
  <c r="FA131" i="18"/>
  <c r="FI129" i="18"/>
  <c r="FI128" i="18"/>
  <c r="FI110" i="18"/>
  <c r="FH113" i="18"/>
  <c r="FH29" i="18"/>
  <c r="FG103" i="18"/>
  <c r="FI98" i="18"/>
  <c r="FH100" i="18"/>
  <c r="FG27" i="18"/>
  <c r="FG36" i="18" s="1"/>
  <c r="FH25" i="18"/>
  <c r="FH26" i="18" s="1"/>
  <c r="FI24" i="18"/>
  <c r="FI30" i="18"/>
  <c r="FH23" i="18"/>
  <c r="FI6" i="18"/>
  <c r="FJ5" i="18"/>
  <c r="FJ18" i="18" s="1"/>
  <c r="FJ142" i="18" s="1"/>
  <c r="FI140" i="18" l="1"/>
  <c r="FI51" i="18" s="1"/>
  <c r="EX132" i="18"/>
  <c r="ED61" i="18"/>
  <c r="EE48" i="18"/>
  <c r="EO134" i="18"/>
  <c r="EO63" i="18"/>
  <c r="EO64" i="18" s="1"/>
  <c r="EP133" i="18"/>
  <c r="FI102" i="18"/>
  <c r="FI101" i="18"/>
  <c r="EO35" i="18"/>
  <c r="EO37" i="18" s="1"/>
  <c r="EO41" i="18" s="1"/>
  <c r="EP34" i="18"/>
  <c r="EF47" i="18"/>
  <c r="EG44" i="18"/>
  <c r="EG45" i="18"/>
  <c r="EH31" i="18"/>
  <c r="EG46" i="18"/>
  <c r="FJ5" i="1"/>
  <c r="FI6" i="1"/>
  <c r="FH79" i="18"/>
  <c r="FJ62" i="18"/>
  <c r="FJ19" i="18"/>
  <c r="FJ85" i="18" s="1"/>
  <c r="FI111" i="18"/>
  <c r="FI130" i="18"/>
  <c r="FA138" i="18"/>
  <c r="FB131" i="18"/>
  <c r="FI29" i="18"/>
  <c r="FI113" i="18"/>
  <c r="FJ129" i="18"/>
  <c r="EY132" i="18" s="1"/>
  <c r="FJ128" i="18"/>
  <c r="FJ110" i="18"/>
  <c r="FH103" i="18"/>
  <c r="FJ98" i="18"/>
  <c r="FI100" i="18"/>
  <c r="FH27" i="18"/>
  <c r="FH36" i="18" s="1"/>
  <c r="FI25" i="18"/>
  <c r="FI26" i="18" s="1"/>
  <c r="FJ24" i="18"/>
  <c r="FJ30" i="18"/>
  <c r="FI23" i="18"/>
  <c r="FK5" i="18"/>
  <c r="FK18" i="18" s="1"/>
  <c r="FK142" i="18" s="1"/>
  <c r="FJ6" i="18"/>
  <c r="EE61" i="18" l="1"/>
  <c r="EF48" i="18"/>
  <c r="EF61" i="18" s="1"/>
  <c r="EP134" i="18"/>
  <c r="EP63" i="18"/>
  <c r="EP64" i="18" s="1"/>
  <c r="EQ133" i="18"/>
  <c r="FJ102" i="18"/>
  <c r="FJ101" i="18"/>
  <c r="EQ34" i="18"/>
  <c r="EP35" i="18"/>
  <c r="EP37" i="18" s="1"/>
  <c r="EP41" i="18" s="1"/>
  <c r="EG47" i="18"/>
  <c r="EH44" i="18"/>
  <c r="EH45" i="18"/>
  <c r="EI31" i="18"/>
  <c r="EH46" i="18"/>
  <c r="FJ6" i="1"/>
  <c r="FK5" i="1"/>
  <c r="FI79" i="18"/>
  <c r="FK62" i="18"/>
  <c r="FK19" i="18"/>
  <c r="FK85" i="18" s="1"/>
  <c r="FJ111" i="18"/>
  <c r="FJ130" i="18"/>
  <c r="FB138" i="18"/>
  <c r="FC131" i="18"/>
  <c r="FJ29" i="18"/>
  <c r="FK129" i="18"/>
  <c r="FK128" i="18"/>
  <c r="FK110" i="18"/>
  <c r="FJ113" i="18"/>
  <c r="FI103" i="18"/>
  <c r="FK98" i="18"/>
  <c r="FJ100" i="18"/>
  <c r="FI27" i="18"/>
  <c r="FI36" i="18" s="1"/>
  <c r="FJ25" i="18"/>
  <c r="FJ26" i="18" s="1"/>
  <c r="FK24" i="18"/>
  <c r="FK30" i="18"/>
  <c r="FJ23" i="18"/>
  <c r="FK6" i="18"/>
  <c r="FL5" i="18"/>
  <c r="FL18" i="18" s="1"/>
  <c r="FL142" i="18" s="1"/>
  <c r="FK140" i="18" l="1"/>
  <c r="FK51" i="18" s="1"/>
  <c r="EZ132" i="18"/>
  <c r="EG48" i="18"/>
  <c r="EG61" i="18" s="1"/>
  <c r="EQ134" i="18"/>
  <c r="EQ63" i="18"/>
  <c r="EQ64" i="18" s="1"/>
  <c r="ER133" i="18"/>
  <c r="FK102" i="18"/>
  <c r="FK101" i="18"/>
  <c r="ER34" i="18"/>
  <c r="EQ35" i="18"/>
  <c r="EQ37" i="18" s="1"/>
  <c r="EQ41" i="18" s="1"/>
  <c r="EH47" i="18"/>
  <c r="EI45" i="18"/>
  <c r="EI44" i="18"/>
  <c r="EI46" i="18"/>
  <c r="EJ31" i="18"/>
  <c r="FK6" i="1"/>
  <c r="FL5" i="1"/>
  <c r="FJ79" i="18"/>
  <c r="FL62" i="18"/>
  <c r="FL19" i="18"/>
  <c r="FL85" i="18" s="1"/>
  <c r="FK111" i="18"/>
  <c r="FK79" i="18" s="1"/>
  <c r="FC138" i="18"/>
  <c r="FD131" i="18"/>
  <c r="FL129" i="18"/>
  <c r="FL128" i="18"/>
  <c r="FL110" i="18"/>
  <c r="FK113" i="18"/>
  <c r="FK29" i="18"/>
  <c r="FK130" i="18"/>
  <c r="FJ103" i="18"/>
  <c r="FK100" i="18"/>
  <c r="FL98" i="18"/>
  <c r="FJ27" i="18"/>
  <c r="FJ36" i="18" s="1"/>
  <c r="FK25" i="18"/>
  <c r="FK26" i="18" s="1"/>
  <c r="FL24" i="18"/>
  <c r="FL30" i="18"/>
  <c r="FK23" i="18"/>
  <c r="FM5" i="18"/>
  <c r="FM18" i="18" s="1"/>
  <c r="FM142" i="18" s="1"/>
  <c r="FL6" i="18"/>
  <c r="FL140" i="18" l="1"/>
  <c r="FL51" i="18" s="1"/>
  <c r="FA132" i="18"/>
  <c r="EH48" i="18"/>
  <c r="EH61" i="18" s="1"/>
  <c r="ER134" i="18"/>
  <c r="ER63" i="18"/>
  <c r="ER64" i="18" s="1"/>
  <c r="ES133" i="18"/>
  <c r="FL102" i="18"/>
  <c r="FL101" i="18"/>
  <c r="ER35" i="18"/>
  <c r="ER37" i="18" s="1"/>
  <c r="ER41" i="18" s="1"/>
  <c r="ES34" i="18"/>
  <c r="EI47" i="18"/>
  <c r="EJ45" i="18"/>
  <c r="EJ46" i="18"/>
  <c r="EJ44" i="18"/>
  <c r="EK31" i="18"/>
  <c r="FL6" i="1"/>
  <c r="FM5" i="1"/>
  <c r="FM62" i="18"/>
  <c r="FM19" i="18"/>
  <c r="FM85" i="18" s="1"/>
  <c r="FL111" i="18"/>
  <c r="FL121" i="18" s="1"/>
  <c r="FL52" i="18" s="1"/>
  <c r="FL130" i="18"/>
  <c r="FD138" i="18"/>
  <c r="FE131" i="18"/>
  <c r="FL113" i="18"/>
  <c r="FL29" i="18"/>
  <c r="FM129" i="18"/>
  <c r="FM128" i="18"/>
  <c r="FM110" i="18"/>
  <c r="FK103" i="18"/>
  <c r="FL100" i="18"/>
  <c r="FM98" i="18"/>
  <c r="FK27" i="18"/>
  <c r="FK36" i="18" s="1"/>
  <c r="FL25" i="18"/>
  <c r="FL26" i="18" s="1"/>
  <c r="FM24" i="18"/>
  <c r="FM30" i="18"/>
  <c r="FL23" i="18"/>
  <c r="FM6" i="18"/>
  <c r="FN5" i="18"/>
  <c r="FN18" i="18" s="1"/>
  <c r="FN142" i="18" s="1"/>
  <c r="FM140" i="18" l="1"/>
  <c r="FM51" i="18" s="1"/>
  <c r="FB132" i="18"/>
  <c r="EH53" i="18"/>
  <c r="EI48" i="18"/>
  <c r="ES134" i="18"/>
  <c r="ES63" i="18"/>
  <c r="ES64" i="18" s="1"/>
  <c r="ET133" i="18"/>
  <c r="FM102" i="18"/>
  <c r="FM101" i="18"/>
  <c r="ET34" i="18"/>
  <c r="ES35" i="18"/>
  <c r="ES37" i="18" s="1"/>
  <c r="ES41" i="18" s="1"/>
  <c r="EJ47" i="18"/>
  <c r="EK46" i="18"/>
  <c r="EK44" i="18"/>
  <c r="EK45" i="18"/>
  <c r="EL31" i="18"/>
  <c r="FM6" i="1"/>
  <c r="FN5" i="1"/>
  <c r="FL79" i="18"/>
  <c r="FN62" i="18"/>
  <c r="FN19" i="18"/>
  <c r="FN85" i="18" s="1"/>
  <c r="FL119" i="18"/>
  <c r="FL72" i="18"/>
  <c r="FF131" i="18"/>
  <c r="FE138" i="18"/>
  <c r="FM130" i="18"/>
  <c r="FM29" i="18"/>
  <c r="FM113" i="18"/>
  <c r="FN129" i="18"/>
  <c r="FN128" i="18"/>
  <c r="FN110" i="18"/>
  <c r="FM111" i="18"/>
  <c r="FL103" i="18"/>
  <c r="FM100" i="18"/>
  <c r="FN98" i="18"/>
  <c r="FL27" i="18"/>
  <c r="FL36" i="18" s="1"/>
  <c r="FM25" i="18"/>
  <c r="FM26" i="18" s="1"/>
  <c r="FM23" i="18"/>
  <c r="FN24" i="18"/>
  <c r="FN30" i="18"/>
  <c r="FN6" i="18"/>
  <c r="FO5" i="18"/>
  <c r="FO18" i="18" s="1"/>
  <c r="FO142" i="18" s="1"/>
  <c r="FN140" i="18" l="1"/>
  <c r="FN51" i="18" s="1"/>
  <c r="FC132" i="18"/>
  <c r="EJ48" i="18"/>
  <c r="EJ61" i="18" s="1"/>
  <c r="EI61" i="18"/>
  <c r="ET134" i="18"/>
  <c r="ET63" i="18"/>
  <c r="ET64" i="18" s="1"/>
  <c r="EU133" i="18"/>
  <c r="FN102" i="18"/>
  <c r="FN101" i="18"/>
  <c r="EU34" i="18"/>
  <c r="ET35" i="18"/>
  <c r="ET37" i="18" s="1"/>
  <c r="ET41" i="18" s="1"/>
  <c r="EK47" i="18"/>
  <c r="EL46" i="18"/>
  <c r="EL44" i="18"/>
  <c r="EL45" i="18"/>
  <c r="EM31" i="18"/>
  <c r="FN6" i="1"/>
  <c r="FO5" i="1"/>
  <c r="FM79" i="18"/>
  <c r="FO62" i="18"/>
  <c r="FO19" i="18"/>
  <c r="FO85" i="18" s="1"/>
  <c r="FF138" i="18"/>
  <c r="FG131" i="18"/>
  <c r="FN113" i="18"/>
  <c r="FO129" i="18"/>
  <c r="FO128" i="18"/>
  <c r="FO110" i="18"/>
  <c r="FN130" i="18"/>
  <c r="FN29" i="18"/>
  <c r="FN111" i="18"/>
  <c r="FM103" i="18"/>
  <c r="FO98" i="18"/>
  <c r="FN100" i="18"/>
  <c r="FM27" i="18"/>
  <c r="FM36" i="18" s="1"/>
  <c r="FO24" i="18"/>
  <c r="FO30" i="18"/>
  <c r="FN23" i="18"/>
  <c r="FN25" i="18" s="1"/>
  <c r="FO6" i="18"/>
  <c r="FP5" i="18"/>
  <c r="FP18" i="18" s="1"/>
  <c r="FP142" i="18" s="1"/>
  <c r="FO140" i="18" l="1"/>
  <c r="FO51" i="18" s="1"/>
  <c r="FD132" i="18"/>
  <c r="EK48" i="18"/>
  <c r="EK61" i="18" s="1"/>
  <c r="EU134" i="18"/>
  <c r="EU63" i="18"/>
  <c r="EU64" i="18" s="1"/>
  <c r="EV133" i="18"/>
  <c r="FO102" i="18"/>
  <c r="FO101" i="18"/>
  <c r="EV34" i="18"/>
  <c r="EU35" i="18"/>
  <c r="EU37" i="18" s="1"/>
  <c r="EU41" i="18" s="1"/>
  <c r="EL47" i="18"/>
  <c r="EM45" i="18"/>
  <c r="EM46" i="18"/>
  <c r="EM44" i="18"/>
  <c r="EN31" i="18"/>
  <c r="FO6" i="1"/>
  <c r="FP5" i="1"/>
  <c r="FN79" i="18"/>
  <c r="FP62" i="18"/>
  <c r="FP19" i="18"/>
  <c r="FP85" i="18" s="1"/>
  <c r="FO111" i="18"/>
  <c r="FO130" i="18"/>
  <c r="FG138" i="18"/>
  <c r="FH131" i="18"/>
  <c r="FO29" i="18"/>
  <c r="FP129" i="18"/>
  <c r="FP128" i="18"/>
  <c r="FP110" i="18"/>
  <c r="FO113" i="18"/>
  <c r="FN103" i="18"/>
  <c r="FP98" i="18"/>
  <c r="FO100" i="18"/>
  <c r="FO25" i="18"/>
  <c r="FO26" i="18" s="1"/>
  <c r="FP24" i="18"/>
  <c r="FP30" i="18"/>
  <c r="FO23" i="18"/>
  <c r="FN26" i="18"/>
  <c r="FQ5" i="18"/>
  <c r="FQ18" i="18" s="1"/>
  <c r="FQ142" i="18" s="1"/>
  <c r="FP6" i="18"/>
  <c r="FP140" i="18" l="1"/>
  <c r="FP51" i="18" s="1"/>
  <c r="FE132" i="18"/>
  <c r="EL48" i="18"/>
  <c r="EL61" i="18" s="1"/>
  <c r="EV134" i="18"/>
  <c r="EV63" i="18"/>
  <c r="EV64" i="18" s="1"/>
  <c r="EW133" i="18"/>
  <c r="FP102" i="18"/>
  <c r="FP101" i="18"/>
  <c r="EW34" i="18"/>
  <c r="EV35" i="18"/>
  <c r="EV37" i="18" s="1"/>
  <c r="EV41" i="18" s="1"/>
  <c r="EN44" i="18"/>
  <c r="EN45" i="18"/>
  <c r="EN46" i="18"/>
  <c r="EO31" i="18"/>
  <c r="EM47" i="18"/>
  <c r="FP6" i="1"/>
  <c r="FQ5" i="1"/>
  <c r="FO79" i="18"/>
  <c r="FQ62" i="18"/>
  <c r="FQ19" i="18"/>
  <c r="FQ85" i="18" s="1"/>
  <c r="FP111" i="18"/>
  <c r="FP130" i="18"/>
  <c r="FH138" i="18"/>
  <c r="FI131" i="18"/>
  <c r="FP113" i="18"/>
  <c r="FQ129" i="18"/>
  <c r="FQ128" i="18"/>
  <c r="FQ110" i="18"/>
  <c r="FP29" i="18"/>
  <c r="FO103" i="18"/>
  <c r="FQ98" i="18"/>
  <c r="FP100" i="18"/>
  <c r="FN27" i="18"/>
  <c r="FN36" i="18" s="1"/>
  <c r="FO27" i="18"/>
  <c r="FO36" i="18" s="1"/>
  <c r="FP25" i="18"/>
  <c r="FQ24" i="18"/>
  <c r="FQ30" i="18"/>
  <c r="FP23" i="18"/>
  <c r="FR5" i="18"/>
  <c r="FR18" i="18" s="1"/>
  <c r="FR142" i="18" s="1"/>
  <c r="FQ6" i="18"/>
  <c r="FQ140" i="18" l="1"/>
  <c r="FQ51" i="18" s="1"/>
  <c r="FF132" i="18"/>
  <c r="EM48" i="18"/>
  <c r="EM61" i="18" s="1"/>
  <c r="EW134" i="18"/>
  <c r="EW63" i="18"/>
  <c r="EW64" i="18" s="1"/>
  <c r="EX133" i="18"/>
  <c r="FQ102" i="18"/>
  <c r="FQ101" i="18"/>
  <c r="EX34" i="18"/>
  <c r="EW35" i="18"/>
  <c r="EW37" i="18" s="1"/>
  <c r="EW41" i="18" s="1"/>
  <c r="EO45" i="18"/>
  <c r="EO46" i="18"/>
  <c r="EO44" i="18"/>
  <c r="EP31" i="18"/>
  <c r="EN47" i="18"/>
  <c r="FQ6" i="1"/>
  <c r="FR5" i="1"/>
  <c r="FP79" i="18"/>
  <c r="FR62" i="18"/>
  <c r="FR19" i="18"/>
  <c r="FR85" i="18" s="1"/>
  <c r="FQ111" i="18"/>
  <c r="FQ79" i="18" s="1"/>
  <c r="FI138" i="18"/>
  <c r="FJ131" i="18"/>
  <c r="FQ29" i="18"/>
  <c r="FR129" i="18"/>
  <c r="FR128" i="18"/>
  <c r="FR110" i="18"/>
  <c r="FQ113" i="18"/>
  <c r="FQ130" i="18"/>
  <c r="FP103" i="18"/>
  <c r="FQ100" i="18"/>
  <c r="FR98" i="18"/>
  <c r="FQ25" i="18"/>
  <c r="FQ26" i="18" s="1"/>
  <c r="FP26" i="18"/>
  <c r="FR24" i="18"/>
  <c r="FR30" i="18"/>
  <c r="FQ23" i="18"/>
  <c r="FR6" i="18"/>
  <c r="FS5" i="18"/>
  <c r="FS18" i="18" s="1"/>
  <c r="FS142" i="18" s="1"/>
  <c r="FR140" i="18" l="1"/>
  <c r="FR51" i="18" s="1"/>
  <c r="FG132" i="18"/>
  <c r="EN48" i="18"/>
  <c r="EN53" i="18" s="1"/>
  <c r="EX134" i="18"/>
  <c r="EX63" i="18"/>
  <c r="EX64" i="18" s="1"/>
  <c r="EY133" i="18"/>
  <c r="FR102" i="18"/>
  <c r="FR101" i="18"/>
  <c r="EY34" i="18"/>
  <c r="EX35" i="18"/>
  <c r="EX37" i="18" s="1"/>
  <c r="EX41" i="18" s="1"/>
  <c r="EP46" i="18"/>
  <c r="EP45" i="18"/>
  <c r="EP44" i="18"/>
  <c r="EQ31" i="18"/>
  <c r="EO47" i="18"/>
  <c r="FR6" i="1"/>
  <c r="FS5" i="1"/>
  <c r="FS62" i="18"/>
  <c r="FS19" i="18"/>
  <c r="FS85" i="18" s="1"/>
  <c r="FR111" i="18"/>
  <c r="FR121" i="18" s="1"/>
  <c r="FR72" i="18" s="1"/>
  <c r="FJ138" i="18"/>
  <c r="FK131" i="18"/>
  <c r="FS129" i="18"/>
  <c r="FS128" i="18"/>
  <c r="FS110" i="18"/>
  <c r="FR113" i="18"/>
  <c r="FR29" i="18"/>
  <c r="FR130" i="18"/>
  <c r="FQ103" i="18"/>
  <c r="FS98" i="18"/>
  <c r="FR100" i="18"/>
  <c r="FP27" i="18"/>
  <c r="FP36" i="18" s="1"/>
  <c r="FQ27" i="18"/>
  <c r="FQ36" i="18" s="1"/>
  <c r="FR25" i="18"/>
  <c r="FS24" i="18"/>
  <c r="FS30" i="18"/>
  <c r="FR23" i="18"/>
  <c r="FS6" i="18"/>
  <c r="FT5" i="18"/>
  <c r="FT18" i="18" s="1"/>
  <c r="FT142" i="18" s="1"/>
  <c r="FS140" i="18" l="1"/>
  <c r="FS51" i="18" s="1"/>
  <c r="FH132" i="18"/>
  <c r="EN61" i="18"/>
  <c r="EO48" i="18"/>
  <c r="EY134" i="18"/>
  <c r="EY63" i="18"/>
  <c r="EY64" i="18" s="1"/>
  <c r="EZ133" i="18"/>
  <c r="FS102" i="18"/>
  <c r="FS101" i="18"/>
  <c r="EY35" i="18"/>
  <c r="EY37" i="18" s="1"/>
  <c r="EY41" i="18" s="1"/>
  <c r="EZ34" i="18"/>
  <c r="EQ45" i="18"/>
  <c r="ER31" i="18"/>
  <c r="EQ46" i="18"/>
  <c r="EQ44" i="18"/>
  <c r="EP47" i="18"/>
  <c r="FT5" i="1"/>
  <c r="FS6" i="1"/>
  <c r="FR79" i="18"/>
  <c r="FT62" i="18"/>
  <c r="FT19" i="18"/>
  <c r="FT85" i="18" s="1"/>
  <c r="FR119" i="18"/>
  <c r="FR52" i="18"/>
  <c r="FL131" i="18"/>
  <c r="FK138" i="18"/>
  <c r="FS29" i="18"/>
  <c r="FS130" i="18"/>
  <c r="FT129" i="18"/>
  <c r="FT128" i="18"/>
  <c r="FT110" i="18"/>
  <c r="FS113" i="18"/>
  <c r="FS111" i="18"/>
  <c r="FR103" i="18"/>
  <c r="FS100" i="18"/>
  <c r="FT98" i="18"/>
  <c r="FS25" i="18"/>
  <c r="FS26" i="18" s="1"/>
  <c r="FR26" i="18"/>
  <c r="FT24" i="18"/>
  <c r="FT30" i="18"/>
  <c r="FS23" i="18"/>
  <c r="FT6" i="18"/>
  <c r="FU5" i="18"/>
  <c r="FU18" i="18" s="1"/>
  <c r="FU142" i="18" s="1"/>
  <c r="FT140" i="18" l="1"/>
  <c r="FT51" i="18" s="1"/>
  <c r="FI132" i="18"/>
  <c r="EO61" i="18"/>
  <c r="EP48" i="18"/>
  <c r="EP61" i="18" s="1"/>
  <c r="EZ134" i="18"/>
  <c r="EZ63" i="18"/>
  <c r="EZ64" i="18" s="1"/>
  <c r="FA133" i="18"/>
  <c r="FT102" i="18"/>
  <c r="FT101" i="18"/>
  <c r="FA34" i="18"/>
  <c r="EZ35" i="18"/>
  <c r="EZ37" i="18" s="1"/>
  <c r="EZ41" i="18" s="1"/>
  <c r="EQ47" i="18"/>
  <c r="ER44" i="18"/>
  <c r="ES31" i="18"/>
  <c r="ER45" i="18"/>
  <c r="ER46" i="18"/>
  <c r="FU5" i="1"/>
  <c r="FT6" i="1"/>
  <c r="FS79" i="18"/>
  <c r="FU62" i="18"/>
  <c r="FU19" i="18"/>
  <c r="FU85" i="18" s="1"/>
  <c r="FT111" i="18"/>
  <c r="FL138" i="18"/>
  <c r="FM131" i="18"/>
  <c r="FT130" i="18"/>
  <c r="FT113" i="18"/>
  <c r="FU129" i="18"/>
  <c r="FU128" i="18"/>
  <c r="FU110" i="18"/>
  <c r="FT29" i="18"/>
  <c r="FS103" i="18"/>
  <c r="FT100" i="18"/>
  <c r="FU98" i="18"/>
  <c r="FR27" i="18"/>
  <c r="FR36" i="18" s="1"/>
  <c r="FS27" i="18"/>
  <c r="FS36" i="18" s="1"/>
  <c r="FT25" i="18"/>
  <c r="FT26" i="18" s="1"/>
  <c r="FU24" i="18"/>
  <c r="FU30" i="18"/>
  <c r="FT23" i="18"/>
  <c r="FU6" i="18"/>
  <c r="FV5" i="18"/>
  <c r="FV18" i="18" s="1"/>
  <c r="FV142" i="18" s="1"/>
  <c r="FU140" i="18" l="1"/>
  <c r="FU51" i="18" s="1"/>
  <c r="FJ132" i="18"/>
  <c r="EQ48" i="18"/>
  <c r="FA134" i="18"/>
  <c r="FA63" i="18"/>
  <c r="FA64" i="18" s="1"/>
  <c r="FB133" i="18"/>
  <c r="FU102" i="18"/>
  <c r="FU101" i="18"/>
  <c r="FA35" i="18"/>
  <c r="FA37" i="18" s="1"/>
  <c r="FA41" i="18" s="1"/>
  <c r="FB34" i="18"/>
  <c r="ES44" i="18"/>
  <c r="ET31" i="18"/>
  <c r="ES46" i="18"/>
  <c r="ES45" i="18"/>
  <c r="ER47" i="18"/>
  <c r="FU6" i="1"/>
  <c r="FV5" i="1"/>
  <c r="FT79" i="18"/>
  <c r="FV62" i="18"/>
  <c r="FV19" i="18"/>
  <c r="FV85" i="18" s="1"/>
  <c r="FU111" i="18"/>
  <c r="FM138" i="18"/>
  <c r="FN131" i="18"/>
  <c r="FU130" i="18"/>
  <c r="FU29" i="18"/>
  <c r="FU113" i="18"/>
  <c r="FV129" i="18"/>
  <c r="FK132" i="18" s="1"/>
  <c r="FV128" i="18"/>
  <c r="FV110" i="18"/>
  <c r="FT103" i="18"/>
  <c r="FU100" i="18"/>
  <c r="FV98" i="18"/>
  <c r="FT27" i="18"/>
  <c r="FT36" i="18" s="1"/>
  <c r="FU25" i="18"/>
  <c r="FU26" i="18" s="1"/>
  <c r="FU23" i="18"/>
  <c r="FV24" i="18"/>
  <c r="FV30" i="18"/>
  <c r="FV6" i="18"/>
  <c r="FW5" i="18"/>
  <c r="FW18" i="18" s="1"/>
  <c r="FW142" i="18" s="1"/>
  <c r="ER48" i="18" l="1"/>
  <c r="EQ61" i="18"/>
  <c r="FB134" i="18"/>
  <c r="FB63" i="18"/>
  <c r="FB64" i="18" s="1"/>
  <c r="FC133" i="18"/>
  <c r="FV102" i="18"/>
  <c r="FV101" i="18"/>
  <c r="FB35" i="18"/>
  <c r="FB37" i="18" s="1"/>
  <c r="FB41" i="18" s="1"/>
  <c r="FC34" i="18"/>
  <c r="ET46" i="18"/>
  <c r="ET44" i="18"/>
  <c r="EU31" i="18"/>
  <c r="ET45" i="18"/>
  <c r="ES47" i="18"/>
  <c r="FV6" i="1"/>
  <c r="FW5" i="1"/>
  <c r="FU79" i="18"/>
  <c r="FW62" i="18"/>
  <c r="FW19" i="18"/>
  <c r="FW85" i="18" s="1"/>
  <c r="FV111" i="18"/>
  <c r="FN138" i="18"/>
  <c r="FO131" i="18"/>
  <c r="FV130" i="18"/>
  <c r="FW129" i="18"/>
  <c r="FW128" i="18"/>
  <c r="FW110" i="18"/>
  <c r="FV29" i="18"/>
  <c r="FV113" i="18"/>
  <c r="FU103" i="18"/>
  <c r="FW98" i="18"/>
  <c r="FV100" i="18"/>
  <c r="FU27" i="18"/>
  <c r="FU36" i="18" s="1"/>
  <c r="FV25" i="18"/>
  <c r="FV26" i="18" s="1"/>
  <c r="FV23" i="18"/>
  <c r="FW24" i="18"/>
  <c r="FW30" i="18"/>
  <c r="FW6" i="18"/>
  <c r="FX5" i="18"/>
  <c r="FX18" i="18" s="1"/>
  <c r="FX142" i="18" s="1"/>
  <c r="FW140" i="18" l="1"/>
  <c r="FW51" i="18" s="1"/>
  <c r="FL132" i="18"/>
  <c r="ER61" i="18"/>
  <c r="ES48" i="18"/>
  <c r="ES61" i="18" s="1"/>
  <c r="FC134" i="18"/>
  <c r="FC63" i="18"/>
  <c r="FC64" i="18" s="1"/>
  <c r="FD133" i="18"/>
  <c r="FW102" i="18"/>
  <c r="FW101" i="18"/>
  <c r="FC35" i="18"/>
  <c r="FC37" i="18" s="1"/>
  <c r="FC41" i="18" s="1"/>
  <c r="FD34" i="18"/>
  <c r="ET47" i="18"/>
  <c r="EU46" i="18"/>
  <c r="EU44" i="18"/>
  <c r="EU45" i="18"/>
  <c r="EV31" i="18"/>
  <c r="FW6" i="1"/>
  <c r="FX5" i="1"/>
  <c r="FV79" i="18"/>
  <c r="FX62" i="18"/>
  <c r="FX19" i="18"/>
  <c r="FX85" i="18" s="1"/>
  <c r="FO138" i="18"/>
  <c r="FP131" i="18"/>
  <c r="FW130" i="18"/>
  <c r="FW29" i="18"/>
  <c r="FW113" i="18"/>
  <c r="FX129" i="18"/>
  <c r="FX128" i="18"/>
  <c r="FX110" i="18"/>
  <c r="FW111" i="18"/>
  <c r="FW79" i="18" s="1"/>
  <c r="FV103" i="18"/>
  <c r="FX98" i="18"/>
  <c r="FW100" i="18"/>
  <c r="FV27" i="18"/>
  <c r="FV36" i="18" s="1"/>
  <c r="FW25" i="18"/>
  <c r="FW26" i="18" s="1"/>
  <c r="FW23" i="18"/>
  <c r="FX24" i="18"/>
  <c r="FX30" i="18"/>
  <c r="FY5" i="18"/>
  <c r="FY18" i="18" s="1"/>
  <c r="FY142" i="18" s="1"/>
  <c r="FX6" i="18"/>
  <c r="FX140" i="18" l="1"/>
  <c r="FX51" i="18" s="1"/>
  <c r="FM132" i="18"/>
  <c r="ET48" i="18"/>
  <c r="ET53" i="18" s="1"/>
  <c r="FD134" i="18"/>
  <c r="FD63" i="18"/>
  <c r="FD64" i="18" s="1"/>
  <c r="FE133" i="18"/>
  <c r="FX102" i="18"/>
  <c r="FX101" i="18"/>
  <c r="FE34" i="18"/>
  <c r="FD35" i="18"/>
  <c r="FD37" i="18" s="1"/>
  <c r="FD41" i="18" s="1"/>
  <c r="EU47" i="18"/>
  <c r="EV44" i="18"/>
  <c r="EV46" i="18"/>
  <c r="EV45" i="18"/>
  <c r="EW31" i="18"/>
  <c r="FX6" i="1"/>
  <c r="FY5" i="1"/>
  <c r="FY62" i="18"/>
  <c r="FY19" i="18"/>
  <c r="FY85" i="18" s="1"/>
  <c r="FP138" i="18"/>
  <c r="FQ131" i="18"/>
  <c r="FX130" i="18"/>
  <c r="FX29" i="18"/>
  <c r="FX113" i="18"/>
  <c r="FY129" i="18"/>
  <c r="FY128" i="18"/>
  <c r="FY110" i="18"/>
  <c r="FX111" i="18"/>
  <c r="FX121" i="18" s="1"/>
  <c r="FW103" i="18"/>
  <c r="FY98" i="18"/>
  <c r="FX100" i="18"/>
  <c r="FW27" i="18"/>
  <c r="FW36" i="18" s="1"/>
  <c r="FX25" i="18"/>
  <c r="FX26" i="18" s="1"/>
  <c r="FY24" i="18"/>
  <c r="FY30" i="18"/>
  <c r="FX23" i="18"/>
  <c r="FY6" i="18"/>
  <c r="FZ5" i="18"/>
  <c r="FZ18" i="18" s="1"/>
  <c r="FZ142" i="18" s="1"/>
  <c r="FY140" i="18" l="1"/>
  <c r="FY51" i="18" s="1"/>
  <c r="FN132" i="18"/>
  <c r="ET61" i="18"/>
  <c r="EU48" i="18"/>
  <c r="EU61" i="18" s="1"/>
  <c r="FE134" i="18"/>
  <c r="FE63" i="18"/>
  <c r="FE64" i="18" s="1"/>
  <c r="FF133" i="18"/>
  <c r="FY102" i="18"/>
  <c r="FY101" i="18"/>
  <c r="FF34" i="18"/>
  <c r="FE35" i="18"/>
  <c r="FE37" i="18" s="1"/>
  <c r="FE41" i="18" s="1"/>
  <c r="EV47" i="18"/>
  <c r="EW44" i="18"/>
  <c r="EW45" i="18"/>
  <c r="EW46" i="18"/>
  <c r="EX31" i="18"/>
  <c r="FZ5" i="1"/>
  <c r="FY6" i="1"/>
  <c r="FX79" i="18"/>
  <c r="FZ62" i="18"/>
  <c r="FZ19" i="18"/>
  <c r="FZ85" i="18" s="1"/>
  <c r="FX52" i="18"/>
  <c r="FX72" i="18"/>
  <c r="FX119" i="18"/>
  <c r="FQ138" i="18"/>
  <c r="FR131" i="18"/>
  <c r="FZ129" i="18"/>
  <c r="FZ128" i="18"/>
  <c r="FZ110" i="18"/>
  <c r="FY130" i="18"/>
  <c r="FY113" i="18"/>
  <c r="FY29" i="18"/>
  <c r="FY111" i="18"/>
  <c r="FX103" i="18"/>
  <c r="FZ98" i="18"/>
  <c r="FY100" i="18"/>
  <c r="FX27" i="18"/>
  <c r="FX36" i="18" s="1"/>
  <c r="FY25" i="18"/>
  <c r="FY26" i="18" s="1"/>
  <c r="FZ24" i="18"/>
  <c r="FZ30" i="18"/>
  <c r="FY23" i="18"/>
  <c r="GA5" i="18"/>
  <c r="GA18" i="18" s="1"/>
  <c r="GA142" i="18" s="1"/>
  <c r="FZ6" i="18"/>
  <c r="FZ140" i="18" l="1"/>
  <c r="FZ51" i="18" s="1"/>
  <c r="FO132" i="18"/>
  <c r="EV48" i="18"/>
  <c r="FF134" i="18"/>
  <c r="FF63" i="18"/>
  <c r="FF64" i="18" s="1"/>
  <c r="FG133" i="18"/>
  <c r="FZ102" i="18"/>
  <c r="FZ101" i="18"/>
  <c r="FG34" i="18"/>
  <c r="FF35" i="18"/>
  <c r="FF37" i="18" s="1"/>
  <c r="FF41" i="18" s="1"/>
  <c r="EW47" i="18"/>
  <c r="EX46" i="18"/>
  <c r="EX44" i="18"/>
  <c r="EX45" i="18"/>
  <c r="EY31" i="18"/>
  <c r="GA5" i="1"/>
  <c r="FZ6" i="1"/>
  <c r="FY79" i="18"/>
  <c r="GA62" i="18"/>
  <c r="GA19" i="18"/>
  <c r="GA85" i="18" s="1"/>
  <c r="FZ111" i="18"/>
  <c r="FZ130" i="18"/>
  <c r="FR138" i="18"/>
  <c r="FS131" i="18"/>
  <c r="FZ113" i="18"/>
  <c r="GA129" i="18"/>
  <c r="GA128" i="18"/>
  <c r="GA110" i="18"/>
  <c r="FZ29" i="18"/>
  <c r="FY103" i="18"/>
  <c r="GA98" i="18"/>
  <c r="FZ100" i="18"/>
  <c r="FY27" i="18"/>
  <c r="FY36" i="18" s="1"/>
  <c r="FZ23" i="18"/>
  <c r="FZ25" i="18" s="1"/>
  <c r="GA24" i="18"/>
  <c r="GA30" i="18"/>
  <c r="GA6" i="18"/>
  <c r="GB5" i="18"/>
  <c r="GB18" i="18" s="1"/>
  <c r="GB142" i="18" s="1"/>
  <c r="GA140" i="18" l="1"/>
  <c r="GA51" i="18" s="1"/>
  <c r="FP132" i="18"/>
  <c r="EV61" i="18"/>
  <c r="EW48" i="18"/>
  <c r="FG134" i="18"/>
  <c r="FG63" i="18"/>
  <c r="FG64" i="18" s="1"/>
  <c r="FH133" i="18"/>
  <c r="GA102" i="18"/>
  <c r="GA101" i="18"/>
  <c r="FH34" i="18"/>
  <c r="FG35" i="18"/>
  <c r="FG37" i="18" s="1"/>
  <c r="FG41" i="18" s="1"/>
  <c r="EX47" i="18"/>
  <c r="EY44" i="18"/>
  <c r="EY46" i="18"/>
  <c r="EY45" i="18"/>
  <c r="EZ31" i="18"/>
  <c r="GA6" i="1"/>
  <c r="GB5" i="1"/>
  <c r="FZ79" i="18"/>
  <c r="GB62" i="18"/>
  <c r="GB19" i="18"/>
  <c r="GB85" i="18" s="1"/>
  <c r="GA111" i="18"/>
  <c r="FT131" i="18"/>
  <c r="FS138" i="18"/>
  <c r="GB129" i="18"/>
  <c r="GB128" i="18"/>
  <c r="GB110" i="18"/>
  <c r="GA29" i="18"/>
  <c r="GA113" i="18"/>
  <c r="GA130" i="18"/>
  <c r="FZ103" i="18"/>
  <c r="GB98" i="18"/>
  <c r="GA100" i="18"/>
  <c r="GA25" i="18"/>
  <c r="GA26" i="18" s="1"/>
  <c r="FZ26" i="18"/>
  <c r="GB24" i="18"/>
  <c r="GB30" i="18"/>
  <c r="GA23" i="18"/>
  <c r="GC5" i="18"/>
  <c r="GC18" i="18" s="1"/>
  <c r="GC142" i="18" s="1"/>
  <c r="GB6" i="18"/>
  <c r="GB140" i="18" l="1"/>
  <c r="GB51" i="18" s="1"/>
  <c r="FQ132" i="18"/>
  <c r="EW61" i="18"/>
  <c r="EX48" i="18"/>
  <c r="EX61" i="18" s="1"/>
  <c r="FH134" i="18"/>
  <c r="FH63" i="18"/>
  <c r="FH64" i="18" s="1"/>
  <c r="FI133" i="18"/>
  <c r="GB102" i="18"/>
  <c r="GB101" i="18"/>
  <c r="FI34" i="18"/>
  <c r="FH35" i="18"/>
  <c r="FH37" i="18" s="1"/>
  <c r="FH41" i="18" s="1"/>
  <c r="EY47" i="18"/>
  <c r="EZ45" i="18"/>
  <c r="EZ44" i="18"/>
  <c r="EZ46" i="18"/>
  <c r="FA31" i="18"/>
  <c r="GB6" i="1"/>
  <c r="GC5" i="1"/>
  <c r="GA79" i="18"/>
  <c r="GC62" i="18"/>
  <c r="GC19" i="18"/>
  <c r="GC85" i="18" s="1"/>
  <c r="FT138" i="18"/>
  <c r="FU131" i="18"/>
  <c r="GB113" i="18"/>
  <c r="GB29" i="18"/>
  <c r="GB130" i="18"/>
  <c r="GC129" i="18"/>
  <c r="GC128" i="18"/>
  <c r="GC110" i="18"/>
  <c r="GB111" i="18"/>
  <c r="GA103" i="18"/>
  <c r="GB100" i="18"/>
  <c r="GC98" i="18"/>
  <c r="FZ27" i="18"/>
  <c r="FZ36" i="18" s="1"/>
  <c r="GA27" i="18"/>
  <c r="GA36" i="18" s="1"/>
  <c r="GB25" i="18"/>
  <c r="GB26" i="18" s="1"/>
  <c r="GB23" i="18"/>
  <c r="GC24" i="18"/>
  <c r="GC30" i="18"/>
  <c r="GC6" i="18"/>
  <c r="GD5" i="18"/>
  <c r="GD18" i="18" s="1"/>
  <c r="GD142" i="18" s="1"/>
  <c r="GC140" i="18" l="1"/>
  <c r="GC51" i="18" s="1"/>
  <c r="FR132" i="18"/>
  <c r="EY48" i="18"/>
  <c r="EY61" i="18" s="1"/>
  <c r="FI134" i="18"/>
  <c r="FI63" i="18"/>
  <c r="FI64" i="18" s="1"/>
  <c r="FJ133" i="18"/>
  <c r="GC102" i="18"/>
  <c r="GC101" i="18"/>
  <c r="FJ34" i="18"/>
  <c r="FI35" i="18"/>
  <c r="FI37" i="18" s="1"/>
  <c r="FI41" i="18" s="1"/>
  <c r="EZ47" i="18"/>
  <c r="FA46" i="18"/>
  <c r="FA44" i="18"/>
  <c r="FA45" i="18"/>
  <c r="FB31" i="18"/>
  <c r="GD5" i="1"/>
  <c r="GC6" i="1"/>
  <c r="GB79" i="18"/>
  <c r="GD62" i="18"/>
  <c r="GD19" i="18"/>
  <c r="GD85" i="18" s="1"/>
  <c r="GC111" i="18"/>
  <c r="GC79" i="18" s="1"/>
  <c r="FU138" i="18"/>
  <c r="FV131" i="18"/>
  <c r="GC130" i="18"/>
  <c r="GD129" i="18"/>
  <c r="GD128" i="18"/>
  <c r="GD110" i="18"/>
  <c r="GC29" i="18"/>
  <c r="GC113" i="18"/>
  <c r="GB103" i="18"/>
  <c r="GD98" i="18"/>
  <c r="GC100" i="18"/>
  <c r="GB27" i="18"/>
  <c r="GB36" i="18" s="1"/>
  <c r="GC25" i="18"/>
  <c r="GC26" i="18" s="1"/>
  <c r="GD24" i="18"/>
  <c r="GD30" i="18"/>
  <c r="GC23" i="18"/>
  <c r="GD6" i="18"/>
  <c r="GE5" i="18"/>
  <c r="GE18" i="18" s="1"/>
  <c r="GE142" i="18" s="1"/>
  <c r="GD140" i="18" l="1"/>
  <c r="GD51" i="18" s="1"/>
  <c r="FS132" i="18"/>
  <c r="EZ48" i="18"/>
  <c r="EZ53" i="18" s="1"/>
  <c r="FJ134" i="18"/>
  <c r="FJ63" i="18"/>
  <c r="FJ64" i="18" s="1"/>
  <c r="FK133" i="18"/>
  <c r="GD102" i="18"/>
  <c r="GD101" i="18"/>
  <c r="FK34" i="18"/>
  <c r="FJ35" i="18"/>
  <c r="FJ37" i="18" s="1"/>
  <c r="FJ41" i="18" s="1"/>
  <c r="FA47" i="18"/>
  <c r="FB44" i="18"/>
  <c r="FB45" i="18"/>
  <c r="FC31" i="18"/>
  <c r="FB46" i="18"/>
  <c r="GD6" i="1"/>
  <c r="GE5" i="1"/>
  <c r="GE62" i="18"/>
  <c r="GE19" i="18"/>
  <c r="GE85" i="18" s="1"/>
  <c r="GD111" i="18"/>
  <c r="GD121" i="18" s="1"/>
  <c r="GD52" i="18" s="1"/>
  <c r="GD130" i="18"/>
  <c r="FV138" i="18"/>
  <c r="FW131" i="18"/>
  <c r="GE129" i="18"/>
  <c r="GE128" i="18"/>
  <c r="GE110" i="18"/>
  <c r="GD29" i="18"/>
  <c r="GD113" i="18"/>
  <c r="GC103" i="18"/>
  <c r="GE98" i="18"/>
  <c r="GD100" i="18"/>
  <c r="GC27" i="18"/>
  <c r="GC36" i="18" s="1"/>
  <c r="GD25" i="18"/>
  <c r="GD26" i="18" s="1"/>
  <c r="GD23" i="18"/>
  <c r="GE24" i="18"/>
  <c r="GE30" i="18"/>
  <c r="GE6" i="18"/>
  <c r="GF5" i="18"/>
  <c r="GF18" i="18" s="1"/>
  <c r="GF142" i="18" s="1"/>
  <c r="GE140" i="18" l="1"/>
  <c r="GE51" i="18" s="1"/>
  <c r="FT132" i="18"/>
  <c r="EZ61" i="18"/>
  <c r="FA48" i="18"/>
  <c r="FA61" i="18" s="1"/>
  <c r="FK134" i="18"/>
  <c r="FK63" i="18"/>
  <c r="FK64" i="18" s="1"/>
  <c r="FL133" i="18"/>
  <c r="GE102" i="18"/>
  <c r="GE101" i="18"/>
  <c r="FL34" i="18"/>
  <c r="FK35" i="18"/>
  <c r="FK37" i="18" s="1"/>
  <c r="FK41" i="18" s="1"/>
  <c r="FC45" i="18"/>
  <c r="FC46" i="18"/>
  <c r="FC44" i="18"/>
  <c r="FD31" i="18"/>
  <c r="FB47" i="18"/>
  <c r="GE6" i="1"/>
  <c r="GF5" i="1"/>
  <c r="GD119" i="18"/>
  <c r="GD79" i="18"/>
  <c r="GF62" i="18"/>
  <c r="GF19" i="18"/>
  <c r="GF85" i="18" s="1"/>
  <c r="GD72" i="18"/>
  <c r="FW138" i="18"/>
  <c r="FX131" i="18"/>
  <c r="GE130" i="18"/>
  <c r="GE113" i="18"/>
  <c r="GE29" i="18"/>
  <c r="GF129" i="18"/>
  <c r="GF128" i="18"/>
  <c r="GF110" i="18"/>
  <c r="GE111" i="18"/>
  <c r="GD103" i="18"/>
  <c r="GE100" i="18"/>
  <c r="GF98" i="18"/>
  <c r="GD27" i="18"/>
  <c r="GD36" i="18" s="1"/>
  <c r="GE25" i="18"/>
  <c r="GF24" i="18"/>
  <c r="GF30" i="18"/>
  <c r="GE23" i="18"/>
  <c r="GG5" i="18"/>
  <c r="GG18" i="18" s="1"/>
  <c r="GG142" i="18" s="1"/>
  <c r="GF6" i="18"/>
  <c r="GF140" i="18" l="1"/>
  <c r="GF51" i="18" s="1"/>
  <c r="FU132" i="18"/>
  <c r="FB48" i="18"/>
  <c r="FL134" i="18"/>
  <c r="FL63" i="18"/>
  <c r="FL64" i="18" s="1"/>
  <c r="FM133" i="18"/>
  <c r="GF102" i="18"/>
  <c r="GF101" i="18"/>
  <c r="FM34" i="18"/>
  <c r="FL35" i="18"/>
  <c r="FL37" i="18" s="1"/>
  <c r="FL41" i="18" s="1"/>
  <c r="FE31" i="18"/>
  <c r="FD44" i="18"/>
  <c r="FD45" i="18"/>
  <c r="FD46" i="18"/>
  <c r="FC47" i="18"/>
  <c r="GG5" i="1"/>
  <c r="GF6" i="1"/>
  <c r="GE79" i="18"/>
  <c r="GG62" i="18"/>
  <c r="GG19" i="18"/>
  <c r="GG85" i="18" s="1"/>
  <c r="FX138" i="18"/>
  <c r="FY131" i="18"/>
  <c r="GF113" i="18"/>
  <c r="GF130" i="18"/>
  <c r="GG129" i="18"/>
  <c r="GG128" i="18"/>
  <c r="GG110" i="18"/>
  <c r="GF29" i="18"/>
  <c r="GF111" i="18"/>
  <c r="GE103" i="18"/>
  <c r="GF100" i="18"/>
  <c r="GG98" i="18"/>
  <c r="GF25" i="18"/>
  <c r="GF26" i="18" s="1"/>
  <c r="GE26" i="18"/>
  <c r="GF23" i="18"/>
  <c r="GG24" i="18"/>
  <c r="GG30" i="18"/>
  <c r="GG6" i="18"/>
  <c r="GH5" i="18"/>
  <c r="GH18" i="18" s="1"/>
  <c r="GH142" i="18" s="1"/>
  <c r="GG140" i="18" l="1"/>
  <c r="GG51" i="18" s="1"/>
  <c r="FV132" i="18"/>
  <c r="FB61" i="18"/>
  <c r="FC48" i="18"/>
  <c r="FC61" i="18" s="1"/>
  <c r="FM134" i="18"/>
  <c r="FM63" i="18"/>
  <c r="FM64" i="18" s="1"/>
  <c r="FN133" i="18"/>
  <c r="GG102" i="18"/>
  <c r="GG101" i="18"/>
  <c r="FN34" i="18"/>
  <c r="FM35" i="18"/>
  <c r="FM37" i="18" s="1"/>
  <c r="FM41" i="18" s="1"/>
  <c r="FD47" i="18"/>
  <c r="FE45" i="18"/>
  <c r="FE44" i="18"/>
  <c r="FE46" i="18"/>
  <c r="FF31" i="18"/>
  <c r="GG6" i="1"/>
  <c r="GH5" i="1"/>
  <c r="GF79" i="18"/>
  <c r="GH62" i="18"/>
  <c r="GH19" i="18"/>
  <c r="GH85" i="18" s="1"/>
  <c r="FZ131" i="18"/>
  <c r="FY138" i="18"/>
  <c r="GG130" i="18"/>
  <c r="GH129" i="18"/>
  <c r="GH128" i="18"/>
  <c r="GH110" i="18"/>
  <c r="GG113" i="18"/>
  <c r="GG29" i="18"/>
  <c r="GG111" i="18"/>
  <c r="GF103" i="18"/>
  <c r="GG100" i="18"/>
  <c r="GH98" i="18"/>
  <c r="GG25" i="18"/>
  <c r="GG26" i="18" s="1"/>
  <c r="GF27" i="18"/>
  <c r="GF36" i="18" s="1"/>
  <c r="GE27" i="18"/>
  <c r="GE36" i="18" s="1"/>
  <c r="GG23" i="18"/>
  <c r="GH24" i="18"/>
  <c r="GH30" i="18"/>
  <c r="GH6" i="18"/>
  <c r="GI5" i="18"/>
  <c r="GI18" i="18" s="1"/>
  <c r="GI142" i="18" s="1"/>
  <c r="FW132" i="18" l="1"/>
  <c r="FD48" i="18"/>
  <c r="FN134" i="18"/>
  <c r="FN63" i="18"/>
  <c r="FN64" i="18" s="1"/>
  <c r="FO133" i="18"/>
  <c r="GH102" i="18"/>
  <c r="GH101" i="18"/>
  <c r="FO34" i="18"/>
  <c r="FN35" i="18"/>
  <c r="FN37" i="18" s="1"/>
  <c r="FN41" i="18" s="1"/>
  <c r="FF44" i="18"/>
  <c r="FG31" i="18"/>
  <c r="FF45" i="18"/>
  <c r="FF46" i="18"/>
  <c r="FE47" i="18"/>
  <c r="GH6" i="1"/>
  <c r="GI5" i="1"/>
  <c r="GG79" i="18"/>
  <c r="GI62" i="18"/>
  <c r="GI19" i="18"/>
  <c r="GI85" i="18" s="1"/>
  <c r="GH111" i="18"/>
  <c r="GH130" i="18"/>
  <c r="FZ138" i="18"/>
  <c r="GA131" i="18"/>
  <c r="GI129" i="18"/>
  <c r="GI128" i="18"/>
  <c r="GI110" i="18"/>
  <c r="GH29" i="18"/>
  <c r="GH113" i="18"/>
  <c r="GG103" i="18"/>
  <c r="GI98" i="18"/>
  <c r="GH100" i="18"/>
  <c r="GH25" i="18"/>
  <c r="GH26" i="18" s="1"/>
  <c r="GG27" i="18"/>
  <c r="GG36" i="18" s="1"/>
  <c r="GI24" i="18"/>
  <c r="GI30" i="18"/>
  <c r="GH23" i="18"/>
  <c r="GI6" i="18"/>
  <c r="GJ5" i="18"/>
  <c r="GJ18" i="18" s="1"/>
  <c r="GJ142" i="18" s="1"/>
  <c r="GI140" i="18" l="1"/>
  <c r="GI51" i="18" s="1"/>
  <c r="FX132" i="18"/>
  <c r="FD61" i="18"/>
  <c r="FE48" i="18"/>
  <c r="FE61" i="18" s="1"/>
  <c r="FO134" i="18"/>
  <c r="FO63" i="18"/>
  <c r="FO64" i="18" s="1"/>
  <c r="FP133" i="18"/>
  <c r="GI102" i="18"/>
  <c r="GI101" i="18"/>
  <c r="FO35" i="18"/>
  <c r="FO37" i="18" s="1"/>
  <c r="FO41" i="18" s="1"/>
  <c r="FP34" i="18"/>
  <c r="FG45" i="18"/>
  <c r="FH31" i="18"/>
  <c r="FG46" i="18"/>
  <c r="FG44" i="18"/>
  <c r="FF47" i="18"/>
  <c r="GI6" i="1"/>
  <c r="GJ5" i="1"/>
  <c r="GH79" i="18"/>
  <c r="GJ62" i="18"/>
  <c r="GJ19" i="18"/>
  <c r="GJ85" i="18" s="1"/>
  <c r="GA138" i="18"/>
  <c r="GB131" i="18"/>
  <c r="GI130" i="18"/>
  <c r="GJ129" i="18"/>
  <c r="GJ128" i="18"/>
  <c r="GJ110" i="18"/>
  <c r="GI113" i="18"/>
  <c r="GI29" i="18"/>
  <c r="GI111" i="18"/>
  <c r="GI79" i="18" s="1"/>
  <c r="GH103" i="18"/>
  <c r="GJ98" i="18"/>
  <c r="GI100" i="18"/>
  <c r="GI25" i="18"/>
  <c r="GI26" i="18" s="1"/>
  <c r="GH27" i="18"/>
  <c r="GH36" i="18" s="1"/>
  <c r="GJ24" i="18"/>
  <c r="GJ30" i="18"/>
  <c r="GI23" i="18"/>
  <c r="GJ6" i="18"/>
  <c r="GK5" i="18"/>
  <c r="GK18" i="18" s="1"/>
  <c r="GK142" i="18" s="1"/>
  <c r="GJ140" i="18" l="1"/>
  <c r="GJ51" i="18" s="1"/>
  <c r="FY132" i="18"/>
  <c r="FF48" i="18"/>
  <c r="FF53" i="18" s="1"/>
  <c r="FP134" i="18"/>
  <c r="FP63" i="18"/>
  <c r="FP64" i="18" s="1"/>
  <c r="FQ133" i="18"/>
  <c r="GJ102" i="18"/>
  <c r="GJ101" i="18"/>
  <c r="FQ34" i="18"/>
  <c r="FP35" i="18"/>
  <c r="FP37" i="18" s="1"/>
  <c r="FP41" i="18" s="1"/>
  <c r="FG47" i="18"/>
  <c r="FH46" i="18"/>
  <c r="FI31" i="18"/>
  <c r="FH44" i="18"/>
  <c r="FH45" i="18"/>
  <c r="GJ6" i="1"/>
  <c r="GK5" i="1"/>
  <c r="GK62" i="18"/>
  <c r="GK19" i="18"/>
  <c r="GK85" i="18" s="1"/>
  <c r="GJ111" i="18"/>
  <c r="GJ121" i="18" s="1"/>
  <c r="GJ72" i="18" s="1"/>
  <c r="GJ130" i="18"/>
  <c r="GB138" i="18"/>
  <c r="GC131" i="18"/>
  <c r="GK129" i="18"/>
  <c r="GK128" i="18"/>
  <c r="GK110" i="18"/>
  <c r="GJ29" i="18"/>
  <c r="GJ113" i="18"/>
  <c r="GI103" i="18"/>
  <c r="GJ100" i="18"/>
  <c r="GK98" i="18"/>
  <c r="GJ25" i="18"/>
  <c r="GJ26" i="18" s="1"/>
  <c r="GI27" i="18"/>
  <c r="GI36" i="18" s="1"/>
  <c r="GK24" i="18"/>
  <c r="GK30" i="18"/>
  <c r="GJ23" i="18"/>
  <c r="GK6" i="18"/>
  <c r="GL5" i="18"/>
  <c r="GL18" i="18" s="1"/>
  <c r="GL142" i="18" s="1"/>
  <c r="GK140" i="18" l="1"/>
  <c r="GK51" i="18" s="1"/>
  <c r="FZ132" i="18"/>
  <c r="FF61" i="18"/>
  <c r="FG48" i="18"/>
  <c r="FG61" i="18" s="1"/>
  <c r="FQ134" i="18"/>
  <c r="FQ63" i="18"/>
  <c r="FQ64" i="18" s="1"/>
  <c r="FR133" i="18"/>
  <c r="GK102" i="18"/>
  <c r="GK101" i="18"/>
  <c r="FR34" i="18"/>
  <c r="FQ35" i="18"/>
  <c r="FQ37" i="18" s="1"/>
  <c r="FQ41" i="18" s="1"/>
  <c r="FI46" i="18"/>
  <c r="FI45" i="18"/>
  <c r="FJ31" i="18"/>
  <c r="FI44" i="18"/>
  <c r="FH47" i="18"/>
  <c r="GK6" i="1"/>
  <c r="GL5" i="1"/>
  <c r="GJ79" i="18"/>
  <c r="GL62" i="18"/>
  <c r="GL19" i="18"/>
  <c r="GL85" i="18" s="1"/>
  <c r="GJ52" i="18"/>
  <c r="GJ119" i="18"/>
  <c r="GK111" i="18"/>
  <c r="GD131" i="18"/>
  <c r="GC138" i="18"/>
  <c r="GK130" i="18"/>
  <c r="GK29" i="18"/>
  <c r="GK113" i="18"/>
  <c r="GL129" i="18"/>
  <c r="GL128" i="18"/>
  <c r="GL110" i="18"/>
  <c r="GJ103" i="18"/>
  <c r="GK100" i="18"/>
  <c r="GL98" i="18"/>
  <c r="GK25" i="18"/>
  <c r="GK26" i="18" s="1"/>
  <c r="GJ27" i="18"/>
  <c r="GJ36" i="18" s="1"/>
  <c r="GL24" i="18"/>
  <c r="GL30" i="18"/>
  <c r="GK23" i="18"/>
  <c r="GL6" i="18"/>
  <c r="GM5" i="18"/>
  <c r="GM18" i="18" s="1"/>
  <c r="GM142" i="18" s="1"/>
  <c r="GL140" i="18" l="1"/>
  <c r="GL51" i="18" s="1"/>
  <c r="GA132" i="18"/>
  <c r="FH48" i="18"/>
  <c r="FR134" i="18"/>
  <c r="FR63" i="18"/>
  <c r="FR64" i="18" s="1"/>
  <c r="FS133" i="18"/>
  <c r="GL102" i="18"/>
  <c r="GL101" i="18"/>
  <c r="FS34" i="18"/>
  <c r="FR35" i="18"/>
  <c r="FR37" i="18" s="1"/>
  <c r="FR41" i="18" s="1"/>
  <c r="FI47" i="18"/>
  <c r="FJ44" i="18"/>
  <c r="FK31" i="18"/>
  <c r="FJ45" i="18"/>
  <c r="FJ46" i="18"/>
  <c r="GM5" i="1"/>
  <c r="GL6" i="1"/>
  <c r="GK79" i="18"/>
  <c r="GM62" i="18"/>
  <c r="GM19" i="18"/>
  <c r="GM85" i="18" s="1"/>
  <c r="GL111" i="18"/>
  <c r="GL130" i="18"/>
  <c r="GD138" i="18"/>
  <c r="GE131" i="18"/>
  <c r="GL29" i="18"/>
  <c r="GL113" i="18"/>
  <c r="GM129" i="18"/>
  <c r="GM128" i="18"/>
  <c r="GM110" i="18"/>
  <c r="GK103" i="18"/>
  <c r="GL100" i="18"/>
  <c r="GM98" i="18"/>
  <c r="GK27" i="18"/>
  <c r="GK36" i="18" s="1"/>
  <c r="GM24" i="18"/>
  <c r="GM30" i="18"/>
  <c r="GL23" i="18"/>
  <c r="GL25" i="18" s="1"/>
  <c r="GM6" i="18"/>
  <c r="GN5" i="18"/>
  <c r="GN18" i="18" s="1"/>
  <c r="GN142" i="18" s="1"/>
  <c r="GM140" i="18" l="1"/>
  <c r="GM51" i="18" s="1"/>
  <c r="GB132" i="18"/>
  <c r="FH61" i="18"/>
  <c r="FI48" i="18"/>
  <c r="FS134" i="18"/>
  <c r="FS63" i="18"/>
  <c r="FS64" i="18" s="1"/>
  <c r="FT133" i="18"/>
  <c r="GM102" i="18"/>
  <c r="GM101" i="18"/>
  <c r="FT34" i="18"/>
  <c r="FS35" i="18"/>
  <c r="FS37" i="18" s="1"/>
  <c r="FS41" i="18" s="1"/>
  <c r="FJ47" i="18"/>
  <c r="FK44" i="18"/>
  <c r="FK45" i="18"/>
  <c r="FL31" i="18"/>
  <c r="FK46" i="18"/>
  <c r="GM6" i="1"/>
  <c r="GN5" i="1"/>
  <c r="GL79" i="18"/>
  <c r="GN62" i="18"/>
  <c r="GN19" i="18"/>
  <c r="GN85" i="18" s="1"/>
  <c r="GM111" i="18"/>
  <c r="GM130" i="18"/>
  <c r="GE138" i="18"/>
  <c r="GF131" i="18"/>
  <c r="GM113" i="18"/>
  <c r="GM29" i="18"/>
  <c r="GN129" i="18"/>
  <c r="GN128" i="18"/>
  <c r="GN110" i="18"/>
  <c r="GL103" i="18"/>
  <c r="GN98" i="18"/>
  <c r="GM100" i="18"/>
  <c r="GM25" i="18"/>
  <c r="GM26" i="18" s="1"/>
  <c r="GL26" i="18"/>
  <c r="GM23" i="18"/>
  <c r="GN24" i="18"/>
  <c r="GN30" i="18"/>
  <c r="GO5" i="18"/>
  <c r="GO18" i="18" s="1"/>
  <c r="GO142" i="18" s="1"/>
  <c r="GN6" i="18"/>
  <c r="GN140" i="18" l="1"/>
  <c r="GN51" i="18" s="1"/>
  <c r="GC132" i="18"/>
  <c r="FI61" i="18"/>
  <c r="FJ48" i="18"/>
  <c r="FJ61" i="18" s="1"/>
  <c r="FT134" i="18"/>
  <c r="FT63" i="18"/>
  <c r="FT64" i="18" s="1"/>
  <c r="FU133" i="18"/>
  <c r="GN102" i="18"/>
  <c r="GN101" i="18"/>
  <c r="FT35" i="18"/>
  <c r="FT37" i="18" s="1"/>
  <c r="FT41" i="18" s="1"/>
  <c r="FU34" i="18"/>
  <c r="FK47" i="18"/>
  <c r="FL46" i="18"/>
  <c r="FL45" i="18"/>
  <c r="FM31" i="18"/>
  <c r="FL44" i="18"/>
  <c r="GO5" i="1"/>
  <c r="GN6" i="1"/>
  <c r="GM79" i="18"/>
  <c r="GO62" i="18"/>
  <c r="GO19" i="18"/>
  <c r="GO85" i="18" s="1"/>
  <c r="GF138" i="18"/>
  <c r="GG131" i="18"/>
  <c r="GN29" i="18"/>
  <c r="GO129" i="18"/>
  <c r="GO128" i="18"/>
  <c r="GO110" i="18"/>
  <c r="GN130" i="18"/>
  <c r="GN113" i="18"/>
  <c r="GN111" i="18"/>
  <c r="GM103" i="18"/>
  <c r="GO98" i="18"/>
  <c r="GN100" i="18"/>
  <c r="GL27" i="18"/>
  <c r="GL36" i="18" s="1"/>
  <c r="GM27" i="18"/>
  <c r="GM36" i="18" s="1"/>
  <c r="GN25" i="18"/>
  <c r="GN26" i="18" s="1"/>
  <c r="GO24" i="18"/>
  <c r="GO30" i="18"/>
  <c r="GN23" i="18"/>
  <c r="GO6" i="18"/>
  <c r="GP5" i="18"/>
  <c r="GP18" i="18" s="1"/>
  <c r="GP142" i="18" s="1"/>
  <c r="GO140" i="18" l="1"/>
  <c r="GO51" i="18" s="1"/>
  <c r="GD132" i="18"/>
  <c r="FK48" i="18"/>
  <c r="FK61" i="18" s="1"/>
  <c r="FU134" i="18"/>
  <c r="FU63" i="18"/>
  <c r="FU64" i="18" s="1"/>
  <c r="FV133" i="18"/>
  <c r="GO102" i="18"/>
  <c r="GO101" i="18"/>
  <c r="FV34" i="18"/>
  <c r="FU35" i="18"/>
  <c r="FU37" i="18" s="1"/>
  <c r="FU41" i="18" s="1"/>
  <c r="FL47" i="18"/>
  <c r="FM44" i="18"/>
  <c r="FM46" i="18"/>
  <c r="FM45" i="18"/>
  <c r="FN31" i="18"/>
  <c r="GO6" i="1"/>
  <c r="GP5" i="1"/>
  <c r="GN79" i="18"/>
  <c r="GP62" i="18"/>
  <c r="GP19" i="18"/>
  <c r="GP85" i="18" s="1"/>
  <c r="GO111" i="18"/>
  <c r="GO79" i="18" s="1"/>
  <c r="GO130" i="18"/>
  <c r="GH131" i="18"/>
  <c r="GG138" i="18"/>
  <c r="GO29" i="18"/>
  <c r="GP129" i="18"/>
  <c r="GP128" i="18"/>
  <c r="GP110" i="18"/>
  <c r="GO113" i="18"/>
  <c r="GN103" i="18"/>
  <c r="GP98" i="18"/>
  <c r="GO100" i="18"/>
  <c r="GN27" i="18"/>
  <c r="GN36" i="18" s="1"/>
  <c r="GO25" i="18"/>
  <c r="GP24" i="18"/>
  <c r="GP30" i="18"/>
  <c r="GO23" i="18"/>
  <c r="GQ5" i="18"/>
  <c r="GQ18" i="18" s="1"/>
  <c r="GQ142" i="18" s="1"/>
  <c r="GP6" i="18"/>
  <c r="GP140" i="18" l="1"/>
  <c r="GP51" i="18" s="1"/>
  <c r="GE132" i="18"/>
  <c r="FL48" i="18"/>
  <c r="FL53" i="18" s="1"/>
  <c r="FV134" i="18"/>
  <c r="FV63" i="18"/>
  <c r="FV64" i="18" s="1"/>
  <c r="FW133" i="18"/>
  <c r="GP102" i="18"/>
  <c r="GP101" i="18"/>
  <c r="FW34" i="18"/>
  <c r="FV35" i="18"/>
  <c r="FV37" i="18" s="1"/>
  <c r="FV41" i="18" s="1"/>
  <c r="FM47" i="18"/>
  <c r="FN44" i="18"/>
  <c r="FO31" i="18"/>
  <c r="FN45" i="18"/>
  <c r="FN46" i="18"/>
  <c r="GP6" i="1"/>
  <c r="GQ5" i="1"/>
  <c r="GQ62" i="18"/>
  <c r="GQ19" i="18"/>
  <c r="GQ85" i="18" s="1"/>
  <c r="GP111" i="18"/>
  <c r="GP121" i="18" s="1"/>
  <c r="GP52" i="18" s="1"/>
  <c r="GP130" i="18"/>
  <c r="GH138" i="18"/>
  <c r="GI131" i="18"/>
  <c r="GP29" i="18"/>
  <c r="GQ129" i="18"/>
  <c r="GQ128" i="18"/>
  <c r="GQ110" i="18"/>
  <c r="GP113" i="18"/>
  <c r="GO103" i="18"/>
  <c r="GQ98" i="18"/>
  <c r="GP100" i="18"/>
  <c r="GP25" i="18"/>
  <c r="GP26" i="18" s="1"/>
  <c r="GO26" i="18"/>
  <c r="GP23" i="18"/>
  <c r="GQ24" i="18"/>
  <c r="GQ30" i="18"/>
  <c r="GQ6" i="18"/>
  <c r="GR5" i="18"/>
  <c r="GR18" i="18" s="1"/>
  <c r="GR142" i="18" s="1"/>
  <c r="GQ140" i="18" l="1"/>
  <c r="GQ51" i="18" s="1"/>
  <c r="GF132" i="18"/>
  <c r="FL61" i="18"/>
  <c r="FM48" i="18"/>
  <c r="FW134" i="18"/>
  <c r="FW63" i="18"/>
  <c r="FW64" i="18" s="1"/>
  <c r="FX133" i="18"/>
  <c r="GQ102" i="18"/>
  <c r="GQ101" i="18"/>
  <c r="FW35" i="18"/>
  <c r="FW37" i="18" s="1"/>
  <c r="FW41" i="18" s="1"/>
  <c r="FX34" i="18"/>
  <c r="FO45" i="18"/>
  <c r="FO46" i="18"/>
  <c r="FO44" i="18"/>
  <c r="FP31" i="18"/>
  <c r="FN47" i="18"/>
  <c r="GQ6" i="1"/>
  <c r="GR5" i="1"/>
  <c r="GP119" i="18"/>
  <c r="GP79" i="18"/>
  <c r="GR62" i="18"/>
  <c r="GR19" i="18"/>
  <c r="GR85" i="18" s="1"/>
  <c r="GP72" i="18"/>
  <c r="GI138" i="18"/>
  <c r="GJ131" i="18"/>
  <c r="GQ113" i="18"/>
  <c r="GQ130" i="18"/>
  <c r="GR129" i="18"/>
  <c r="GR128" i="18"/>
  <c r="GR110" i="18"/>
  <c r="GQ29" i="18"/>
  <c r="GQ111" i="18"/>
  <c r="GP103" i="18"/>
  <c r="GR98" i="18"/>
  <c r="GQ100" i="18"/>
  <c r="GO27" i="18"/>
  <c r="GO36" i="18" s="1"/>
  <c r="GP27" i="18"/>
  <c r="GP36" i="18" s="1"/>
  <c r="GQ25" i="18"/>
  <c r="GQ26" i="18" s="1"/>
  <c r="GR24" i="18"/>
  <c r="GR30" i="18"/>
  <c r="GQ23" i="18"/>
  <c r="GS5" i="18"/>
  <c r="GS18" i="18" s="1"/>
  <c r="GS142" i="18" s="1"/>
  <c r="GR6" i="18"/>
  <c r="GR140" i="18" l="1"/>
  <c r="GR51" i="18" s="1"/>
  <c r="GG132" i="18"/>
  <c r="FM61" i="18"/>
  <c r="FN48" i="18"/>
  <c r="FX134" i="18"/>
  <c r="FX63" i="18"/>
  <c r="FX64" i="18" s="1"/>
  <c r="FY133" i="18"/>
  <c r="GR102" i="18"/>
  <c r="GR101" i="18"/>
  <c r="FY34" i="18"/>
  <c r="FX35" i="18"/>
  <c r="FX37" i="18" s="1"/>
  <c r="FX41" i="18" s="1"/>
  <c r="FP46" i="18"/>
  <c r="FQ31" i="18"/>
  <c r="FP45" i="18"/>
  <c r="FP44" i="18"/>
  <c r="FO47" i="18"/>
  <c r="GR6" i="1"/>
  <c r="GS5" i="1"/>
  <c r="GQ79" i="18"/>
  <c r="GS62" i="18"/>
  <c r="GS19" i="18"/>
  <c r="GS85" i="18" s="1"/>
  <c r="GJ138" i="18"/>
  <c r="GK131" i="18"/>
  <c r="GR130" i="18"/>
  <c r="GS129" i="18"/>
  <c r="GS128" i="18"/>
  <c r="GS110" i="18"/>
  <c r="GR113" i="18"/>
  <c r="GR29" i="18"/>
  <c r="GR111" i="18"/>
  <c r="GQ103" i="18"/>
  <c r="GS98" i="18"/>
  <c r="GR100" i="18"/>
  <c r="GQ27" i="18"/>
  <c r="GQ36" i="18" s="1"/>
  <c r="GR25" i="18"/>
  <c r="GR26" i="18" s="1"/>
  <c r="GS24" i="18"/>
  <c r="GS30" i="18"/>
  <c r="GR23" i="18"/>
  <c r="GS6" i="18"/>
  <c r="GT5" i="18"/>
  <c r="GT18" i="18" s="1"/>
  <c r="GT142" i="18" s="1"/>
  <c r="GS140" i="18" l="1"/>
  <c r="GS51" i="18" s="1"/>
  <c r="GH132" i="18"/>
  <c r="FN61" i="18"/>
  <c r="FO48" i="18"/>
  <c r="FY134" i="18"/>
  <c r="FY63" i="18"/>
  <c r="FY64" i="18" s="1"/>
  <c r="FZ133" i="18"/>
  <c r="GS102" i="18"/>
  <c r="GS101" i="18"/>
  <c r="FZ34" i="18"/>
  <c r="FY35" i="18"/>
  <c r="FY37" i="18" s="1"/>
  <c r="FY41" i="18" s="1"/>
  <c r="FP47" i="18"/>
  <c r="FR31" i="18"/>
  <c r="FQ44" i="18"/>
  <c r="FQ45" i="18"/>
  <c r="FQ46" i="18"/>
  <c r="GS6" i="1"/>
  <c r="GT5" i="1"/>
  <c r="GR79" i="18"/>
  <c r="GT62" i="18"/>
  <c r="GT19" i="18"/>
  <c r="GT85" i="18" s="1"/>
  <c r="GS111" i="18"/>
  <c r="GS130" i="18"/>
  <c r="GK138" i="18"/>
  <c r="GL131" i="18"/>
  <c r="GT129" i="18"/>
  <c r="GI132" i="18" s="1"/>
  <c r="GT128" i="18"/>
  <c r="GT110" i="18"/>
  <c r="GS29" i="18"/>
  <c r="GS113" i="18"/>
  <c r="GR103" i="18"/>
  <c r="GT98" i="18"/>
  <c r="GS100" i="18"/>
  <c r="GR27" i="18"/>
  <c r="GR36" i="18" s="1"/>
  <c r="GS25" i="18"/>
  <c r="GS26" i="18" s="1"/>
  <c r="GS23" i="18"/>
  <c r="GT24" i="18"/>
  <c r="GT30" i="18"/>
  <c r="GT6" i="18"/>
  <c r="GU5" i="18"/>
  <c r="GU18" i="18" s="1"/>
  <c r="GU142" i="18" s="1"/>
  <c r="FO61" i="18" l="1"/>
  <c r="FP48" i="18"/>
  <c r="FP61" i="18" s="1"/>
  <c r="FZ134" i="18"/>
  <c r="FZ63" i="18"/>
  <c r="FZ64" i="18" s="1"/>
  <c r="GA133" i="18"/>
  <c r="GT102" i="18"/>
  <c r="GT101" i="18"/>
  <c r="GA34" i="18"/>
  <c r="FZ35" i="18"/>
  <c r="FZ37" i="18" s="1"/>
  <c r="FZ41" i="18" s="1"/>
  <c r="FQ47" i="18"/>
  <c r="FR44" i="18"/>
  <c r="FS31" i="18"/>
  <c r="FR46" i="18"/>
  <c r="FR45" i="18"/>
  <c r="GT6" i="1"/>
  <c r="GU5" i="1"/>
  <c r="GS79" i="18"/>
  <c r="GU62" i="18"/>
  <c r="GU19" i="18"/>
  <c r="GU85" i="18" s="1"/>
  <c r="GT130" i="18"/>
  <c r="GT111" i="18"/>
  <c r="GL138" i="18"/>
  <c r="GM131" i="18"/>
  <c r="GU129" i="18"/>
  <c r="GU128" i="18"/>
  <c r="GU110" i="18"/>
  <c r="GT29" i="18"/>
  <c r="GT113" i="18"/>
  <c r="GS103" i="18"/>
  <c r="GT100" i="18"/>
  <c r="GU98" i="18"/>
  <c r="GS27" i="18"/>
  <c r="GS36" i="18" s="1"/>
  <c r="GT25" i="18"/>
  <c r="GT26" i="18" s="1"/>
  <c r="GU24" i="18"/>
  <c r="GU30" i="18"/>
  <c r="GT23" i="18"/>
  <c r="GU6" i="18"/>
  <c r="GV5" i="18"/>
  <c r="GV18" i="18" s="1"/>
  <c r="GV142" i="18" s="1"/>
  <c r="GU140" i="18" l="1"/>
  <c r="GU51" i="18" s="1"/>
  <c r="GJ132" i="18"/>
  <c r="FQ48" i="18"/>
  <c r="FQ61" i="18" s="1"/>
  <c r="GA134" i="18"/>
  <c r="GA63" i="18"/>
  <c r="GA64" i="18" s="1"/>
  <c r="GB133" i="18"/>
  <c r="GU102" i="18"/>
  <c r="GU101" i="18"/>
  <c r="GB34" i="18"/>
  <c r="GA35" i="18"/>
  <c r="GA37" i="18" s="1"/>
  <c r="GA41" i="18" s="1"/>
  <c r="FS44" i="18"/>
  <c r="FT31" i="18"/>
  <c r="FS46" i="18"/>
  <c r="FS45" i="18"/>
  <c r="FR47" i="18"/>
  <c r="GU6" i="1"/>
  <c r="GV5" i="1"/>
  <c r="GT79" i="18"/>
  <c r="GV62" i="18"/>
  <c r="GV19" i="18"/>
  <c r="GV85" i="18" s="1"/>
  <c r="GM138" i="18"/>
  <c r="GN131" i="18"/>
  <c r="GU130" i="18"/>
  <c r="GV129" i="18"/>
  <c r="GV128" i="18"/>
  <c r="GV110" i="18"/>
  <c r="GU113" i="18"/>
  <c r="GU29" i="18"/>
  <c r="GU111" i="18"/>
  <c r="GU79" i="18" s="1"/>
  <c r="GT103" i="18"/>
  <c r="GU100" i="18"/>
  <c r="GV98" i="18"/>
  <c r="GT27" i="18"/>
  <c r="GT36" i="18" s="1"/>
  <c r="GU25" i="18"/>
  <c r="GU26" i="18" s="1"/>
  <c r="GU23" i="18"/>
  <c r="GV24" i="18"/>
  <c r="GV30" i="18"/>
  <c r="GW5" i="18"/>
  <c r="GW18" i="18" s="1"/>
  <c r="GW142" i="18" s="1"/>
  <c r="GV6" i="18"/>
  <c r="GV140" i="18" l="1"/>
  <c r="GV51" i="18" s="1"/>
  <c r="GK132" i="18"/>
  <c r="FR48" i="18"/>
  <c r="FR61" i="18" s="1"/>
  <c r="GB134" i="18"/>
  <c r="GB63" i="18"/>
  <c r="GB64" i="18" s="1"/>
  <c r="GC133" i="18"/>
  <c r="GV102" i="18"/>
  <c r="GV101" i="18"/>
  <c r="GC34" i="18"/>
  <c r="GB35" i="18"/>
  <c r="GB37" i="18" s="1"/>
  <c r="GB41" i="18" s="1"/>
  <c r="FT46" i="18"/>
  <c r="FT45" i="18"/>
  <c r="FT44" i="18"/>
  <c r="FU31" i="18"/>
  <c r="FS47" i="18"/>
  <c r="GV6" i="1"/>
  <c r="GW5" i="1"/>
  <c r="GW62" i="18"/>
  <c r="GW19" i="18"/>
  <c r="GW85" i="18" s="1"/>
  <c r="GN138" i="18"/>
  <c r="GO131" i="18"/>
  <c r="GV130" i="18"/>
  <c r="GV29" i="18"/>
  <c r="GV113" i="18"/>
  <c r="GW129" i="18"/>
  <c r="GW128" i="18"/>
  <c r="GW110" i="18"/>
  <c r="GV111" i="18"/>
  <c r="GV121" i="18" s="1"/>
  <c r="GU103" i="18"/>
  <c r="GV100" i="18"/>
  <c r="GW98" i="18"/>
  <c r="GU27" i="18"/>
  <c r="GU36" i="18" s="1"/>
  <c r="GV25" i="18"/>
  <c r="GV26" i="18" s="1"/>
  <c r="GW24" i="18"/>
  <c r="GW30" i="18"/>
  <c r="GV23" i="18"/>
  <c r="GX5" i="18"/>
  <c r="GX18" i="18" s="1"/>
  <c r="GX142" i="18" s="1"/>
  <c r="GW6" i="18"/>
  <c r="GW140" i="18" l="1"/>
  <c r="GW51" i="18" s="1"/>
  <c r="GL132" i="18"/>
  <c r="FR53" i="18"/>
  <c r="FS48" i="18"/>
  <c r="FS61" i="18" s="1"/>
  <c r="GC134" i="18"/>
  <c r="GC63" i="18"/>
  <c r="GC64" i="18" s="1"/>
  <c r="GD133" i="18"/>
  <c r="GW102" i="18"/>
  <c r="GW101" i="18"/>
  <c r="GD34" i="18"/>
  <c r="GC35" i="18"/>
  <c r="GC37" i="18" s="1"/>
  <c r="GC41" i="18" s="1"/>
  <c r="FT47" i="18"/>
  <c r="FU44" i="18"/>
  <c r="FU45" i="18"/>
  <c r="FV31" i="18"/>
  <c r="FU46" i="18"/>
  <c r="GX5" i="1"/>
  <c r="GW6" i="1"/>
  <c r="GV79" i="18"/>
  <c r="GX62" i="18"/>
  <c r="GX19" i="18"/>
  <c r="GX85" i="18" s="1"/>
  <c r="GV52" i="18"/>
  <c r="GV72" i="18"/>
  <c r="GO138" i="18"/>
  <c r="GP131" i="18"/>
  <c r="GW130" i="18"/>
  <c r="GW113" i="18"/>
  <c r="GW29" i="18"/>
  <c r="GX129" i="18"/>
  <c r="GX128" i="18"/>
  <c r="GX110" i="18"/>
  <c r="GW111" i="18"/>
  <c r="GV119" i="18"/>
  <c r="GV103" i="18"/>
  <c r="GW100" i="18"/>
  <c r="GX98" i="18"/>
  <c r="GV27" i="18"/>
  <c r="GV36" i="18" s="1"/>
  <c r="GW25" i="18"/>
  <c r="GW26" i="18" s="1"/>
  <c r="GX24" i="18"/>
  <c r="GX30" i="18"/>
  <c r="GW23" i="18"/>
  <c r="GX6" i="18"/>
  <c r="GY5" i="18"/>
  <c r="GY18" i="18" s="1"/>
  <c r="GY142" i="18" s="1"/>
  <c r="GX140" i="18" l="1"/>
  <c r="GX51" i="18" s="1"/>
  <c r="GM132" i="18"/>
  <c r="FT48" i="18"/>
  <c r="GD134" i="18"/>
  <c r="GD63" i="18"/>
  <c r="GD64" i="18" s="1"/>
  <c r="GE133" i="18"/>
  <c r="GX102" i="18"/>
  <c r="GX101" i="18"/>
  <c r="GE34" i="18"/>
  <c r="GD35" i="18"/>
  <c r="GD37" i="18" s="1"/>
  <c r="GD41" i="18" s="1"/>
  <c r="FV46" i="18"/>
  <c r="FW31" i="18"/>
  <c r="FV45" i="18"/>
  <c r="FV44" i="18"/>
  <c r="FU47" i="18"/>
  <c r="GX6" i="1"/>
  <c r="GY5" i="1"/>
  <c r="GW79" i="18"/>
  <c r="GY62" i="18"/>
  <c r="GY19" i="18"/>
  <c r="GY85" i="18" s="1"/>
  <c r="GX111" i="18"/>
  <c r="GP138" i="18"/>
  <c r="GQ131" i="18"/>
  <c r="GX29" i="18"/>
  <c r="GY129" i="18"/>
  <c r="GY128" i="18"/>
  <c r="GY110" i="18"/>
  <c r="GX113" i="18"/>
  <c r="GX130" i="18"/>
  <c r="GW103" i="18"/>
  <c r="GX100" i="18"/>
  <c r="GY98" i="18"/>
  <c r="GW27" i="18"/>
  <c r="GW36" i="18" s="1"/>
  <c r="GY24" i="18"/>
  <c r="GY30" i="18"/>
  <c r="GX23" i="18"/>
  <c r="GX25" i="18" s="1"/>
  <c r="GY6" i="18"/>
  <c r="GZ5" i="18"/>
  <c r="GZ18" i="18" s="1"/>
  <c r="GZ142" i="18" s="1"/>
  <c r="GY140" i="18" l="1"/>
  <c r="GY51" i="18" s="1"/>
  <c r="GN132" i="18"/>
  <c r="FU48" i="18"/>
  <c r="FT61" i="18"/>
  <c r="GE134" i="18"/>
  <c r="GE63" i="18"/>
  <c r="GE64" i="18" s="1"/>
  <c r="GF133" i="18"/>
  <c r="GY102" i="18"/>
  <c r="GY101" i="18"/>
  <c r="GE35" i="18"/>
  <c r="GE37" i="18" s="1"/>
  <c r="GE41" i="18" s="1"/>
  <c r="GF34" i="18"/>
  <c r="FV47" i="18"/>
  <c r="FX31" i="18"/>
  <c r="FW44" i="18"/>
  <c r="FW45" i="18"/>
  <c r="FW46" i="18"/>
  <c r="GZ5" i="1"/>
  <c r="GY6" i="1"/>
  <c r="GX79" i="18"/>
  <c r="GZ62" i="18"/>
  <c r="GZ19" i="18"/>
  <c r="GZ85" i="18" s="1"/>
  <c r="GY111" i="18"/>
  <c r="GQ138" i="18"/>
  <c r="GR131" i="18"/>
  <c r="GY130" i="18"/>
  <c r="GY29" i="18"/>
  <c r="GZ129" i="18"/>
  <c r="GZ128" i="18"/>
  <c r="GZ110" i="18"/>
  <c r="GY113" i="18"/>
  <c r="GX103" i="18"/>
  <c r="GY100" i="18"/>
  <c r="GZ98" i="18"/>
  <c r="GY25" i="18"/>
  <c r="GY26" i="18" s="1"/>
  <c r="GZ24" i="18"/>
  <c r="GZ30" i="18"/>
  <c r="GY23" i="18"/>
  <c r="GX26" i="18"/>
  <c r="GZ6" i="18"/>
  <c r="HA5" i="18"/>
  <c r="HA18" i="18" s="1"/>
  <c r="HA142" i="18" s="1"/>
  <c r="GZ140" i="18" l="1"/>
  <c r="GZ51" i="18" s="1"/>
  <c r="GO132" i="18"/>
  <c r="FU61" i="18"/>
  <c r="FV48" i="18"/>
  <c r="FV61" i="18" s="1"/>
  <c r="GF134" i="18"/>
  <c r="GF63" i="18"/>
  <c r="GF64" i="18" s="1"/>
  <c r="GG133" i="18"/>
  <c r="GZ102" i="18"/>
  <c r="GZ101" i="18"/>
  <c r="GG34" i="18"/>
  <c r="GF35" i="18"/>
  <c r="GF37" i="18" s="1"/>
  <c r="GF41" i="18" s="1"/>
  <c r="FW47" i="18"/>
  <c r="FX46" i="18"/>
  <c r="FX44" i="18"/>
  <c r="FX45" i="18"/>
  <c r="FY31" i="18"/>
  <c r="GZ6" i="1"/>
  <c r="HA5" i="1"/>
  <c r="GY79" i="18"/>
  <c r="HA62" i="18"/>
  <c r="HA19" i="18"/>
  <c r="HA85" i="18" s="1"/>
  <c r="GZ111" i="18"/>
  <c r="GS131" i="18"/>
  <c r="GR138" i="18"/>
  <c r="HA129" i="18"/>
  <c r="HA128" i="18"/>
  <c r="HA110" i="18"/>
  <c r="GZ113" i="18"/>
  <c r="GZ29" i="18"/>
  <c r="GZ130" i="18"/>
  <c r="GY103" i="18"/>
  <c r="GZ100" i="18"/>
  <c r="HA98" i="18"/>
  <c r="GX27" i="18"/>
  <c r="GX36" i="18" s="1"/>
  <c r="GY27" i="18"/>
  <c r="GY36" i="18" s="1"/>
  <c r="GZ25" i="18"/>
  <c r="GZ26" i="18" s="1"/>
  <c r="HA24" i="18"/>
  <c r="HA30" i="18"/>
  <c r="GZ23" i="18"/>
  <c r="HA6" i="18"/>
  <c r="HB5" i="18"/>
  <c r="HB18" i="18" s="1"/>
  <c r="HB142" i="18" s="1"/>
  <c r="HA140" i="18" l="1"/>
  <c r="HA51" i="18" s="1"/>
  <c r="GP132" i="18"/>
  <c r="FW48" i="18"/>
  <c r="FW61" i="18" s="1"/>
  <c r="GG134" i="18"/>
  <c r="GG63" i="18"/>
  <c r="GG64" i="18" s="1"/>
  <c r="GH133" i="18"/>
  <c r="HA102" i="18"/>
  <c r="HA101" i="18"/>
  <c r="GH34" i="18"/>
  <c r="GG35" i="18"/>
  <c r="GG37" i="18" s="1"/>
  <c r="GG41" i="18" s="1"/>
  <c r="FX47" i="18"/>
  <c r="FY44" i="18"/>
  <c r="FY46" i="18"/>
  <c r="FY45" i="18"/>
  <c r="FZ31" i="18"/>
  <c r="HB5" i="1"/>
  <c r="HA6" i="1"/>
  <c r="GZ79" i="18"/>
  <c r="HB62" i="18"/>
  <c r="HB19" i="18"/>
  <c r="HB85" i="18" s="1"/>
  <c r="HA111" i="18"/>
  <c r="HA79" i="18" s="1"/>
  <c r="GS138" i="18"/>
  <c r="GT131" i="18"/>
  <c r="HA130" i="18"/>
  <c r="HA29" i="18"/>
  <c r="HA113" i="18"/>
  <c r="HB129" i="18"/>
  <c r="HB128" i="18"/>
  <c r="HB110" i="18"/>
  <c r="GZ103" i="18"/>
  <c r="HB98" i="18"/>
  <c r="HA100" i="18"/>
  <c r="GZ27" i="18"/>
  <c r="GZ36" i="18" s="1"/>
  <c r="HA25" i="18"/>
  <c r="HA26" i="18" s="1"/>
  <c r="HA23" i="18"/>
  <c r="HB24" i="18"/>
  <c r="HB30" i="18"/>
  <c r="HB6" i="18"/>
  <c r="HC5" i="18"/>
  <c r="HC18" i="18" s="1"/>
  <c r="HC142" i="18" s="1"/>
  <c r="HB140" i="18" l="1"/>
  <c r="HB51" i="18" s="1"/>
  <c r="GQ132" i="18"/>
  <c r="FX48" i="18"/>
  <c r="FX53" i="18" s="1"/>
  <c r="GH134" i="18"/>
  <c r="GH63" i="18"/>
  <c r="GH64" i="18" s="1"/>
  <c r="GI133" i="18"/>
  <c r="HB102" i="18"/>
  <c r="HB101" i="18"/>
  <c r="GI34" i="18"/>
  <c r="GH35" i="18"/>
  <c r="GH37" i="18" s="1"/>
  <c r="GH41" i="18" s="1"/>
  <c r="FY47" i="18"/>
  <c r="FZ46" i="18"/>
  <c r="FZ45" i="18"/>
  <c r="GA31" i="18"/>
  <c r="FZ44" i="18"/>
  <c r="HB6" i="1"/>
  <c r="HC5" i="1"/>
  <c r="HC62" i="18"/>
  <c r="HC19" i="18"/>
  <c r="HC85" i="18" s="1"/>
  <c r="HB111" i="18"/>
  <c r="HB130" i="18"/>
  <c r="GT138" i="18"/>
  <c r="GU131" i="18"/>
  <c r="HC129" i="18"/>
  <c r="HC128" i="18"/>
  <c r="HC110" i="18"/>
  <c r="HB29" i="18"/>
  <c r="HB113" i="18"/>
  <c r="HA103" i="18"/>
  <c r="HB100" i="18"/>
  <c r="HC98" i="18"/>
  <c r="HA27" i="18"/>
  <c r="HA36" i="18" s="1"/>
  <c r="HB25" i="18"/>
  <c r="HB26" i="18" s="1"/>
  <c r="HB23" i="18"/>
  <c r="HC24" i="18"/>
  <c r="HC30" i="18"/>
  <c r="HC6" i="18"/>
  <c r="HD5" i="18"/>
  <c r="HD18" i="18" s="1"/>
  <c r="HD142" i="18" s="1"/>
  <c r="HC140" i="18" l="1"/>
  <c r="HC51" i="18" s="1"/>
  <c r="GR132" i="18"/>
  <c r="FX61" i="18"/>
  <c r="FY48" i="18"/>
  <c r="GI134" i="18"/>
  <c r="GI63" i="18"/>
  <c r="GI64" i="18" s="1"/>
  <c r="GJ133" i="18"/>
  <c r="HC102" i="18"/>
  <c r="HC101" i="18"/>
  <c r="GJ34" i="18"/>
  <c r="GI35" i="18"/>
  <c r="GI37" i="18" s="1"/>
  <c r="GI41" i="18" s="1"/>
  <c r="FZ47" i="18"/>
  <c r="GA46" i="18"/>
  <c r="GA45" i="18"/>
  <c r="GB31" i="18"/>
  <c r="GA44" i="18"/>
  <c r="HC6" i="1"/>
  <c r="HD5" i="1"/>
  <c r="HB119" i="18"/>
  <c r="HB121" i="18"/>
  <c r="HB52" i="18" s="1"/>
  <c r="HB79" i="18"/>
  <c r="HD62" i="18"/>
  <c r="HD19" i="18"/>
  <c r="HD85" i="18" s="1"/>
  <c r="GU138" i="18"/>
  <c r="GV131" i="18"/>
  <c r="HC113" i="18"/>
  <c r="HC130" i="18"/>
  <c r="HD129" i="18"/>
  <c r="HD128" i="18"/>
  <c r="HD110" i="18"/>
  <c r="HC29" i="18"/>
  <c r="HC111" i="18"/>
  <c r="HB103" i="18"/>
  <c r="HD98" i="18"/>
  <c r="HC100" i="18"/>
  <c r="HB27" i="18"/>
  <c r="HB36" i="18" s="1"/>
  <c r="HC25" i="18"/>
  <c r="HC26" i="18" s="1"/>
  <c r="HC23" i="18"/>
  <c r="HD24" i="18"/>
  <c r="HD30" i="18"/>
  <c r="HE5" i="18"/>
  <c r="HE18" i="18" s="1"/>
  <c r="HE142" i="18" s="1"/>
  <c r="HD6" i="18"/>
  <c r="HD140" i="18" l="1"/>
  <c r="HD51" i="18" s="1"/>
  <c r="GS132" i="18"/>
  <c r="FY61" i="18"/>
  <c r="FZ48" i="18"/>
  <c r="FZ61" i="18" s="1"/>
  <c r="GJ134" i="18"/>
  <c r="GJ63" i="18"/>
  <c r="GJ64" i="18" s="1"/>
  <c r="GK133" i="18"/>
  <c r="HD102" i="18"/>
  <c r="HD101" i="18"/>
  <c r="GJ35" i="18"/>
  <c r="GJ37" i="18" s="1"/>
  <c r="GJ41" i="18" s="1"/>
  <c r="GK34" i="18"/>
  <c r="GA47" i="18"/>
  <c r="GB44" i="18"/>
  <c r="GC31" i="18"/>
  <c r="GB46" i="18"/>
  <c r="GB45" i="18"/>
  <c r="HD6" i="1"/>
  <c r="HE5" i="1"/>
  <c r="HB72" i="18"/>
  <c r="HC79" i="18"/>
  <c r="HE62" i="18"/>
  <c r="HE19" i="18"/>
  <c r="HE85" i="18" s="1"/>
  <c r="HD111" i="18"/>
  <c r="GV138" i="18"/>
  <c r="GW131" i="18"/>
  <c r="HE129" i="18"/>
  <c r="HE128" i="18"/>
  <c r="HE110" i="18"/>
  <c r="HD29" i="18"/>
  <c r="HD113" i="18"/>
  <c r="HD130" i="18"/>
  <c r="HC103" i="18"/>
  <c r="HE98" i="18"/>
  <c r="HD100" i="18"/>
  <c r="HC27" i="18"/>
  <c r="HC36" i="18" s="1"/>
  <c r="HD25" i="18"/>
  <c r="HE24" i="18"/>
  <c r="HE30" i="18"/>
  <c r="HD23" i="18"/>
  <c r="HE6" i="18"/>
  <c r="HF5" i="18"/>
  <c r="HF18" i="18" s="1"/>
  <c r="HF142" i="18" s="1"/>
  <c r="HE140" i="18" l="1"/>
  <c r="HE51" i="18" s="1"/>
  <c r="GT132" i="18"/>
  <c r="GA48" i="18"/>
  <c r="GA61" i="18" s="1"/>
  <c r="GK134" i="18"/>
  <c r="GK63" i="18"/>
  <c r="GK64" i="18" s="1"/>
  <c r="GL133" i="18"/>
  <c r="HE102" i="18"/>
  <c r="HE101" i="18"/>
  <c r="GK35" i="18"/>
  <c r="GK37" i="18" s="1"/>
  <c r="GK41" i="18" s="1"/>
  <c r="GL34" i="18"/>
  <c r="GB47" i="18"/>
  <c r="GC46" i="18"/>
  <c r="GC44" i="18"/>
  <c r="GC45" i="18"/>
  <c r="GD31" i="18"/>
  <c r="HF5" i="1"/>
  <c r="HE6" i="1"/>
  <c r="HD79" i="18"/>
  <c r="HF62" i="18"/>
  <c r="HF19" i="18"/>
  <c r="HF85" i="18" s="1"/>
  <c r="HE111" i="18"/>
  <c r="GW138" i="18"/>
  <c r="GX131" i="18"/>
  <c r="HE130" i="18"/>
  <c r="HE113" i="18"/>
  <c r="HF129" i="18"/>
  <c r="GU132" i="18" s="1"/>
  <c r="HF128" i="18"/>
  <c r="HF110" i="18"/>
  <c r="HE29" i="18"/>
  <c r="HD103" i="18"/>
  <c r="HE100" i="18"/>
  <c r="HF98" i="18"/>
  <c r="HE25" i="18"/>
  <c r="HE26" i="18" s="1"/>
  <c r="HD26" i="18"/>
  <c r="HE23" i="18"/>
  <c r="HF24" i="18"/>
  <c r="HF30" i="18"/>
  <c r="HG5" i="18"/>
  <c r="HG18" i="18" s="1"/>
  <c r="HG142" i="18" s="1"/>
  <c r="HF6" i="18"/>
  <c r="GB48" i="18" l="1"/>
  <c r="GB61" i="18" s="1"/>
  <c r="GL134" i="18"/>
  <c r="GL63" i="18"/>
  <c r="GL64" i="18" s="1"/>
  <c r="GM133" i="18"/>
  <c r="HF102" i="18"/>
  <c r="HF101" i="18"/>
  <c r="GL35" i="18"/>
  <c r="GL37" i="18" s="1"/>
  <c r="GL41" i="18" s="1"/>
  <c r="GM34" i="18"/>
  <c r="GC47" i="18"/>
  <c r="GD44" i="18"/>
  <c r="GD45" i="18"/>
  <c r="GE31" i="18"/>
  <c r="GD46" i="18"/>
  <c r="HF6" i="1"/>
  <c r="HG5" i="1"/>
  <c r="HE79" i="18"/>
  <c r="HG62" i="18"/>
  <c r="HG19" i="18"/>
  <c r="HG85" i="18" s="1"/>
  <c r="HF111" i="18"/>
  <c r="GX138" i="18"/>
  <c r="GY131" i="18"/>
  <c r="HG129" i="18"/>
  <c r="HG128" i="18"/>
  <c r="HG110" i="18"/>
  <c r="HF113" i="18"/>
  <c r="HF29" i="18"/>
  <c r="HF130" i="18"/>
  <c r="HE103" i="18"/>
  <c r="HF100" i="18"/>
  <c r="HG98" i="18"/>
  <c r="HD27" i="18"/>
  <c r="HD36" i="18" s="1"/>
  <c r="HE27" i="18"/>
  <c r="HE36" i="18" s="1"/>
  <c r="HF25" i="18"/>
  <c r="HF26" i="18" s="1"/>
  <c r="HG24" i="18"/>
  <c r="HG30" i="18"/>
  <c r="HF23" i="18"/>
  <c r="HG6" i="18"/>
  <c r="HH5" i="18"/>
  <c r="HH18" i="18" s="1"/>
  <c r="HH142" i="18" s="1"/>
  <c r="HG140" i="18" l="1"/>
  <c r="HG51" i="18" s="1"/>
  <c r="GV132" i="18"/>
  <c r="GC48" i="18"/>
  <c r="GC61" i="18" s="1"/>
  <c r="GM134" i="18"/>
  <c r="GM63" i="18"/>
  <c r="GM64" i="18" s="1"/>
  <c r="GN133" i="18"/>
  <c r="HG102" i="18"/>
  <c r="HG101" i="18"/>
  <c r="GN34" i="18"/>
  <c r="GM35" i="18"/>
  <c r="GM37" i="18" s="1"/>
  <c r="GM41" i="18" s="1"/>
  <c r="GE46" i="18"/>
  <c r="GF31" i="18"/>
  <c r="GE44" i="18"/>
  <c r="GE45" i="18"/>
  <c r="GD47" i="18"/>
  <c r="HG6" i="1"/>
  <c r="HH5" i="1"/>
  <c r="HF79" i="18"/>
  <c r="HH62" i="18"/>
  <c r="HH19" i="18"/>
  <c r="HH85" i="18" s="1"/>
  <c r="GY138" i="18"/>
  <c r="GZ131" i="18"/>
  <c r="HG130" i="18"/>
  <c r="HH129" i="18"/>
  <c r="HH128" i="18"/>
  <c r="HH110" i="18"/>
  <c r="HG29" i="18"/>
  <c r="HG113" i="18"/>
  <c r="HG111" i="18"/>
  <c r="HG79" i="18" s="1"/>
  <c r="HF103" i="18"/>
  <c r="HH98" i="18"/>
  <c r="HG100" i="18"/>
  <c r="HF27" i="18"/>
  <c r="HF36" i="18" s="1"/>
  <c r="HG25" i="18"/>
  <c r="HH24" i="18"/>
  <c r="HH30" i="18"/>
  <c r="HG23" i="18"/>
  <c r="HI5" i="18"/>
  <c r="HI18" i="18" s="1"/>
  <c r="HI142" i="18" s="1"/>
  <c r="HH6" i="18"/>
  <c r="HH140" i="18" l="1"/>
  <c r="HH51" i="18" s="1"/>
  <c r="GW132" i="18"/>
  <c r="GD48" i="18"/>
  <c r="GD53" i="18" s="1"/>
  <c r="GN134" i="18"/>
  <c r="GN63" i="18"/>
  <c r="GN64" i="18" s="1"/>
  <c r="GO133" i="18"/>
  <c r="HH102" i="18"/>
  <c r="HH101" i="18"/>
  <c r="GO34" i="18"/>
  <c r="GN35" i="18"/>
  <c r="GN37" i="18" s="1"/>
  <c r="GN41" i="18" s="1"/>
  <c r="GE47" i="18"/>
  <c r="GF44" i="18"/>
  <c r="GG31" i="18"/>
  <c r="GF46" i="18"/>
  <c r="GF45" i="18"/>
  <c r="HH6" i="1"/>
  <c r="HI5" i="1"/>
  <c r="HI62" i="18"/>
  <c r="HI19" i="18"/>
  <c r="HI85" i="18" s="1"/>
  <c r="HH111" i="18"/>
  <c r="HH121" i="18" s="1"/>
  <c r="HH52" i="18" s="1"/>
  <c r="HH130" i="18"/>
  <c r="HA131" i="18"/>
  <c r="GZ138" i="18"/>
  <c r="HI129" i="18"/>
  <c r="HI128" i="18"/>
  <c r="HI110" i="18"/>
  <c r="HH29" i="18"/>
  <c r="HH113" i="18"/>
  <c r="HG103" i="18"/>
  <c r="HI98" i="18"/>
  <c r="HH100" i="18"/>
  <c r="HH25" i="18"/>
  <c r="HH26" i="18" s="1"/>
  <c r="HG26" i="18"/>
  <c r="HH23" i="18"/>
  <c r="HI24" i="18"/>
  <c r="HI30" i="18"/>
  <c r="HI6" i="18"/>
  <c r="HJ5" i="18"/>
  <c r="HJ18" i="18" s="1"/>
  <c r="HJ142" i="18" s="1"/>
  <c r="HI140" i="18" l="1"/>
  <c r="HI51" i="18" s="1"/>
  <c r="GX132" i="18"/>
  <c r="GD61" i="18"/>
  <c r="GE48" i="18"/>
  <c r="GE61" i="18" s="1"/>
  <c r="GO134" i="18"/>
  <c r="GO63" i="18"/>
  <c r="GO64" i="18" s="1"/>
  <c r="GP133" i="18"/>
  <c r="HI102" i="18"/>
  <c r="HI101" i="18"/>
  <c r="HH79" i="18"/>
  <c r="GP34" i="18"/>
  <c r="GO35" i="18"/>
  <c r="GO37" i="18" s="1"/>
  <c r="GO41" i="18" s="1"/>
  <c r="GG45" i="18"/>
  <c r="GG44" i="18"/>
  <c r="GH31" i="18"/>
  <c r="GG46" i="18"/>
  <c r="GF47" i="18"/>
  <c r="HJ5" i="1"/>
  <c r="HI6" i="1"/>
  <c r="HH119" i="18"/>
  <c r="HJ62" i="18"/>
  <c r="HJ19" i="18"/>
  <c r="HJ85" i="18" s="1"/>
  <c r="HH72" i="18"/>
  <c r="HA138" i="18"/>
  <c r="HB131" i="18"/>
  <c r="HI130" i="18"/>
  <c r="HI29" i="18"/>
  <c r="HI113" i="18"/>
  <c r="HJ129" i="18"/>
  <c r="HJ128" i="18"/>
  <c r="HJ110" i="18"/>
  <c r="HI111" i="18"/>
  <c r="HH103" i="18"/>
  <c r="HI100" i="18"/>
  <c r="HJ98" i="18"/>
  <c r="HG27" i="18"/>
  <c r="HG36" i="18" s="1"/>
  <c r="HH27" i="18"/>
  <c r="HH36" i="18" s="1"/>
  <c r="HI25" i="18"/>
  <c r="HI26" i="18" s="1"/>
  <c r="HI23" i="18"/>
  <c r="HJ24" i="18"/>
  <c r="HJ30" i="18"/>
  <c r="HJ6" i="18"/>
  <c r="HK5" i="18"/>
  <c r="HK18" i="18" s="1"/>
  <c r="HK142" i="18" s="1"/>
  <c r="HJ140" i="18" l="1"/>
  <c r="HJ51" i="18" s="1"/>
  <c r="GY132" i="18"/>
  <c r="GF48" i="18"/>
  <c r="GP134" i="18"/>
  <c r="GP63" i="18"/>
  <c r="GP64" i="18" s="1"/>
  <c r="GQ133" i="18"/>
  <c r="HJ102" i="18"/>
  <c r="HJ101" i="18"/>
  <c r="HI79" i="18"/>
  <c r="GP35" i="18"/>
  <c r="GP37" i="18" s="1"/>
  <c r="GP41" i="18" s="1"/>
  <c r="GQ34" i="18"/>
  <c r="GH46" i="18"/>
  <c r="GH45" i="18"/>
  <c r="GI31" i="18"/>
  <c r="GH44" i="18"/>
  <c r="GG47" i="18"/>
  <c r="HK5" i="1"/>
  <c r="HJ6" i="1"/>
  <c r="HK62" i="18"/>
  <c r="HK19" i="18"/>
  <c r="HK85" i="18" s="1"/>
  <c r="HJ111" i="18"/>
  <c r="HB138" i="18"/>
  <c r="HC131" i="18"/>
  <c r="HK129" i="18"/>
  <c r="HK128" i="18"/>
  <c r="HK110" i="18"/>
  <c r="HJ113" i="18"/>
  <c r="HJ29" i="18"/>
  <c r="HJ130" i="18"/>
  <c r="HI103" i="18"/>
  <c r="HK98" i="18"/>
  <c r="HJ100" i="18"/>
  <c r="HI27" i="18"/>
  <c r="HI36" i="18" s="1"/>
  <c r="HK24" i="18"/>
  <c r="HK30" i="18"/>
  <c r="HJ23" i="18"/>
  <c r="HJ25" i="18" s="1"/>
  <c r="HK6" i="18"/>
  <c r="HL5" i="18"/>
  <c r="HL18" i="18" s="1"/>
  <c r="HL142" i="18" s="1"/>
  <c r="HK140" i="18" l="1"/>
  <c r="HK51" i="18" s="1"/>
  <c r="GZ132" i="18"/>
  <c r="GF61" i="18"/>
  <c r="GG48" i="18"/>
  <c r="GQ134" i="18"/>
  <c r="GQ63" i="18"/>
  <c r="GQ64" i="18" s="1"/>
  <c r="GR133" i="18"/>
  <c r="HK102" i="18"/>
  <c r="HK101" i="18"/>
  <c r="HJ79" i="18"/>
  <c r="GR34" i="18"/>
  <c r="GQ35" i="18"/>
  <c r="GQ37" i="18" s="1"/>
  <c r="GQ41" i="18" s="1"/>
  <c r="GH47" i="18"/>
  <c r="GI46" i="18"/>
  <c r="GI45" i="18"/>
  <c r="GI44" i="18"/>
  <c r="GJ31" i="18"/>
  <c r="HL5" i="1"/>
  <c r="HK6" i="1"/>
  <c r="HL62" i="18"/>
  <c r="HL19" i="18"/>
  <c r="HL85" i="18" s="1"/>
  <c r="HK111" i="18"/>
  <c r="HC138" i="18"/>
  <c r="HD131" i="18"/>
  <c r="HK130" i="18"/>
  <c r="HL129" i="18"/>
  <c r="HL128" i="18"/>
  <c r="HL110" i="18"/>
  <c r="HK29" i="18"/>
  <c r="HK113" i="18"/>
  <c r="HJ103" i="18"/>
  <c r="HK100" i="18"/>
  <c r="HL98" i="18"/>
  <c r="HK25" i="18"/>
  <c r="HK26" i="18" s="1"/>
  <c r="HJ26" i="18"/>
  <c r="HK23" i="18"/>
  <c r="HL24" i="18"/>
  <c r="HL30" i="18"/>
  <c r="HM5" i="18"/>
  <c r="HM18" i="18" s="1"/>
  <c r="HM142" i="18" s="1"/>
  <c r="HL6" i="18"/>
  <c r="HL140" i="18" l="1"/>
  <c r="HL51" i="18" s="1"/>
  <c r="HA132" i="18"/>
  <c r="GG61" i="18"/>
  <c r="GH48" i="18"/>
  <c r="GH61" i="18" s="1"/>
  <c r="GR134" i="18"/>
  <c r="GR63" i="18"/>
  <c r="GR64" i="18" s="1"/>
  <c r="GS133" i="18"/>
  <c r="HL102" i="18"/>
  <c r="HL101" i="18"/>
  <c r="HK79" i="18"/>
  <c r="GS34" i="18"/>
  <c r="GR35" i="18"/>
  <c r="GR37" i="18" s="1"/>
  <c r="GR41" i="18" s="1"/>
  <c r="GI47" i="18"/>
  <c r="GJ44" i="18"/>
  <c r="GJ45" i="18"/>
  <c r="GK31" i="18"/>
  <c r="GJ46" i="18"/>
  <c r="HL6" i="1"/>
  <c r="HM5" i="1"/>
  <c r="HM62" i="18"/>
  <c r="HM19" i="18"/>
  <c r="HM85" i="18" s="1"/>
  <c r="HL111" i="18"/>
  <c r="HL130" i="18"/>
  <c r="HE131" i="18"/>
  <c r="HD138" i="18"/>
  <c r="HL29" i="18"/>
  <c r="HM129" i="18"/>
  <c r="HM128" i="18"/>
  <c r="HM110" i="18"/>
  <c r="HL113" i="18"/>
  <c r="HK103" i="18"/>
  <c r="HM98" i="18"/>
  <c r="HL100" i="18"/>
  <c r="HJ27" i="18"/>
  <c r="HJ36" i="18" s="1"/>
  <c r="HK27" i="18"/>
  <c r="HK36" i="18" s="1"/>
  <c r="HL25" i="18"/>
  <c r="HL26" i="18" s="1"/>
  <c r="HM24" i="18"/>
  <c r="HM30" i="18"/>
  <c r="HL23" i="18"/>
  <c r="HM6" i="18"/>
  <c r="HN5" i="18"/>
  <c r="HN18" i="18" s="1"/>
  <c r="HN142" i="18" s="1"/>
  <c r="HM140" i="18" l="1"/>
  <c r="HM51" i="18" s="1"/>
  <c r="HB132" i="18"/>
  <c r="GI48" i="18"/>
  <c r="GI61" i="18" s="1"/>
  <c r="GS134" i="18"/>
  <c r="GS63" i="18"/>
  <c r="GS64" i="18" s="1"/>
  <c r="GT133" i="18"/>
  <c r="HM102" i="18"/>
  <c r="HM101" i="18"/>
  <c r="HL79" i="18"/>
  <c r="GS35" i="18"/>
  <c r="GS37" i="18" s="1"/>
  <c r="GS41" i="18" s="1"/>
  <c r="GT34" i="18"/>
  <c r="GK46" i="18"/>
  <c r="GK45" i="18"/>
  <c r="GK44" i="18"/>
  <c r="GL31" i="18"/>
  <c r="GJ47" i="18"/>
  <c r="HM6" i="1"/>
  <c r="HN5" i="1"/>
  <c r="HN62" i="18"/>
  <c r="HN19" i="18"/>
  <c r="HN85" i="18" s="1"/>
  <c r="HM111" i="18"/>
  <c r="HM79" i="18" s="1"/>
  <c r="HM130" i="18"/>
  <c r="HE138" i="18"/>
  <c r="HF131" i="18"/>
  <c r="HN129" i="18"/>
  <c r="HN128" i="18"/>
  <c r="HN110" i="18"/>
  <c r="HM29" i="18"/>
  <c r="HM113" i="18"/>
  <c r="HL103" i="18"/>
  <c r="HN98" i="18"/>
  <c r="HM100" i="18"/>
  <c r="HL27" i="18"/>
  <c r="HL36" i="18" s="1"/>
  <c r="HM25" i="18"/>
  <c r="HM26" i="18" s="1"/>
  <c r="HM23" i="18"/>
  <c r="HN24" i="18"/>
  <c r="HN30" i="18"/>
  <c r="HN6" i="18"/>
  <c r="HO5" i="18"/>
  <c r="HO18" i="18" s="1"/>
  <c r="HO142" i="18" s="1"/>
  <c r="HN140" i="18" l="1"/>
  <c r="HN51" i="18" s="1"/>
  <c r="HC132" i="18"/>
  <c r="GJ48" i="18"/>
  <c r="GJ53" i="18" s="1"/>
  <c r="GT134" i="18"/>
  <c r="GT63" i="18"/>
  <c r="GT64" i="18" s="1"/>
  <c r="GU133" i="18"/>
  <c r="HN102" i="18"/>
  <c r="HN101" i="18"/>
  <c r="GU34" i="18"/>
  <c r="GT35" i="18"/>
  <c r="GT37" i="18" s="1"/>
  <c r="GT41" i="18" s="1"/>
  <c r="GK47" i="18"/>
  <c r="GL44" i="18"/>
  <c r="GM31" i="18"/>
  <c r="GL46" i="18"/>
  <c r="GL45" i="18"/>
  <c r="HN6" i="1"/>
  <c r="HO5" i="1"/>
  <c r="HO62" i="18"/>
  <c r="HO19" i="18"/>
  <c r="HO85" i="18" s="1"/>
  <c r="HF138" i="18"/>
  <c r="HG131" i="18"/>
  <c r="HN130" i="18"/>
  <c r="HN113" i="18"/>
  <c r="HN29" i="18"/>
  <c r="HO129" i="18"/>
  <c r="HO128" i="18"/>
  <c r="HO110" i="18"/>
  <c r="HN111" i="18"/>
  <c r="HN121" i="18" s="1"/>
  <c r="HM103" i="18"/>
  <c r="HO98" i="18"/>
  <c r="HN100" i="18"/>
  <c r="HM27" i="18"/>
  <c r="HM36" i="18" s="1"/>
  <c r="HN25" i="18"/>
  <c r="HN26" i="18" s="1"/>
  <c r="HN23" i="18"/>
  <c r="HO24" i="18"/>
  <c r="HO30" i="18"/>
  <c r="HO6" i="18"/>
  <c r="HP5" i="18"/>
  <c r="HP18" i="18" s="1"/>
  <c r="HP142" i="18" s="1"/>
  <c r="HO140" i="18" l="1"/>
  <c r="HO51" i="18" s="1"/>
  <c r="HD132" i="18"/>
  <c r="GJ61" i="18"/>
  <c r="GK48" i="18"/>
  <c r="GK61" i="18" s="1"/>
  <c r="GU134" i="18"/>
  <c r="GU63" i="18"/>
  <c r="GU64" i="18" s="1"/>
  <c r="GV133" i="18"/>
  <c r="HO102" i="18"/>
  <c r="HO101" i="18"/>
  <c r="HN79" i="18"/>
  <c r="GV34" i="18"/>
  <c r="GU35" i="18"/>
  <c r="GU37" i="18" s="1"/>
  <c r="GU41" i="18" s="1"/>
  <c r="GM45" i="18"/>
  <c r="GM44" i="18"/>
  <c r="GN31" i="18"/>
  <c r="GM46" i="18"/>
  <c r="GL47" i="18"/>
  <c r="HO6" i="1"/>
  <c r="HP5" i="1"/>
  <c r="HP62" i="18"/>
  <c r="HP19" i="18"/>
  <c r="HP85" i="18" s="1"/>
  <c r="HN52" i="18"/>
  <c r="HN72" i="18"/>
  <c r="HH131" i="18"/>
  <c r="HG138" i="18"/>
  <c r="HO29" i="18"/>
  <c r="HO130" i="18"/>
  <c r="HN119" i="18"/>
  <c r="HP129" i="18"/>
  <c r="HP128" i="18"/>
  <c r="HP110" i="18"/>
  <c r="HO113" i="18"/>
  <c r="HO111" i="18"/>
  <c r="HN103" i="18"/>
  <c r="HP98" i="18"/>
  <c r="HO100" i="18"/>
  <c r="HN27" i="18"/>
  <c r="HN36" i="18" s="1"/>
  <c r="HO25" i="18"/>
  <c r="HO26" i="18" s="1"/>
  <c r="HO23" i="18"/>
  <c r="HP24" i="18"/>
  <c r="HP30" i="18"/>
  <c r="HP6" i="18"/>
  <c r="HQ5" i="18"/>
  <c r="HQ18" i="18" s="1"/>
  <c r="HQ142" i="18" s="1"/>
  <c r="HP140" i="18" l="1"/>
  <c r="HP51" i="18" s="1"/>
  <c r="HE132" i="18"/>
  <c r="GL48" i="18"/>
  <c r="GL61" i="18" s="1"/>
  <c r="GV134" i="18"/>
  <c r="GV63" i="18"/>
  <c r="GV64" i="18" s="1"/>
  <c r="GW133" i="18"/>
  <c r="HP102" i="18"/>
  <c r="HP101" i="18"/>
  <c r="HO79" i="18"/>
  <c r="GV35" i="18"/>
  <c r="GV37" i="18" s="1"/>
  <c r="GV41" i="18" s="1"/>
  <c r="GW34" i="18"/>
  <c r="GN45" i="18"/>
  <c r="GN46" i="18"/>
  <c r="GO31" i="18"/>
  <c r="GN44" i="18"/>
  <c r="GM47" i="18"/>
  <c r="HP6" i="1"/>
  <c r="HQ5" i="1"/>
  <c r="HQ62" i="18"/>
  <c r="HQ19" i="18"/>
  <c r="HQ85" i="18" s="1"/>
  <c r="HH138" i="18"/>
  <c r="HI131" i="18"/>
  <c r="HP29" i="18"/>
  <c r="HP130" i="18"/>
  <c r="HQ129" i="18"/>
  <c r="HQ128" i="18"/>
  <c r="HQ110" i="18"/>
  <c r="HP113" i="18"/>
  <c r="HP111" i="18"/>
  <c r="HO103" i="18"/>
  <c r="HQ98" i="18"/>
  <c r="HP100" i="18"/>
  <c r="HO27" i="18"/>
  <c r="HO36" i="18" s="1"/>
  <c r="HP25" i="18"/>
  <c r="HP26" i="18" s="1"/>
  <c r="HP23" i="18"/>
  <c r="HQ24" i="18"/>
  <c r="HQ30" i="18"/>
  <c r="HQ6" i="18"/>
  <c r="HR5" i="18"/>
  <c r="HR18" i="18" s="1"/>
  <c r="HR142" i="18" s="1"/>
  <c r="HQ140" i="18" l="1"/>
  <c r="HQ51" i="18" s="1"/>
  <c r="HF132" i="18"/>
  <c r="GM48" i="18"/>
  <c r="GW134" i="18"/>
  <c r="GW63" i="18"/>
  <c r="GW64" i="18" s="1"/>
  <c r="GX133" i="18"/>
  <c r="HQ102" i="18"/>
  <c r="HQ101" i="18"/>
  <c r="HP79" i="18"/>
  <c r="GW35" i="18"/>
  <c r="GW37" i="18" s="1"/>
  <c r="GW41" i="18" s="1"/>
  <c r="GX34" i="18"/>
  <c r="GN47" i="18"/>
  <c r="GO44" i="18"/>
  <c r="GO46" i="18"/>
  <c r="GO45" i="18"/>
  <c r="GP31" i="18"/>
  <c r="HQ6" i="1"/>
  <c r="HR5" i="1"/>
  <c r="HR62" i="18"/>
  <c r="HR19" i="18"/>
  <c r="HR85" i="18" s="1"/>
  <c r="HI138" i="18"/>
  <c r="HJ131" i="18"/>
  <c r="HQ29" i="18"/>
  <c r="HQ130" i="18"/>
  <c r="HR129" i="18"/>
  <c r="HG132" i="18" s="1"/>
  <c r="HR128" i="18"/>
  <c r="HR110" i="18"/>
  <c r="HQ113" i="18"/>
  <c r="HQ111" i="18"/>
  <c r="HP103" i="18"/>
  <c r="HR98" i="18"/>
  <c r="HQ100" i="18"/>
  <c r="HP27" i="18"/>
  <c r="HP36" i="18" s="1"/>
  <c r="HQ25" i="18"/>
  <c r="HQ26" i="18" s="1"/>
  <c r="HQ23" i="18"/>
  <c r="HR24" i="18"/>
  <c r="HR30" i="18"/>
  <c r="HR6" i="18"/>
  <c r="HS5" i="18"/>
  <c r="HS18" i="18" s="1"/>
  <c r="HS142" i="18" s="1"/>
  <c r="GM61" i="18" l="1"/>
  <c r="GN48" i="18"/>
  <c r="GX134" i="18"/>
  <c r="GX63" i="18"/>
  <c r="GX64" i="18" s="1"/>
  <c r="GY133" i="18"/>
  <c r="HR102" i="18"/>
  <c r="HR101" i="18"/>
  <c r="HQ79" i="18"/>
  <c r="GY34" i="18"/>
  <c r="GX35" i="18"/>
  <c r="GX37" i="18" s="1"/>
  <c r="GX41" i="18" s="1"/>
  <c r="GO47" i="18"/>
  <c r="GP46" i="18"/>
  <c r="GQ31" i="18"/>
  <c r="GP44" i="18"/>
  <c r="GP45" i="18"/>
  <c r="HR6" i="1"/>
  <c r="HS5" i="1"/>
  <c r="HS62" i="18"/>
  <c r="HS19" i="18"/>
  <c r="HS85" i="18" s="1"/>
  <c r="HJ138" i="18"/>
  <c r="HK131" i="18"/>
  <c r="HR113" i="18"/>
  <c r="HR130" i="18"/>
  <c r="HR29" i="18"/>
  <c r="HS129" i="18"/>
  <c r="HS128" i="18"/>
  <c r="HS110" i="18"/>
  <c r="HR111" i="18"/>
  <c r="HQ103" i="18"/>
  <c r="HS98" i="18"/>
  <c r="HR100" i="18"/>
  <c r="HQ27" i="18"/>
  <c r="HQ36" i="18" s="1"/>
  <c r="HR25" i="18"/>
  <c r="HR26" i="18" s="1"/>
  <c r="HS24" i="18"/>
  <c r="HS30" i="18"/>
  <c r="HR23" i="18"/>
  <c r="HS6" i="18"/>
  <c r="HT5" i="18"/>
  <c r="HT18" i="18" s="1"/>
  <c r="HT142" i="18" s="1"/>
  <c r="HS140" i="18" l="1"/>
  <c r="HS51" i="18" s="1"/>
  <c r="HH132" i="18"/>
  <c r="GN61" i="18"/>
  <c r="GO48" i="18"/>
  <c r="GO61" i="18" s="1"/>
  <c r="GY134" i="18"/>
  <c r="GY63" i="18"/>
  <c r="GY64" i="18" s="1"/>
  <c r="GZ133" i="18"/>
  <c r="HS102" i="18"/>
  <c r="HS101" i="18"/>
  <c r="HR79" i="18"/>
  <c r="GZ34" i="18"/>
  <c r="GY35" i="18"/>
  <c r="GY37" i="18" s="1"/>
  <c r="GY41" i="18" s="1"/>
  <c r="GP47" i="18"/>
  <c r="GQ44" i="18"/>
  <c r="GQ46" i="18"/>
  <c r="GQ45" i="18"/>
  <c r="GR31" i="18"/>
  <c r="HS6" i="1"/>
  <c r="HT5" i="1"/>
  <c r="HT62" i="18"/>
  <c r="HT19" i="18"/>
  <c r="HT85" i="18" s="1"/>
  <c r="HS111" i="18"/>
  <c r="HS79" i="18" s="1"/>
  <c r="HK138" i="18"/>
  <c r="HL131" i="18"/>
  <c r="HT129" i="18"/>
  <c r="HT128" i="18"/>
  <c r="HT110" i="18"/>
  <c r="HS113" i="18"/>
  <c r="HS29" i="18"/>
  <c r="HS130" i="18"/>
  <c r="HR103" i="18"/>
  <c r="HT98" i="18"/>
  <c r="HS100" i="18"/>
  <c r="HR27" i="18"/>
  <c r="HR36" i="18" s="1"/>
  <c r="HS25" i="18"/>
  <c r="HS26" i="18" s="1"/>
  <c r="HS23" i="18"/>
  <c r="HT24" i="18"/>
  <c r="HT30" i="18"/>
  <c r="HU5" i="18"/>
  <c r="HU18" i="18" s="1"/>
  <c r="HU142" i="18" s="1"/>
  <c r="HT6" i="18"/>
  <c r="HT140" i="18" l="1"/>
  <c r="HT51" i="18" s="1"/>
  <c r="HI132" i="18"/>
  <c r="GP48" i="18"/>
  <c r="GP53" i="18" s="1"/>
  <c r="GZ134" i="18"/>
  <c r="GZ63" i="18"/>
  <c r="GZ64" i="18" s="1"/>
  <c r="HA133" i="18"/>
  <c r="HT102" i="18"/>
  <c r="HT101" i="18"/>
  <c r="GZ35" i="18"/>
  <c r="GZ37" i="18" s="1"/>
  <c r="GZ41" i="18" s="1"/>
  <c r="HA34" i="18"/>
  <c r="GQ47" i="18"/>
  <c r="GR45" i="18"/>
  <c r="GR46" i="18"/>
  <c r="GS31" i="18"/>
  <c r="GR44" i="18"/>
  <c r="HT6" i="1"/>
  <c r="HU5" i="1"/>
  <c r="HU62" i="18"/>
  <c r="HU19" i="18"/>
  <c r="HU85" i="18" s="1"/>
  <c r="HL138" i="18"/>
  <c r="HM131" i="18"/>
  <c r="HT130" i="18"/>
  <c r="HT113" i="18"/>
  <c r="HT29" i="18"/>
  <c r="HU129" i="18"/>
  <c r="HU128" i="18"/>
  <c r="HU110" i="18"/>
  <c r="HT111" i="18"/>
  <c r="HT121" i="18" s="1"/>
  <c r="HS103" i="18"/>
  <c r="HT100" i="18"/>
  <c r="HU98" i="18"/>
  <c r="HS27" i="18"/>
  <c r="HS36" i="18" s="1"/>
  <c r="HT25" i="18"/>
  <c r="HT26" i="18" s="1"/>
  <c r="HU24" i="18"/>
  <c r="HU30" i="18"/>
  <c r="HT23" i="18"/>
  <c r="HU6" i="18"/>
  <c r="HV5" i="18"/>
  <c r="HV18" i="18" s="1"/>
  <c r="HV142" i="18" s="1"/>
  <c r="HU140" i="18" l="1"/>
  <c r="HU51" i="18" s="1"/>
  <c r="HJ132" i="18"/>
  <c r="GP61" i="18"/>
  <c r="GQ48" i="18"/>
  <c r="GQ61" i="18" s="1"/>
  <c r="HA134" i="18"/>
  <c r="HA63" i="18"/>
  <c r="HA64" i="18" s="1"/>
  <c r="HB133" i="18"/>
  <c r="HU102" i="18"/>
  <c r="HU101" i="18"/>
  <c r="HT79" i="18"/>
  <c r="HB34" i="18"/>
  <c r="HA35" i="18"/>
  <c r="HA37" i="18" s="1"/>
  <c r="HA41" i="18" s="1"/>
  <c r="GR47" i="18"/>
  <c r="GS45" i="18"/>
  <c r="GS46" i="18"/>
  <c r="GS44" i="18"/>
  <c r="GT31" i="18"/>
  <c r="HV5" i="1"/>
  <c r="HU6" i="1"/>
  <c r="HV62" i="18"/>
  <c r="HV19" i="18"/>
  <c r="HV85" i="18" s="1"/>
  <c r="HU111" i="18"/>
  <c r="HT52" i="18"/>
  <c r="HT72" i="18"/>
  <c r="HM138" i="18"/>
  <c r="HN131" i="18"/>
  <c r="HU130" i="18"/>
  <c r="HT119" i="18"/>
  <c r="HV129" i="18"/>
  <c r="HV128" i="18"/>
  <c r="HV110" i="18"/>
  <c r="HU29" i="18"/>
  <c r="HU113" i="18"/>
  <c r="HT103" i="18"/>
  <c r="HU100" i="18"/>
  <c r="HV98" i="18"/>
  <c r="HT27" i="18"/>
  <c r="HT36" i="18" s="1"/>
  <c r="HU25" i="18"/>
  <c r="HU26" i="18" s="1"/>
  <c r="HV24" i="18"/>
  <c r="HV30" i="18"/>
  <c r="HU23" i="18"/>
  <c r="HW5" i="18"/>
  <c r="HW18" i="18" s="1"/>
  <c r="HW142" i="18" s="1"/>
  <c r="HV6" i="18"/>
  <c r="HV140" i="18" l="1"/>
  <c r="HV51" i="18" s="1"/>
  <c r="HK132" i="18"/>
  <c r="GR48" i="18"/>
  <c r="HB134" i="18"/>
  <c r="HB63" i="18"/>
  <c r="HB64" i="18" s="1"/>
  <c r="HC133" i="18"/>
  <c r="HV102" i="18"/>
  <c r="HV101" i="18"/>
  <c r="HU79" i="18"/>
  <c r="HB35" i="18"/>
  <c r="HB37" i="18" s="1"/>
  <c r="HB41" i="18" s="1"/>
  <c r="HC34" i="18"/>
  <c r="GT44" i="18"/>
  <c r="GT45" i="18"/>
  <c r="GT46" i="18"/>
  <c r="GU31" i="18"/>
  <c r="GS47" i="18"/>
  <c r="HW5" i="1"/>
  <c r="HV6" i="1"/>
  <c r="HW62" i="18"/>
  <c r="HW19" i="18"/>
  <c r="HW85" i="18" s="1"/>
  <c r="HV111" i="18"/>
  <c r="HV130" i="18"/>
  <c r="HN138" i="18"/>
  <c r="HO131" i="18"/>
  <c r="HV29" i="18"/>
  <c r="HW129" i="18"/>
  <c r="HW128" i="18"/>
  <c r="HW110" i="18"/>
  <c r="HV113" i="18"/>
  <c r="HU103" i="18"/>
  <c r="HV100" i="18"/>
  <c r="HW98" i="18"/>
  <c r="HU27" i="18"/>
  <c r="HU36" i="18" s="1"/>
  <c r="HV23" i="18"/>
  <c r="HV25" i="18" s="1"/>
  <c r="HV26" i="18" s="1"/>
  <c r="HW24" i="18"/>
  <c r="HW30" i="18"/>
  <c r="HW6" i="18"/>
  <c r="HX5" i="18"/>
  <c r="HX18" i="18" s="1"/>
  <c r="HX142" i="18" s="1"/>
  <c r="HW140" i="18" l="1"/>
  <c r="HW51" i="18" s="1"/>
  <c r="HL132" i="18"/>
  <c r="GR61" i="18"/>
  <c r="GS48" i="18"/>
  <c r="GS61" i="18" s="1"/>
  <c r="HC134" i="18"/>
  <c r="HC63" i="18"/>
  <c r="HC64" i="18" s="1"/>
  <c r="HD133" i="18"/>
  <c r="HW102" i="18"/>
  <c r="HW101" i="18"/>
  <c r="HV79" i="18"/>
  <c r="HD34" i="18"/>
  <c r="HC35" i="18"/>
  <c r="HC37" i="18" s="1"/>
  <c r="HC41" i="18" s="1"/>
  <c r="GU46" i="18"/>
  <c r="GU45" i="18"/>
  <c r="GU44" i="18"/>
  <c r="GV31" i="18"/>
  <c r="GT47" i="18"/>
  <c r="HW6" i="1"/>
  <c r="HX5" i="1"/>
  <c r="HX62" i="18"/>
  <c r="HX19" i="18"/>
  <c r="HX85" i="18" s="1"/>
  <c r="HW111" i="18"/>
  <c r="HO138" i="18"/>
  <c r="HP131" i="18"/>
  <c r="HW29" i="18"/>
  <c r="HW113" i="18"/>
  <c r="HX129" i="18"/>
  <c r="HX128" i="18"/>
  <c r="HX110" i="18"/>
  <c r="HW130" i="18"/>
  <c r="HV103" i="18"/>
  <c r="HX98" i="18"/>
  <c r="HW100" i="18"/>
  <c r="HV27" i="18"/>
  <c r="HV36" i="18" s="1"/>
  <c r="HW25" i="18"/>
  <c r="HW26" i="18" s="1"/>
  <c r="HX24" i="18"/>
  <c r="HX30" i="18"/>
  <c r="HW23" i="18"/>
  <c r="HY5" i="18"/>
  <c r="HY18" i="18" s="1"/>
  <c r="HY142" i="18" s="1"/>
  <c r="HX6" i="18"/>
  <c r="HX140" i="18" l="1"/>
  <c r="HX51" i="18" s="1"/>
  <c r="HM132" i="18"/>
  <c r="GT48" i="18"/>
  <c r="GT61" i="18" s="1"/>
  <c r="HD134" i="18"/>
  <c r="HD63" i="18"/>
  <c r="HD64" i="18" s="1"/>
  <c r="HE133" i="18"/>
  <c r="HX102" i="18"/>
  <c r="HX101" i="18"/>
  <c r="HW79" i="18"/>
  <c r="HE34" i="18"/>
  <c r="HD35" i="18"/>
  <c r="HD37" i="18" s="1"/>
  <c r="HD41" i="18" s="1"/>
  <c r="GU47" i="18"/>
  <c r="GV45" i="18"/>
  <c r="GV44" i="18"/>
  <c r="GV46" i="18"/>
  <c r="GW31" i="18"/>
  <c r="HX6" i="1"/>
  <c r="HY5" i="1"/>
  <c r="HY62" i="18"/>
  <c r="HY19" i="18"/>
  <c r="HY85" i="18" s="1"/>
  <c r="HX111" i="18"/>
  <c r="HX130" i="18"/>
  <c r="HP138" i="18"/>
  <c r="HQ131" i="18"/>
  <c r="HX113" i="18"/>
  <c r="HY129" i="18"/>
  <c r="HY128" i="18"/>
  <c r="HY110" i="18"/>
  <c r="HX29" i="18"/>
  <c r="HW103" i="18"/>
  <c r="HX100" i="18"/>
  <c r="HY98" i="18"/>
  <c r="HW27" i="18"/>
  <c r="HW36" i="18" s="1"/>
  <c r="HX25" i="18"/>
  <c r="HX26" i="18" s="1"/>
  <c r="HX23" i="18"/>
  <c r="HY24" i="18"/>
  <c r="HY30" i="18"/>
  <c r="HY6" i="18"/>
  <c r="HZ5" i="18"/>
  <c r="HZ18" i="18" s="1"/>
  <c r="HZ142" i="18" s="1"/>
  <c r="HY140" i="18" l="1"/>
  <c r="HY51" i="18" s="1"/>
  <c r="HN132" i="18"/>
  <c r="GU48" i="18"/>
  <c r="GU61" i="18" s="1"/>
  <c r="HE134" i="18"/>
  <c r="HE63" i="18"/>
  <c r="HE64" i="18" s="1"/>
  <c r="HF133" i="18"/>
  <c r="HY102" i="18"/>
  <c r="HY101" i="18"/>
  <c r="HX79" i="18"/>
  <c r="HE35" i="18"/>
  <c r="HE37" i="18" s="1"/>
  <c r="HE41" i="18" s="1"/>
  <c r="HF34" i="18"/>
  <c r="GW44" i="18"/>
  <c r="GW45" i="18"/>
  <c r="GW46" i="18"/>
  <c r="GX31" i="18"/>
  <c r="GV47" i="18"/>
  <c r="HY6" i="1"/>
  <c r="HZ5" i="1"/>
  <c r="HZ62" i="18"/>
  <c r="HZ19" i="18"/>
  <c r="HZ85" i="18" s="1"/>
  <c r="HY111" i="18"/>
  <c r="HY79" i="18" s="1"/>
  <c r="HY130" i="18"/>
  <c r="HQ138" i="18"/>
  <c r="HR131" i="18"/>
  <c r="HY29" i="18"/>
  <c r="HZ129" i="18"/>
  <c r="HZ128" i="18"/>
  <c r="HZ110" i="18"/>
  <c r="HY113" i="18"/>
  <c r="HX103" i="18"/>
  <c r="HZ98" i="18"/>
  <c r="HY100" i="18"/>
  <c r="HX27" i="18"/>
  <c r="HX36" i="18" s="1"/>
  <c r="HY25" i="18"/>
  <c r="HY23" i="18"/>
  <c r="HZ24" i="18"/>
  <c r="HZ30" i="18"/>
  <c r="HZ6" i="18"/>
  <c r="IA5" i="18"/>
  <c r="IA18" i="18" s="1"/>
  <c r="IA142" i="18" s="1"/>
  <c r="HZ140" i="18" l="1"/>
  <c r="HZ51" i="18" s="1"/>
  <c r="HO132" i="18"/>
  <c r="GV48" i="18"/>
  <c r="GV61" i="18" s="1"/>
  <c r="HF134" i="18"/>
  <c r="HF63" i="18"/>
  <c r="HF64" i="18" s="1"/>
  <c r="HG133" i="18"/>
  <c r="HZ102" i="18"/>
  <c r="HZ101" i="18"/>
  <c r="HF35" i="18"/>
  <c r="HF37" i="18" s="1"/>
  <c r="HF41" i="18" s="1"/>
  <c r="HG34" i="18"/>
  <c r="GW47" i="18"/>
  <c r="GX45" i="18"/>
  <c r="GY31" i="18"/>
  <c r="GX44" i="18"/>
  <c r="GX46" i="18"/>
  <c r="HZ6" i="1"/>
  <c r="IA5" i="1"/>
  <c r="IA62" i="18"/>
  <c r="IA19" i="18"/>
  <c r="IA85" i="18" s="1"/>
  <c r="HZ111" i="18"/>
  <c r="HZ121" i="18" s="1"/>
  <c r="HZ52" i="18" s="1"/>
  <c r="HR138" i="18"/>
  <c r="HS131" i="18"/>
  <c r="HZ113" i="18"/>
  <c r="IA129" i="18"/>
  <c r="IA128" i="18"/>
  <c r="IA110" i="18"/>
  <c r="HZ29" i="18"/>
  <c r="HZ130" i="18"/>
  <c r="HY103" i="18"/>
  <c r="HZ100" i="18"/>
  <c r="IA98" i="18"/>
  <c r="HZ25" i="18"/>
  <c r="HZ26" i="18" s="1"/>
  <c r="HY26" i="18"/>
  <c r="IA24" i="18"/>
  <c r="IA30" i="18"/>
  <c r="HZ23" i="18"/>
  <c r="IA6" i="18"/>
  <c r="IB5" i="18"/>
  <c r="IB18" i="18" s="1"/>
  <c r="IB142" i="18" s="1"/>
  <c r="IA140" i="18" l="1"/>
  <c r="IA51" i="18" s="1"/>
  <c r="HP132" i="18"/>
  <c r="GV53" i="18"/>
  <c r="GW48" i="18"/>
  <c r="HG134" i="18"/>
  <c r="HG63" i="18"/>
  <c r="HG64" i="18" s="1"/>
  <c r="HH133" i="18"/>
  <c r="IA102" i="18"/>
  <c r="IA101" i="18"/>
  <c r="HZ79" i="18"/>
  <c r="HG35" i="18"/>
  <c r="HG37" i="18" s="1"/>
  <c r="HG41" i="18" s="1"/>
  <c r="HH34" i="18"/>
  <c r="GX47" i="18"/>
  <c r="GY44" i="18"/>
  <c r="GY46" i="18"/>
  <c r="GY45" i="18"/>
  <c r="GZ31" i="18"/>
  <c r="IA6" i="1"/>
  <c r="IB5" i="1"/>
  <c r="IB62" i="18"/>
  <c r="IB19" i="18"/>
  <c r="IB85" i="18" s="1"/>
  <c r="HZ119" i="18"/>
  <c r="HZ72" i="18"/>
  <c r="IA111" i="18"/>
  <c r="IA130" i="18"/>
  <c r="HS138" i="18"/>
  <c r="HT131" i="18"/>
  <c r="IA29" i="18"/>
  <c r="IB129" i="18"/>
  <c r="IB128" i="18"/>
  <c r="IB110" i="18"/>
  <c r="IA113" i="18"/>
  <c r="HZ103" i="18"/>
  <c r="IB98" i="18"/>
  <c r="IA100" i="18"/>
  <c r="HY27" i="18"/>
  <c r="HY36" i="18" s="1"/>
  <c r="HZ27" i="18"/>
  <c r="HZ36" i="18" s="1"/>
  <c r="IA25" i="18"/>
  <c r="IA26" i="18" s="1"/>
  <c r="IB24" i="18"/>
  <c r="IB30" i="18"/>
  <c r="IA23" i="18"/>
  <c r="IC5" i="18"/>
  <c r="IC18" i="18" s="1"/>
  <c r="IC142" i="18" s="1"/>
  <c r="IB6" i="18"/>
  <c r="IB140" i="18" l="1"/>
  <c r="IB51" i="18" s="1"/>
  <c r="HQ132" i="18"/>
  <c r="GW61" i="18"/>
  <c r="GX48" i="18"/>
  <c r="HH134" i="18"/>
  <c r="HH63" i="18"/>
  <c r="HH64" i="18" s="1"/>
  <c r="HI133" i="18"/>
  <c r="IB102" i="18"/>
  <c r="IB101" i="18"/>
  <c r="IA79" i="18"/>
  <c r="HI34" i="18"/>
  <c r="HH35" i="18"/>
  <c r="HH37" i="18" s="1"/>
  <c r="HH41" i="18" s="1"/>
  <c r="GY47" i="18"/>
  <c r="GZ45" i="18"/>
  <c r="GZ46" i="18"/>
  <c r="HA31" i="18"/>
  <c r="GZ44" i="18"/>
  <c r="IB6" i="1"/>
  <c r="IC5" i="1"/>
  <c r="IC62" i="18"/>
  <c r="IC19" i="18"/>
  <c r="IC85" i="18" s="1"/>
  <c r="IB111" i="18"/>
  <c r="HU131" i="18"/>
  <c r="HT138" i="18"/>
  <c r="IB130" i="18"/>
  <c r="IB29" i="18"/>
  <c r="IC129" i="18"/>
  <c r="IC128" i="18"/>
  <c r="IC110" i="18"/>
  <c r="IB113" i="18"/>
  <c r="IA103" i="18"/>
  <c r="IB100" i="18"/>
  <c r="IC98" i="18"/>
  <c r="IA27" i="18"/>
  <c r="IA36" i="18" s="1"/>
  <c r="IB25" i="18"/>
  <c r="IB26" i="18" s="1"/>
  <c r="IC24" i="18"/>
  <c r="IC30" i="18"/>
  <c r="IB23" i="18"/>
  <c r="ID5" i="18"/>
  <c r="ID18" i="18" s="1"/>
  <c r="ID142" i="18" s="1"/>
  <c r="IC6" i="18"/>
  <c r="IC140" i="18" l="1"/>
  <c r="IC51" i="18" s="1"/>
  <c r="HR132" i="18"/>
  <c r="GX61" i="18"/>
  <c r="GY48" i="18"/>
  <c r="GY61" i="18" s="1"/>
  <c r="HI134" i="18"/>
  <c r="HI63" i="18"/>
  <c r="HI64" i="18" s="1"/>
  <c r="HJ133" i="18"/>
  <c r="IC102" i="18"/>
  <c r="IC101" i="18"/>
  <c r="IB79" i="18"/>
  <c r="HJ34" i="18"/>
  <c r="HI35" i="18"/>
  <c r="HI37" i="18" s="1"/>
  <c r="HI41" i="18" s="1"/>
  <c r="HA46" i="18"/>
  <c r="HA44" i="18"/>
  <c r="HA45" i="18"/>
  <c r="HB31" i="18"/>
  <c r="GZ47" i="18"/>
  <c r="IC6" i="1"/>
  <c r="ID5" i="1"/>
  <c r="ID62" i="18"/>
  <c r="ID19" i="18"/>
  <c r="ID85" i="18" s="1"/>
  <c r="IC111" i="18"/>
  <c r="HU138" i="18"/>
  <c r="HV131" i="18"/>
  <c r="IC29" i="18"/>
  <c r="IC113" i="18"/>
  <c r="ID129" i="18"/>
  <c r="ID128" i="18"/>
  <c r="ID110" i="18"/>
  <c r="IC130" i="18"/>
  <c r="IB103" i="18"/>
  <c r="ID98" i="18"/>
  <c r="IC100" i="18"/>
  <c r="IB27" i="18"/>
  <c r="IB36" i="18" s="1"/>
  <c r="IC25" i="18"/>
  <c r="IC26" i="18" s="1"/>
  <c r="ID24" i="18"/>
  <c r="ID30" i="18"/>
  <c r="IC23" i="18"/>
  <c r="ID6" i="18"/>
  <c r="IE5" i="18"/>
  <c r="IE18" i="18" s="1"/>
  <c r="IE142" i="18" s="1"/>
  <c r="HS132" i="18" l="1"/>
  <c r="GZ48" i="18"/>
  <c r="GZ61" i="18" s="1"/>
  <c r="HJ134" i="18"/>
  <c r="HJ63" i="18"/>
  <c r="HJ64" i="18" s="1"/>
  <c r="HK133" i="18"/>
  <c r="ID102" i="18"/>
  <c r="ID101" i="18"/>
  <c r="IC79" i="18"/>
  <c r="HJ35" i="18"/>
  <c r="HJ37" i="18" s="1"/>
  <c r="HJ41" i="18" s="1"/>
  <c r="HK34" i="18"/>
  <c r="HA47" i="18"/>
  <c r="HB44" i="18"/>
  <c r="HB46" i="18"/>
  <c r="HB45" i="18"/>
  <c r="HC31" i="18"/>
  <c r="ID6" i="1"/>
  <c r="IE5" i="1"/>
  <c r="IE62" i="18"/>
  <c r="IE19" i="18"/>
  <c r="IE85" i="18" s="1"/>
  <c r="HV138" i="18"/>
  <c r="HW131" i="18"/>
  <c r="ID130" i="18"/>
  <c r="ID113" i="18"/>
  <c r="IE129" i="18"/>
  <c r="IE128" i="18"/>
  <c r="IE110" i="18"/>
  <c r="ID29" i="18"/>
  <c r="ID111" i="18"/>
  <c r="IC103" i="18"/>
  <c r="ID100" i="18"/>
  <c r="IE98" i="18"/>
  <c r="IC27" i="18"/>
  <c r="IC36" i="18" s="1"/>
  <c r="ID25" i="18"/>
  <c r="ID26" i="18" s="1"/>
  <c r="ID23" i="18"/>
  <c r="IE24" i="18"/>
  <c r="IE30" i="18"/>
  <c r="IE6" i="18"/>
  <c r="IF5" i="18"/>
  <c r="IF18" i="18" s="1"/>
  <c r="IF142" i="18" s="1"/>
  <c r="IE140" i="18" l="1"/>
  <c r="IE51" i="18" s="1"/>
  <c r="HT132" i="18"/>
  <c r="HA48" i="18"/>
  <c r="HA61" i="18" s="1"/>
  <c r="HK134" i="18"/>
  <c r="HK63" i="18"/>
  <c r="HK64" i="18" s="1"/>
  <c r="HL133" i="18"/>
  <c r="IE102" i="18"/>
  <c r="IE101" i="18"/>
  <c r="ID79" i="18"/>
  <c r="HL34" i="18"/>
  <c r="HK35" i="18"/>
  <c r="HK37" i="18" s="1"/>
  <c r="HK41" i="18" s="1"/>
  <c r="HC44" i="18"/>
  <c r="HC46" i="18"/>
  <c r="HD31" i="18"/>
  <c r="HC45" i="18"/>
  <c r="HB47" i="18"/>
  <c r="IE6" i="1"/>
  <c r="IF5" i="1"/>
  <c r="IF62" i="18"/>
  <c r="IF19" i="18"/>
  <c r="IF85" i="18" s="1"/>
  <c r="IE111" i="18"/>
  <c r="IE79" i="18" s="1"/>
  <c r="IE130" i="18"/>
  <c r="HX131" i="18"/>
  <c r="HW138" i="18"/>
  <c r="IE29" i="18"/>
  <c r="IE113" i="18"/>
  <c r="IF129" i="18"/>
  <c r="IF128" i="18"/>
  <c r="IF110" i="18"/>
  <c r="ID103" i="18"/>
  <c r="IE100" i="18"/>
  <c r="IF98" i="18"/>
  <c r="ID27" i="18"/>
  <c r="ID36" i="18" s="1"/>
  <c r="IE25" i="18"/>
  <c r="IE26" i="18" s="1"/>
  <c r="IE23" i="18"/>
  <c r="IF24" i="18"/>
  <c r="IF30" i="18"/>
  <c r="IF6" i="18"/>
  <c r="IG5" i="18"/>
  <c r="IG18" i="18" s="1"/>
  <c r="IG142" i="18" s="1"/>
  <c r="IF140" i="18" l="1"/>
  <c r="IF51" i="18" s="1"/>
  <c r="HU132" i="18"/>
  <c r="HB48" i="18"/>
  <c r="HB53" i="18" s="1"/>
  <c r="HL134" i="18"/>
  <c r="HL63" i="18"/>
  <c r="HL64" i="18" s="1"/>
  <c r="HM133" i="18"/>
  <c r="IF102" i="18"/>
  <c r="IF101" i="18"/>
  <c r="HL35" i="18"/>
  <c r="HL37" i="18" s="1"/>
  <c r="HL41" i="18" s="1"/>
  <c r="HM34" i="18"/>
  <c r="HD46" i="18"/>
  <c r="HD45" i="18"/>
  <c r="HD44" i="18"/>
  <c r="HE31" i="18"/>
  <c r="HC47" i="18"/>
  <c r="IG5" i="1"/>
  <c r="IF6" i="1"/>
  <c r="IG62" i="18"/>
  <c r="IG19" i="18"/>
  <c r="IG85" i="18" s="1"/>
  <c r="IF111" i="18"/>
  <c r="IF130" i="18"/>
  <c r="HX138" i="18"/>
  <c r="HY131" i="18"/>
  <c r="IG129" i="18"/>
  <c r="IG128" i="18"/>
  <c r="IG110" i="18"/>
  <c r="IF29" i="18"/>
  <c r="IF113" i="18"/>
  <c r="IE103" i="18"/>
  <c r="IF100" i="18"/>
  <c r="IG98" i="18"/>
  <c r="IE27" i="18"/>
  <c r="IE36" i="18" s="1"/>
  <c r="IF25" i="18"/>
  <c r="IF26" i="18" s="1"/>
  <c r="IF23" i="18"/>
  <c r="IG24" i="18"/>
  <c r="IG30" i="18"/>
  <c r="IG6" i="18"/>
  <c r="IH5" i="18"/>
  <c r="IH18" i="18" s="1"/>
  <c r="IH142" i="18" s="1"/>
  <c r="IG140" i="18" l="1"/>
  <c r="IG51" i="18" s="1"/>
  <c r="HV132" i="18"/>
  <c r="HB61" i="18"/>
  <c r="HC48" i="18"/>
  <c r="HM134" i="18"/>
  <c r="HM63" i="18"/>
  <c r="HM64" i="18" s="1"/>
  <c r="HN133" i="18"/>
  <c r="IG102" i="18"/>
  <c r="IG101" i="18"/>
  <c r="IF121" i="18"/>
  <c r="IF72" i="18" s="1"/>
  <c r="IF79" i="18"/>
  <c r="HN34" i="18"/>
  <c r="HM35" i="18"/>
  <c r="HM37" i="18" s="1"/>
  <c r="HM41" i="18" s="1"/>
  <c r="HE45" i="18"/>
  <c r="HE46" i="18"/>
  <c r="HF31" i="18"/>
  <c r="HE44" i="18"/>
  <c r="HD47" i="18"/>
  <c r="IG6" i="1"/>
  <c r="IH5" i="1"/>
  <c r="IF119" i="18"/>
  <c r="IH62" i="18"/>
  <c r="IH19" i="18"/>
  <c r="IH85" i="18" s="1"/>
  <c r="HY138" i="18"/>
  <c r="HZ131" i="18"/>
  <c r="IG130" i="18"/>
  <c r="IG29" i="18"/>
  <c r="IG113" i="18"/>
  <c r="IH129" i="18"/>
  <c r="IH128" i="18"/>
  <c r="IH110" i="18"/>
  <c r="IG111" i="18"/>
  <c r="IF103" i="18"/>
  <c r="IG100" i="18"/>
  <c r="IH98" i="18"/>
  <c r="IF27" i="18"/>
  <c r="IF36" i="18" s="1"/>
  <c r="IG25" i="18"/>
  <c r="IG26" i="18" s="1"/>
  <c r="IG23" i="18"/>
  <c r="IH24" i="18"/>
  <c r="IH30" i="18"/>
  <c r="IH6" i="18"/>
  <c r="II5" i="18"/>
  <c r="II18" i="18" s="1"/>
  <c r="II142" i="18" s="1"/>
  <c r="IH140" i="18" l="1"/>
  <c r="IH51" i="18" s="1"/>
  <c r="HW132" i="18"/>
  <c r="IF52" i="18"/>
  <c r="HC61" i="18"/>
  <c r="HD48" i="18"/>
  <c r="HN134" i="18"/>
  <c r="HN63" i="18"/>
  <c r="HN64" i="18" s="1"/>
  <c r="HO133" i="18"/>
  <c r="IH102" i="18"/>
  <c r="IH101" i="18"/>
  <c r="IG79" i="18"/>
  <c r="HN35" i="18"/>
  <c r="HN37" i="18" s="1"/>
  <c r="HN41" i="18" s="1"/>
  <c r="HO34" i="18"/>
  <c r="HE47" i="18"/>
  <c r="HF45" i="18"/>
  <c r="HF46" i="18"/>
  <c r="HF44" i="18"/>
  <c r="HG31" i="18"/>
  <c r="II5" i="1"/>
  <c r="IH6" i="1"/>
  <c r="II62" i="18"/>
  <c r="II19" i="18"/>
  <c r="II85" i="18" s="1"/>
  <c r="HZ138" i="18"/>
  <c r="IA131" i="18"/>
  <c r="IH113" i="18"/>
  <c r="IH130" i="18"/>
  <c r="IH29" i="18"/>
  <c r="II129" i="18"/>
  <c r="II128" i="18"/>
  <c r="II110" i="18"/>
  <c r="IH111" i="18"/>
  <c r="IG103" i="18"/>
  <c r="IH100" i="18"/>
  <c r="II98" i="18"/>
  <c r="IG27" i="18"/>
  <c r="IG36" i="18" s="1"/>
  <c r="II24" i="18"/>
  <c r="II30" i="18"/>
  <c r="IH23" i="18"/>
  <c r="IH25" i="18" s="1"/>
  <c r="II6" i="18"/>
  <c r="IJ5" i="18"/>
  <c r="IJ18" i="18" s="1"/>
  <c r="IJ142" i="18" s="1"/>
  <c r="II140" i="18" l="1"/>
  <c r="II51" i="18" s="1"/>
  <c r="HX132" i="18"/>
  <c r="HD61" i="18"/>
  <c r="HE48" i="18"/>
  <c r="HO134" i="18"/>
  <c r="HO63" i="18"/>
  <c r="HO64" i="18" s="1"/>
  <c r="HP133" i="18"/>
  <c r="II102" i="18"/>
  <c r="II101" i="18"/>
  <c r="IH79" i="18"/>
  <c r="HO35" i="18"/>
  <c r="HO37" i="18" s="1"/>
  <c r="HO41" i="18" s="1"/>
  <c r="HP34" i="18"/>
  <c r="HG45" i="18"/>
  <c r="HG46" i="18"/>
  <c r="HH31" i="18"/>
  <c r="HG44" i="18"/>
  <c r="HF47" i="18"/>
  <c r="IJ5" i="1"/>
  <c r="II6" i="1"/>
  <c r="IJ62" i="18"/>
  <c r="IJ19" i="18"/>
  <c r="IJ85" i="18" s="1"/>
  <c r="IA138" i="18"/>
  <c r="IB131" i="18"/>
  <c r="II29" i="18"/>
  <c r="II130" i="18"/>
  <c r="IJ129" i="18"/>
  <c r="IJ128" i="18"/>
  <c r="IJ110" i="18"/>
  <c r="II113" i="18"/>
  <c r="II111" i="18"/>
  <c r="IH103" i="18"/>
  <c r="II100" i="18"/>
  <c r="IJ98" i="18"/>
  <c r="II25" i="18"/>
  <c r="II26" i="18" s="1"/>
  <c r="IH26" i="18"/>
  <c r="II23" i="18"/>
  <c r="IJ24" i="18"/>
  <c r="IJ30" i="18"/>
  <c r="IK5" i="18"/>
  <c r="IK18" i="18" s="1"/>
  <c r="IK142" i="18" s="1"/>
  <c r="IJ6" i="18"/>
  <c r="IJ140" i="18" l="1"/>
  <c r="IJ51" i="18" s="1"/>
  <c r="HY132" i="18"/>
  <c r="HE61" i="18"/>
  <c r="HF48" i="18"/>
  <c r="HF61" i="18" s="1"/>
  <c r="HP134" i="18"/>
  <c r="HP63" i="18"/>
  <c r="HP64" i="18" s="1"/>
  <c r="HQ133" i="18"/>
  <c r="IJ102" i="18"/>
  <c r="IJ101" i="18"/>
  <c r="II79" i="18"/>
  <c r="HQ34" i="18"/>
  <c r="HP35" i="18"/>
  <c r="HP37" i="18" s="1"/>
  <c r="HP41" i="18" s="1"/>
  <c r="HG47" i="18"/>
  <c r="HH44" i="18"/>
  <c r="HH46" i="18"/>
  <c r="HH45" i="18"/>
  <c r="HI31" i="18"/>
  <c r="IK5" i="1"/>
  <c r="IJ6" i="1"/>
  <c r="IK62" i="18"/>
  <c r="IK19" i="18"/>
  <c r="IK85" i="18" s="1"/>
  <c r="IJ111" i="18"/>
  <c r="IJ130" i="18"/>
  <c r="IB138" i="18"/>
  <c r="IC131" i="18"/>
  <c r="IJ113" i="18"/>
  <c r="IJ29" i="18"/>
  <c r="IK129" i="18"/>
  <c r="IK128" i="18"/>
  <c r="IK110" i="18"/>
  <c r="II103" i="18"/>
  <c r="IK98" i="18"/>
  <c r="IJ100" i="18"/>
  <c r="IH27" i="18"/>
  <c r="IH36" i="18" s="1"/>
  <c r="II27" i="18"/>
  <c r="II36" i="18" s="1"/>
  <c r="IJ25" i="18"/>
  <c r="IJ26" i="18" s="1"/>
  <c r="IJ23" i="18"/>
  <c r="IK24" i="18"/>
  <c r="IK30" i="18"/>
  <c r="IK6" i="18"/>
  <c r="IL5" i="18"/>
  <c r="IL18" i="18" s="1"/>
  <c r="IL142" i="18" s="1"/>
  <c r="IK140" i="18" l="1"/>
  <c r="IK51" i="18" s="1"/>
  <c r="HZ132" i="18"/>
  <c r="HG48" i="18"/>
  <c r="HG61" i="18" s="1"/>
  <c r="HQ134" i="18"/>
  <c r="HQ63" i="18"/>
  <c r="HQ64" i="18" s="1"/>
  <c r="HR133" i="18"/>
  <c r="IK102" i="18"/>
  <c r="IK101" i="18"/>
  <c r="IJ79" i="18"/>
  <c r="HQ35" i="18"/>
  <c r="HQ37" i="18" s="1"/>
  <c r="HQ41" i="18" s="1"/>
  <c r="HR34" i="18"/>
  <c r="HI44" i="18"/>
  <c r="HI45" i="18"/>
  <c r="HI46" i="18"/>
  <c r="HJ31" i="18"/>
  <c r="HH47" i="18"/>
  <c r="IK6" i="1"/>
  <c r="IL5" i="1"/>
  <c r="IL62" i="18"/>
  <c r="IL19" i="18"/>
  <c r="IL85" i="18" s="1"/>
  <c r="IK111" i="18"/>
  <c r="IK79" i="18" s="1"/>
  <c r="IC138" i="18"/>
  <c r="ID131" i="18"/>
  <c r="IL129" i="18"/>
  <c r="IL128" i="18"/>
  <c r="IL110" i="18"/>
  <c r="IK29" i="18"/>
  <c r="IK113" i="18"/>
  <c r="IK130" i="18"/>
  <c r="IJ103" i="18"/>
  <c r="IL98" i="18"/>
  <c r="IK100" i="18"/>
  <c r="IJ27" i="18"/>
  <c r="IJ36" i="18" s="1"/>
  <c r="IK25" i="18"/>
  <c r="IK26" i="18" s="1"/>
  <c r="IL24" i="18"/>
  <c r="IL30" i="18"/>
  <c r="IK23" i="18"/>
  <c r="IM5" i="18"/>
  <c r="IM18" i="18" s="1"/>
  <c r="IM142" i="18" s="1"/>
  <c r="IL6" i="18"/>
  <c r="IL140" i="18" l="1"/>
  <c r="IL51" i="18" s="1"/>
  <c r="IA132" i="18"/>
  <c r="HH48" i="18"/>
  <c r="HH61" i="18" s="1"/>
  <c r="HR134" i="18"/>
  <c r="HR63" i="18"/>
  <c r="HR64" i="18" s="1"/>
  <c r="HS133" i="18"/>
  <c r="IL102" i="18"/>
  <c r="IL101" i="18"/>
  <c r="HS34" i="18"/>
  <c r="HR35" i="18"/>
  <c r="HR37" i="18" s="1"/>
  <c r="HR41" i="18" s="1"/>
  <c r="HJ45" i="18"/>
  <c r="HK31" i="18"/>
  <c r="HJ46" i="18"/>
  <c r="HJ44" i="18"/>
  <c r="HI47" i="18"/>
  <c r="IM5" i="1"/>
  <c r="IL6" i="1"/>
  <c r="IM62" i="18"/>
  <c r="IM19" i="18"/>
  <c r="IM85" i="18" s="1"/>
  <c r="IL111" i="18"/>
  <c r="IL121" i="18" s="1"/>
  <c r="IL72" i="18" s="1"/>
  <c r="IE131" i="18"/>
  <c r="ID138" i="18"/>
  <c r="IL130" i="18"/>
  <c r="IM129" i="18"/>
  <c r="IM128" i="18"/>
  <c r="IM110" i="18"/>
  <c r="IL113" i="18"/>
  <c r="IL29" i="18"/>
  <c r="IK103" i="18"/>
  <c r="IL100" i="18"/>
  <c r="IM98" i="18"/>
  <c r="IK27" i="18"/>
  <c r="IK36" i="18" s="1"/>
  <c r="IL25" i="18"/>
  <c r="IL26" i="18" s="1"/>
  <c r="IM24" i="18"/>
  <c r="IM30" i="18"/>
  <c r="IL23" i="18"/>
  <c r="IM6" i="18"/>
  <c r="IN5" i="18"/>
  <c r="IN18" i="18" s="1"/>
  <c r="IN142" i="18" s="1"/>
  <c r="IM140" i="18" l="1"/>
  <c r="IM51" i="18" s="1"/>
  <c r="IB132" i="18"/>
  <c r="HH53" i="18"/>
  <c r="HI48" i="18"/>
  <c r="HI61" i="18" s="1"/>
  <c r="HS134" i="18"/>
  <c r="HS63" i="18"/>
  <c r="HS64" i="18" s="1"/>
  <c r="HT133" i="18"/>
  <c r="IM102" i="18"/>
  <c r="IM101" i="18"/>
  <c r="IL79" i="18"/>
  <c r="HT34" i="18"/>
  <c r="HS35" i="18"/>
  <c r="HS37" i="18" s="1"/>
  <c r="HS41" i="18" s="1"/>
  <c r="HJ47" i="18"/>
  <c r="HK44" i="18"/>
  <c r="HK45" i="18"/>
  <c r="HL31" i="18"/>
  <c r="HK46" i="18"/>
  <c r="IM6" i="1"/>
  <c r="IN5" i="1"/>
  <c r="IN62" i="18"/>
  <c r="IN19" i="18"/>
  <c r="IN85" i="18" s="1"/>
  <c r="IL119" i="18"/>
  <c r="IL52" i="18"/>
  <c r="IM111" i="18"/>
  <c r="IM130" i="18"/>
  <c r="IE138" i="18"/>
  <c r="IF131" i="18"/>
  <c r="IM113" i="18"/>
  <c r="IN129" i="18"/>
  <c r="IN128" i="18"/>
  <c r="IN110" i="18"/>
  <c r="IM29" i="18"/>
  <c r="IL103" i="18"/>
  <c r="IN98" i="18"/>
  <c r="IM100" i="18"/>
  <c r="IL27" i="18"/>
  <c r="IL36" i="18" s="1"/>
  <c r="IM25" i="18"/>
  <c r="IM26" i="18" s="1"/>
  <c r="IM23" i="18"/>
  <c r="IN24" i="18"/>
  <c r="IN30" i="18"/>
  <c r="IO5" i="18"/>
  <c r="IO18" i="18" s="1"/>
  <c r="IO142" i="18" s="1"/>
  <c r="IN6" i="18"/>
  <c r="IN140" i="18" l="1"/>
  <c r="IN51" i="18" s="1"/>
  <c r="IC132" i="18"/>
  <c r="HJ48" i="18"/>
  <c r="HT134" i="18"/>
  <c r="HT63" i="18"/>
  <c r="HT64" i="18" s="1"/>
  <c r="HU133" i="18"/>
  <c r="IN102" i="18"/>
  <c r="IN101" i="18"/>
  <c r="IM79" i="18"/>
  <c r="HT35" i="18"/>
  <c r="HT37" i="18" s="1"/>
  <c r="HT41" i="18" s="1"/>
  <c r="HU34" i="18"/>
  <c r="HM31" i="18"/>
  <c r="HL46" i="18"/>
  <c r="HL45" i="18"/>
  <c r="HL44" i="18"/>
  <c r="HK47" i="18"/>
  <c r="IN6" i="1"/>
  <c r="IO5" i="1"/>
  <c r="IO62" i="18"/>
  <c r="IO19" i="18"/>
  <c r="IO85" i="18" s="1"/>
  <c r="IN111" i="18"/>
  <c r="IF138" i="18"/>
  <c r="IG131" i="18"/>
  <c r="IN29" i="18"/>
  <c r="IN113" i="18"/>
  <c r="IO129" i="18"/>
  <c r="IO128" i="18"/>
  <c r="IO110" i="18"/>
  <c r="IN130" i="18"/>
  <c r="IM103" i="18"/>
  <c r="IO98" i="18"/>
  <c r="IN100" i="18"/>
  <c r="IM27" i="18"/>
  <c r="IM36" i="18" s="1"/>
  <c r="IN25" i="18"/>
  <c r="IN26" i="18" s="1"/>
  <c r="IO24" i="18"/>
  <c r="IO30" i="18"/>
  <c r="IN23" i="18"/>
  <c r="IO6" i="18"/>
  <c r="IP5" i="18"/>
  <c r="IP18" i="18" s="1"/>
  <c r="IP142" i="18" s="1"/>
  <c r="IO140" i="18" l="1"/>
  <c r="IO51" i="18" s="1"/>
  <c r="ID132" i="18"/>
  <c r="HJ61" i="18"/>
  <c r="HK48" i="18"/>
  <c r="HU134" i="18"/>
  <c r="HU63" i="18"/>
  <c r="HU64" i="18" s="1"/>
  <c r="HV133" i="18"/>
  <c r="IO102" i="18"/>
  <c r="IO101" i="18"/>
  <c r="IN79" i="18"/>
  <c r="HV34" i="18"/>
  <c r="HU35" i="18"/>
  <c r="HU37" i="18" s="1"/>
  <c r="HU41" i="18" s="1"/>
  <c r="HL47" i="18"/>
  <c r="HM44" i="18"/>
  <c r="HM46" i="18"/>
  <c r="HM45" i="18"/>
  <c r="HN31" i="18"/>
  <c r="IO6" i="1"/>
  <c r="IP5" i="1"/>
  <c r="IP62" i="18"/>
  <c r="IP19" i="18"/>
  <c r="IP85" i="18" s="1"/>
  <c r="IG138" i="18"/>
  <c r="IH131" i="18"/>
  <c r="IO130" i="18"/>
  <c r="IO113" i="18"/>
  <c r="IP129" i="18"/>
  <c r="IE132" i="18" s="1"/>
  <c r="IP128" i="18"/>
  <c r="IP110" i="18"/>
  <c r="IO29" i="18"/>
  <c r="IO111" i="18"/>
  <c r="IN103" i="18"/>
  <c r="IP98" i="18"/>
  <c r="IO100" i="18"/>
  <c r="IN27" i="18"/>
  <c r="IN36" i="18" s="1"/>
  <c r="IO25" i="18"/>
  <c r="IO26" i="18" s="1"/>
  <c r="IP24" i="18"/>
  <c r="IP30" i="18"/>
  <c r="IO23" i="18"/>
  <c r="IP6" i="18"/>
  <c r="IQ5" i="18"/>
  <c r="IQ18" i="18" s="1"/>
  <c r="IQ142" i="18" s="1"/>
  <c r="HK61" i="18" l="1"/>
  <c r="HL48" i="18"/>
  <c r="HV134" i="18"/>
  <c r="HV63" i="18"/>
  <c r="HV64" i="18" s="1"/>
  <c r="HW133" i="18"/>
  <c r="IP102" i="18"/>
  <c r="IP101" i="18"/>
  <c r="IO79" i="18"/>
  <c r="HV35" i="18"/>
  <c r="HV37" i="18" s="1"/>
  <c r="HV41" i="18" s="1"/>
  <c r="HW34" i="18"/>
  <c r="HM47" i="18"/>
  <c r="HN44" i="18"/>
  <c r="HN45" i="18"/>
  <c r="HN46" i="18"/>
  <c r="HO31" i="18"/>
  <c r="IQ5" i="1"/>
  <c r="IP6" i="1"/>
  <c r="IQ62" i="18"/>
  <c r="IQ19" i="18"/>
  <c r="IQ85" i="18" s="1"/>
  <c r="IP111" i="18"/>
  <c r="IH138" i="18"/>
  <c r="II131" i="18"/>
  <c r="IP130" i="18"/>
  <c r="IP113" i="18"/>
  <c r="IP29" i="18"/>
  <c r="IQ129" i="18"/>
  <c r="IQ128" i="18"/>
  <c r="IQ110" i="18"/>
  <c r="IO103" i="18"/>
  <c r="IP100" i="18"/>
  <c r="IQ98" i="18"/>
  <c r="IO27" i="18"/>
  <c r="IO36" i="18" s="1"/>
  <c r="IP25" i="18"/>
  <c r="IP26" i="18" s="1"/>
  <c r="IP23" i="18"/>
  <c r="IQ24" i="18"/>
  <c r="IQ30" i="18"/>
  <c r="IQ6" i="18"/>
  <c r="IR5" i="18"/>
  <c r="IR18" i="18" s="1"/>
  <c r="IR142" i="18" s="1"/>
  <c r="IQ140" i="18" l="1"/>
  <c r="IQ51" i="18" s="1"/>
  <c r="IF132" i="18"/>
  <c r="HL61" i="18"/>
  <c r="HM48" i="18"/>
  <c r="HM61" i="18" s="1"/>
  <c r="HW134" i="18"/>
  <c r="HW63" i="18"/>
  <c r="HW64" i="18" s="1"/>
  <c r="HX133" i="18"/>
  <c r="IQ102" i="18"/>
  <c r="IQ101" i="18"/>
  <c r="IP79" i="18"/>
  <c r="HW35" i="18"/>
  <c r="HW37" i="18" s="1"/>
  <c r="HW41" i="18" s="1"/>
  <c r="HX34" i="18"/>
  <c r="HO44" i="18"/>
  <c r="HO46" i="18"/>
  <c r="HO45" i="18"/>
  <c r="HP31" i="18"/>
  <c r="HN47" i="18"/>
  <c r="IR5" i="1"/>
  <c r="IQ6" i="1"/>
  <c r="IR62" i="18"/>
  <c r="IR19" i="18"/>
  <c r="IR85" i="18" s="1"/>
  <c r="IQ111" i="18"/>
  <c r="IQ79" i="18" s="1"/>
  <c r="IJ131" i="18"/>
  <c r="II138" i="18"/>
  <c r="IQ113" i="18"/>
  <c r="IR129" i="18"/>
  <c r="IR128" i="18"/>
  <c r="IR110" i="18"/>
  <c r="IQ29" i="18"/>
  <c r="IQ130" i="18"/>
  <c r="IP103" i="18"/>
  <c r="IQ100" i="18"/>
  <c r="IR98" i="18"/>
  <c r="IP27" i="18"/>
  <c r="IP36" i="18" s="1"/>
  <c r="IQ25" i="18"/>
  <c r="IQ26" i="18" s="1"/>
  <c r="IQ23" i="18"/>
  <c r="IR24" i="18"/>
  <c r="IR30" i="18"/>
  <c r="IS5" i="18"/>
  <c r="IS18" i="18" s="1"/>
  <c r="IS142" i="18" s="1"/>
  <c r="IR6" i="18"/>
  <c r="IR140" i="18" l="1"/>
  <c r="IR51" i="18" s="1"/>
  <c r="IG132" i="18"/>
  <c r="HN48" i="18"/>
  <c r="HN53" i="18" s="1"/>
  <c r="HX134" i="18"/>
  <c r="HX63" i="18"/>
  <c r="HX64" i="18" s="1"/>
  <c r="HY133" i="18"/>
  <c r="IR102" i="18"/>
  <c r="IR101" i="18"/>
  <c r="HY34" i="18"/>
  <c r="HX35" i="18"/>
  <c r="HX37" i="18" s="1"/>
  <c r="HX41" i="18" s="1"/>
  <c r="HP45" i="18"/>
  <c r="HP46" i="18"/>
  <c r="HP44" i="18"/>
  <c r="HQ31" i="18"/>
  <c r="HO47" i="18"/>
  <c r="IR6" i="1"/>
  <c r="IS5" i="1"/>
  <c r="IS62" i="18"/>
  <c r="IS19" i="18"/>
  <c r="IS85" i="18" s="1"/>
  <c r="IR111" i="18"/>
  <c r="IR121" i="18" s="1"/>
  <c r="IR72" i="18" s="1"/>
  <c r="IR130" i="18"/>
  <c r="IQ103" i="18"/>
  <c r="IJ138" i="18"/>
  <c r="IK131" i="18"/>
  <c r="IS129" i="18"/>
  <c r="IS128" i="18"/>
  <c r="IS110" i="18"/>
  <c r="IR29" i="18"/>
  <c r="IR113" i="18"/>
  <c r="IS98" i="18"/>
  <c r="IR100" i="18"/>
  <c r="IQ27" i="18"/>
  <c r="IQ36" i="18" s="1"/>
  <c r="IR25" i="18"/>
  <c r="IR26" i="18" s="1"/>
  <c r="IS24" i="18"/>
  <c r="IS30" i="18"/>
  <c r="IR23" i="18"/>
  <c r="IS6" i="18"/>
  <c r="IT5" i="18"/>
  <c r="IT18" i="18" s="1"/>
  <c r="IT142" i="18" s="1"/>
  <c r="IS140" i="18" l="1"/>
  <c r="IS51" i="18" s="1"/>
  <c r="IH132" i="18"/>
  <c r="HN61" i="18"/>
  <c r="HO48" i="18"/>
  <c r="HY134" i="18"/>
  <c r="HY63" i="18"/>
  <c r="HY64" i="18" s="1"/>
  <c r="HZ133" i="18"/>
  <c r="IS102" i="18"/>
  <c r="IS101" i="18"/>
  <c r="IR79" i="18"/>
  <c r="HZ34" i="18"/>
  <c r="HY35" i="18"/>
  <c r="HQ44" i="18"/>
  <c r="HQ46" i="18"/>
  <c r="HQ45" i="18"/>
  <c r="HR31" i="18"/>
  <c r="HP47" i="18"/>
  <c r="IS6" i="1"/>
  <c r="IT5" i="1"/>
  <c r="IR119" i="18"/>
  <c r="IT62" i="18"/>
  <c r="IT19" i="18"/>
  <c r="IT85" i="18" s="1"/>
  <c r="IR52" i="18"/>
  <c r="IS111" i="18"/>
  <c r="IL131" i="18"/>
  <c r="IK138" i="18"/>
  <c r="IS130" i="18"/>
  <c r="IS29" i="18"/>
  <c r="IS113" i="18"/>
  <c r="IT129" i="18"/>
  <c r="IT128" i="18"/>
  <c r="IT110" i="18"/>
  <c r="IR103" i="18"/>
  <c r="IT98" i="18"/>
  <c r="IS100" i="18"/>
  <c r="IR27" i="18"/>
  <c r="IR36" i="18" s="1"/>
  <c r="IS25" i="18"/>
  <c r="IS26" i="18" s="1"/>
  <c r="IT24" i="18"/>
  <c r="IT30" i="18"/>
  <c r="IS23" i="18"/>
  <c r="IT6" i="18"/>
  <c r="IU5" i="18"/>
  <c r="IU18" i="18" s="1"/>
  <c r="IU142" i="18" s="1"/>
  <c r="IT140" i="18" l="1"/>
  <c r="IT51" i="18" s="1"/>
  <c r="II132" i="18"/>
  <c r="HO61" i="18"/>
  <c r="HP48" i="18"/>
  <c r="HP61" i="18" s="1"/>
  <c r="HZ134" i="18"/>
  <c r="HZ63" i="18"/>
  <c r="HZ64" i="18" s="1"/>
  <c r="IA133" i="18"/>
  <c r="IT102" i="18"/>
  <c r="IT101" i="18"/>
  <c r="IS79" i="18"/>
  <c r="HY37" i="18"/>
  <c r="HY41" i="18" s="1"/>
  <c r="IA34" i="18"/>
  <c r="HZ35" i="18"/>
  <c r="HZ37" i="18" s="1"/>
  <c r="HZ41" i="18" s="1"/>
  <c r="HR44" i="18"/>
  <c r="HR46" i="18"/>
  <c r="HR45" i="18"/>
  <c r="HS31" i="18"/>
  <c r="HQ47" i="18"/>
  <c r="IU5" i="1"/>
  <c r="IT6" i="1"/>
  <c r="IU62" i="18"/>
  <c r="IU19" i="18"/>
  <c r="IU85" i="18" s="1"/>
  <c r="IL138" i="18"/>
  <c r="IM131" i="18"/>
  <c r="IT130" i="18"/>
  <c r="IT29" i="18"/>
  <c r="IT113" i="18"/>
  <c r="IU129" i="18"/>
  <c r="IU128" i="18"/>
  <c r="IU110" i="18"/>
  <c r="IT111" i="18"/>
  <c r="IS103" i="18"/>
  <c r="IT100" i="18"/>
  <c r="IU98" i="18"/>
  <c r="IS27" i="18"/>
  <c r="IS36" i="18" s="1"/>
  <c r="IU24" i="18"/>
  <c r="IU30" i="18"/>
  <c r="IT23" i="18"/>
  <c r="IT25" i="18" s="1"/>
  <c r="IT26" i="18" s="1"/>
  <c r="IU6" i="18"/>
  <c r="IV5" i="18"/>
  <c r="IV18" i="18" s="1"/>
  <c r="IV142" i="18" s="1"/>
  <c r="IU140" i="18" l="1"/>
  <c r="IU51" i="18" s="1"/>
  <c r="IJ132" i="18"/>
  <c r="HQ48" i="18"/>
  <c r="IA134" i="18"/>
  <c r="IA63" i="18"/>
  <c r="IA64" i="18" s="1"/>
  <c r="IB133" i="18"/>
  <c r="IU102" i="18"/>
  <c r="IU101" i="18"/>
  <c r="IT79" i="18"/>
  <c r="IA35" i="18"/>
  <c r="IB34" i="18"/>
  <c r="HR47" i="18"/>
  <c r="HS45" i="18"/>
  <c r="HS46" i="18"/>
  <c r="HS44" i="18"/>
  <c r="HT31" i="18"/>
  <c r="IV5" i="1"/>
  <c r="IU6" i="1"/>
  <c r="IV62" i="18"/>
  <c r="IV19" i="18"/>
  <c r="IV85" i="18" s="1"/>
  <c r="IU111" i="18"/>
  <c r="IM138" i="18"/>
  <c r="IN131" i="18"/>
  <c r="IU130" i="18"/>
  <c r="IV129" i="18"/>
  <c r="IV128" i="18"/>
  <c r="IV110" i="18"/>
  <c r="IU29" i="18"/>
  <c r="IU113" i="18"/>
  <c r="IT103" i="18"/>
  <c r="IV98" i="18"/>
  <c r="IU100" i="18"/>
  <c r="IT27" i="18"/>
  <c r="IT36" i="18" s="1"/>
  <c r="IU25" i="18"/>
  <c r="IV24" i="18"/>
  <c r="IV30" i="18"/>
  <c r="IU23" i="18"/>
  <c r="IV6" i="18"/>
  <c r="IW5" i="18"/>
  <c r="IW18" i="18" s="1"/>
  <c r="IW142" i="18" s="1"/>
  <c r="IV140" i="18" l="1"/>
  <c r="IV51" i="18" s="1"/>
  <c r="IK132" i="18"/>
  <c r="HQ61" i="18"/>
  <c r="HR48" i="18"/>
  <c r="HR61" i="18" s="1"/>
  <c r="IB134" i="18"/>
  <c r="IB63" i="18"/>
  <c r="IB64" i="18" s="1"/>
  <c r="IC133" i="18"/>
  <c r="IV102" i="18"/>
  <c r="IV101" i="18"/>
  <c r="IU79" i="18"/>
  <c r="IB35" i="18"/>
  <c r="IB37" i="18" s="1"/>
  <c r="IB41" i="18" s="1"/>
  <c r="IC34" i="18"/>
  <c r="IA37" i="18"/>
  <c r="IA41" i="18" s="1"/>
  <c r="HT46" i="18"/>
  <c r="HT44" i="18"/>
  <c r="HT45" i="18"/>
  <c r="HU31" i="18"/>
  <c r="HS47" i="18"/>
  <c r="IW5" i="1"/>
  <c r="IV6" i="1"/>
  <c r="IW62" i="18"/>
  <c r="IW19" i="18"/>
  <c r="IW85" i="18" s="1"/>
  <c r="IV111" i="18"/>
  <c r="IN138" i="18"/>
  <c r="IO131" i="18"/>
  <c r="IV130" i="18"/>
  <c r="IV29" i="18"/>
  <c r="IV113" i="18"/>
  <c r="IW129" i="18"/>
  <c r="IW128" i="18"/>
  <c r="IW110" i="18"/>
  <c r="IU103" i="18"/>
  <c r="IW98" i="18"/>
  <c r="IV100" i="18"/>
  <c r="IV25" i="18"/>
  <c r="IV26" i="18" s="1"/>
  <c r="IU26" i="18"/>
  <c r="IW24" i="18"/>
  <c r="IW30" i="18"/>
  <c r="IV23" i="18"/>
  <c r="IW6" i="18"/>
  <c r="IX5" i="18"/>
  <c r="IX18" i="18" s="1"/>
  <c r="IX142" i="18" s="1"/>
  <c r="IW140" i="18" l="1"/>
  <c r="IW51" i="18" s="1"/>
  <c r="IL132" i="18"/>
  <c r="HS48" i="18"/>
  <c r="HS61" i="18" s="1"/>
  <c r="IC134" i="18"/>
  <c r="IC63" i="18"/>
  <c r="IC64" i="18" s="1"/>
  <c r="ID133" i="18"/>
  <c r="IW102" i="18"/>
  <c r="IW101" i="18"/>
  <c r="IV79" i="18"/>
  <c r="ID34" i="18"/>
  <c r="IC35" i="18"/>
  <c r="HT47" i="18"/>
  <c r="HU44" i="18"/>
  <c r="HU46" i="18"/>
  <c r="HU45" i="18"/>
  <c r="HV31" i="18"/>
  <c r="IW6" i="1"/>
  <c r="IX5" i="1"/>
  <c r="IX62" i="18"/>
  <c r="IX19" i="18"/>
  <c r="IX85" i="18" s="1"/>
  <c r="IW111" i="18"/>
  <c r="IW79" i="18" s="1"/>
  <c r="IW130" i="18"/>
  <c r="IP131" i="18"/>
  <c r="IO138" i="18"/>
  <c r="IW29" i="18"/>
  <c r="IW113" i="18"/>
  <c r="IX129" i="18"/>
  <c r="IX128" i="18"/>
  <c r="IX110" i="18"/>
  <c r="IV103" i="18"/>
  <c r="IW100" i="18"/>
  <c r="IX98" i="18"/>
  <c r="IU27" i="18"/>
  <c r="IU36" i="18" s="1"/>
  <c r="IV27" i="18"/>
  <c r="IV36" i="18" s="1"/>
  <c r="IW25" i="18"/>
  <c r="IW26" i="18" s="1"/>
  <c r="IW23" i="18"/>
  <c r="IX24" i="18"/>
  <c r="IX30" i="18"/>
  <c r="IX6" i="18"/>
  <c r="IY5" i="18"/>
  <c r="IY18" i="18" s="1"/>
  <c r="IY142" i="18" s="1"/>
  <c r="IX140" i="18" l="1"/>
  <c r="IX51" i="18" s="1"/>
  <c r="IM132" i="18"/>
  <c r="HT48" i="18"/>
  <c r="HT61" i="18" s="1"/>
  <c r="ID134" i="18"/>
  <c r="ID63" i="18"/>
  <c r="ID64" i="18" s="1"/>
  <c r="IE133" i="18"/>
  <c r="IX102" i="18"/>
  <c r="IX101" i="18"/>
  <c r="IC37" i="18"/>
  <c r="IC41" i="18" s="1"/>
  <c r="ID35" i="18"/>
  <c r="ID37" i="18" s="1"/>
  <c r="ID41" i="18" s="1"/>
  <c r="IE34" i="18"/>
  <c r="HV44" i="18"/>
  <c r="HV45" i="18"/>
  <c r="HW31" i="18"/>
  <c r="HV46" i="18"/>
  <c r="HU47" i="18"/>
  <c r="IX6" i="1"/>
  <c r="IY5" i="1"/>
  <c r="IY62" i="18"/>
  <c r="IY19" i="18"/>
  <c r="IY85" i="18" s="1"/>
  <c r="IP138" i="18"/>
  <c r="IQ131" i="18"/>
  <c r="IY129" i="18"/>
  <c r="IY128" i="18"/>
  <c r="IY132" i="18" s="1"/>
  <c r="IY110" i="18"/>
  <c r="IX130" i="18"/>
  <c r="IX113" i="18"/>
  <c r="IX29" i="18"/>
  <c r="IX111" i="18"/>
  <c r="IW103" i="18"/>
  <c r="IX100" i="18"/>
  <c r="IY98" i="18"/>
  <c r="IW27" i="18"/>
  <c r="IW36" i="18" s="1"/>
  <c r="IX25" i="18"/>
  <c r="IX26" i="18" s="1"/>
  <c r="IX23" i="18"/>
  <c r="IY24" i="18"/>
  <c r="IY30" i="18"/>
  <c r="IY6" i="18"/>
  <c r="IZ5" i="18"/>
  <c r="IZ18" i="18" s="1"/>
  <c r="IZ142" i="18" s="1"/>
  <c r="IY140" i="18" l="1"/>
  <c r="IY51" i="18" s="1"/>
  <c r="IN132" i="18"/>
  <c r="HU48" i="18"/>
  <c r="HU61" i="18" s="1"/>
  <c r="HT53" i="18"/>
  <c r="IE134" i="18"/>
  <c r="IE63" i="18"/>
  <c r="IE64" i="18" s="1"/>
  <c r="IF133" i="18"/>
  <c r="IY102" i="18"/>
  <c r="IY101" i="18"/>
  <c r="IX121" i="18"/>
  <c r="IX52" i="18" s="1"/>
  <c r="IX79" i="18"/>
  <c r="IF34" i="18"/>
  <c r="IE35" i="18"/>
  <c r="HW44" i="18"/>
  <c r="HX31" i="18"/>
  <c r="HW46" i="18"/>
  <c r="HW45" i="18"/>
  <c r="HV47" i="18"/>
  <c r="IY6" i="1"/>
  <c r="IZ5" i="1"/>
  <c r="IZ62" i="18"/>
  <c r="IZ19" i="18"/>
  <c r="IZ85" i="18" s="1"/>
  <c r="IY111" i="18"/>
  <c r="IY130" i="18"/>
  <c r="IQ138" i="18"/>
  <c r="IR131" i="18"/>
  <c r="IX119" i="18"/>
  <c r="IY113" i="18"/>
  <c r="IZ129" i="18"/>
  <c r="IZ128" i="18"/>
  <c r="IZ132" i="18" s="1"/>
  <c r="IZ110" i="18"/>
  <c r="IY29" i="18"/>
  <c r="IX103" i="18"/>
  <c r="IY100" i="18"/>
  <c r="IZ98" i="18"/>
  <c r="IX27" i="18"/>
  <c r="IX36" i="18" s="1"/>
  <c r="IY25" i="18"/>
  <c r="IY26" i="18" s="1"/>
  <c r="IY23" i="18"/>
  <c r="IZ24" i="18"/>
  <c r="IZ30" i="18"/>
  <c r="JA5" i="18"/>
  <c r="JA18" i="18" s="1"/>
  <c r="JA142" i="18" s="1"/>
  <c r="IZ6" i="18"/>
  <c r="IZ140" i="18" l="1"/>
  <c r="IZ51" i="18" s="1"/>
  <c r="IO132" i="18"/>
  <c r="IX72" i="18"/>
  <c r="HV48" i="18"/>
  <c r="IF134" i="18"/>
  <c r="IF63" i="18"/>
  <c r="IF64" i="18" s="1"/>
  <c r="IG133" i="18"/>
  <c r="IZ102" i="18"/>
  <c r="IZ101" i="18"/>
  <c r="IY79" i="18"/>
  <c r="IE37" i="18"/>
  <c r="IE41" i="18" s="1"/>
  <c r="IF35" i="18"/>
  <c r="IF37" i="18" s="1"/>
  <c r="IF41" i="18" s="1"/>
  <c r="IG34" i="18"/>
  <c r="HX46" i="18"/>
  <c r="HY31" i="18"/>
  <c r="HX45" i="18"/>
  <c r="HX44" i="18"/>
  <c r="HW47" i="18"/>
  <c r="IZ6" i="1"/>
  <c r="JA5" i="1"/>
  <c r="JA62" i="18"/>
  <c r="JA19" i="18"/>
  <c r="JA85" i="18" s="1"/>
  <c r="IZ111" i="18"/>
  <c r="IR138" i="18"/>
  <c r="IS131" i="18"/>
  <c r="IZ29" i="18"/>
  <c r="JA129" i="18"/>
  <c r="JA128" i="18"/>
  <c r="JA132" i="18" s="1"/>
  <c r="JA110" i="18"/>
  <c r="IZ113" i="18"/>
  <c r="IZ130" i="18"/>
  <c r="IY103" i="18"/>
  <c r="IZ100" i="18"/>
  <c r="JA98" i="18"/>
  <c r="IY27" i="18"/>
  <c r="IY36" i="18" s="1"/>
  <c r="IZ25" i="18"/>
  <c r="IZ26" i="18" s="1"/>
  <c r="JA24" i="18"/>
  <c r="JA30" i="18"/>
  <c r="IZ23" i="18"/>
  <c r="JA6" i="18"/>
  <c r="JB5" i="18"/>
  <c r="JB18" i="18" s="1"/>
  <c r="JB142" i="18" s="1"/>
  <c r="JA140" i="18" l="1"/>
  <c r="JA51" i="18" s="1"/>
  <c r="IP132" i="18"/>
  <c r="HV61" i="18"/>
  <c r="HW48" i="18"/>
  <c r="IG134" i="18"/>
  <c r="IG63" i="18"/>
  <c r="IG64" i="18" s="1"/>
  <c r="IH133" i="18"/>
  <c r="JA102" i="18"/>
  <c r="JA101" i="18"/>
  <c r="IZ79" i="18"/>
  <c r="IG35" i="18"/>
  <c r="IH34" i="18"/>
  <c r="HY44" i="18"/>
  <c r="HZ31" i="18"/>
  <c r="HY46" i="18"/>
  <c r="HY45" i="18"/>
  <c r="HX47" i="18"/>
  <c r="JA6" i="1"/>
  <c r="JB5" i="1"/>
  <c r="JB62" i="18"/>
  <c r="JB19" i="18"/>
  <c r="JB85" i="18" s="1"/>
  <c r="JA111" i="18"/>
  <c r="IS138" i="18"/>
  <c r="IT131" i="18"/>
  <c r="JA130" i="18"/>
  <c r="JA29" i="18"/>
  <c r="JB129" i="18"/>
  <c r="IQ132" i="18" s="1"/>
  <c r="JB128" i="18"/>
  <c r="JB132" i="18" s="1"/>
  <c r="JB110" i="18"/>
  <c r="JA113" i="18"/>
  <c r="IZ103" i="18"/>
  <c r="JB98" i="18"/>
  <c r="JA100" i="18"/>
  <c r="IZ27" i="18"/>
  <c r="IZ36" i="18" s="1"/>
  <c r="JA25" i="18"/>
  <c r="JA26" i="18" s="1"/>
  <c r="JA23" i="18"/>
  <c r="JB24" i="18"/>
  <c r="JB30" i="18"/>
  <c r="JC5" i="18"/>
  <c r="JC18" i="18" s="1"/>
  <c r="JC142" i="18" s="1"/>
  <c r="JB6" i="18"/>
  <c r="HW61" i="18" l="1"/>
  <c r="HX48" i="18"/>
  <c r="HX61" i="18" s="1"/>
  <c r="IH134" i="18"/>
  <c r="IH63" i="18"/>
  <c r="IH64" i="18" s="1"/>
  <c r="II133" i="18"/>
  <c r="JB102" i="18"/>
  <c r="JB101" i="18"/>
  <c r="JA79" i="18"/>
  <c r="II34" i="18"/>
  <c r="IH35" i="18"/>
  <c r="IH37" i="18" s="1"/>
  <c r="IH41" i="18" s="1"/>
  <c r="IG37" i="18"/>
  <c r="IG41" i="18" s="1"/>
  <c r="HZ45" i="18"/>
  <c r="HZ46" i="18"/>
  <c r="HZ44" i="18"/>
  <c r="IA31" i="18"/>
  <c r="HY47" i="18"/>
  <c r="JC5" i="1"/>
  <c r="JB6" i="1"/>
  <c r="JC62" i="18"/>
  <c r="JC19" i="18"/>
  <c r="JC85" i="18" s="1"/>
  <c r="JB111" i="18"/>
  <c r="IT138" i="18"/>
  <c r="IU131" i="18"/>
  <c r="JB130" i="18"/>
  <c r="JB29" i="18"/>
  <c r="JB113" i="18"/>
  <c r="JC129" i="18"/>
  <c r="JC128" i="18"/>
  <c r="JC132" i="18" s="1"/>
  <c r="JC110" i="18"/>
  <c r="JA103" i="18"/>
  <c r="JC98" i="18"/>
  <c r="JB100" i="18"/>
  <c r="JA27" i="18"/>
  <c r="JA36" i="18" s="1"/>
  <c r="JB25" i="18"/>
  <c r="JB26" i="18" s="1"/>
  <c r="JC24" i="18"/>
  <c r="JC30" i="18"/>
  <c r="JB23" i="18"/>
  <c r="JC6" i="18"/>
  <c r="JD5" i="18"/>
  <c r="JD18" i="18" s="1"/>
  <c r="JD142" i="18" s="1"/>
  <c r="JC140" i="18" l="1"/>
  <c r="JC51" i="18" s="1"/>
  <c r="IR132" i="18"/>
  <c r="HY48" i="18"/>
  <c r="HY61" i="18" s="1"/>
  <c r="II134" i="18"/>
  <c r="II63" i="18"/>
  <c r="II64" i="18" s="1"/>
  <c r="IJ133" i="18"/>
  <c r="JC102" i="18"/>
  <c r="JC101" i="18"/>
  <c r="JB79" i="18"/>
  <c r="IJ34" i="18"/>
  <c r="II35" i="18"/>
  <c r="IA46" i="18"/>
  <c r="IB31" i="18"/>
  <c r="IA44" i="18"/>
  <c r="IA45" i="18"/>
  <c r="HZ47" i="18"/>
  <c r="JC6" i="1"/>
  <c r="JD5" i="1"/>
  <c r="JD62" i="18"/>
  <c r="JD19" i="18"/>
  <c r="JD85" i="18" s="1"/>
  <c r="IU138" i="18"/>
  <c r="IV131" i="18"/>
  <c r="JD129" i="18"/>
  <c r="JD128" i="18"/>
  <c r="JD132" i="18" s="1"/>
  <c r="JD110" i="18"/>
  <c r="JC130" i="18"/>
  <c r="JC113" i="18"/>
  <c r="JC29" i="18"/>
  <c r="JC111" i="18"/>
  <c r="JC79" i="18" s="1"/>
  <c r="JB103" i="18"/>
  <c r="JD98" i="18"/>
  <c r="JC100" i="18"/>
  <c r="JB27" i="18"/>
  <c r="JB36" i="18" s="1"/>
  <c r="JC25" i="18"/>
  <c r="JC26" i="18" s="1"/>
  <c r="JC23" i="18"/>
  <c r="JD24" i="18"/>
  <c r="JD30" i="18"/>
  <c r="JE5" i="18"/>
  <c r="JE18" i="18" s="1"/>
  <c r="JE142" i="18" s="1"/>
  <c r="JD6" i="18"/>
  <c r="JD140" i="18" l="1"/>
  <c r="JD51" i="18" s="1"/>
  <c r="IS132" i="18"/>
  <c r="HZ48" i="18"/>
  <c r="HZ53" i="18" s="1"/>
  <c r="IJ134" i="18"/>
  <c r="IJ63" i="18"/>
  <c r="IJ64" i="18" s="1"/>
  <c r="IK133" i="18"/>
  <c r="JD130" i="18"/>
  <c r="JD102" i="18"/>
  <c r="JD101" i="18"/>
  <c r="II37" i="18"/>
  <c r="II41" i="18" s="1"/>
  <c r="IJ35" i="18"/>
  <c r="IJ37" i="18" s="1"/>
  <c r="IJ41" i="18" s="1"/>
  <c r="IK34" i="18"/>
  <c r="IA47" i="18"/>
  <c r="IB44" i="18"/>
  <c r="IB46" i="18"/>
  <c r="IB45" i="18"/>
  <c r="IC31" i="18"/>
  <c r="JD6" i="1"/>
  <c r="JE5" i="1"/>
  <c r="JE62" i="18"/>
  <c r="JE19" i="18"/>
  <c r="JE85" i="18" s="1"/>
  <c r="JD111" i="18"/>
  <c r="JD121" i="18" s="1"/>
  <c r="JD72" i="18" s="1"/>
  <c r="IV138" i="18"/>
  <c r="IW131" i="18"/>
  <c r="JD113" i="18"/>
  <c r="JD29" i="18"/>
  <c r="JE129" i="18"/>
  <c r="JE128" i="18"/>
  <c r="JE132" i="18" s="1"/>
  <c r="JE110" i="18"/>
  <c r="JC103" i="18"/>
  <c r="JE98" i="18"/>
  <c r="JD100" i="18"/>
  <c r="JC27" i="18"/>
  <c r="JC36" i="18" s="1"/>
  <c r="JD25" i="18"/>
  <c r="JD26" i="18" s="1"/>
  <c r="JE24" i="18"/>
  <c r="JE30" i="18"/>
  <c r="JD23" i="18"/>
  <c r="JE6" i="18"/>
  <c r="JF5" i="18"/>
  <c r="JF18" i="18" s="1"/>
  <c r="JF142" i="18" s="1"/>
  <c r="JE140" i="18" l="1"/>
  <c r="JE51" i="18" s="1"/>
  <c r="IT132" i="18"/>
  <c r="HZ61" i="18"/>
  <c r="IA48" i="18"/>
  <c r="IA61" i="18" s="1"/>
  <c r="IK134" i="18"/>
  <c r="IK63" i="18"/>
  <c r="IK64" i="18" s="1"/>
  <c r="IL133" i="18"/>
  <c r="JE102" i="18"/>
  <c r="JE101" i="18"/>
  <c r="JD79" i="18"/>
  <c r="IL34" i="18"/>
  <c r="IK35" i="18"/>
  <c r="IB47" i="18"/>
  <c r="IC44" i="18"/>
  <c r="ID31" i="18"/>
  <c r="IC45" i="18"/>
  <c r="IC46" i="18"/>
  <c r="JE6" i="1"/>
  <c r="JF5" i="1"/>
  <c r="JD119" i="18"/>
  <c r="JF62" i="18"/>
  <c r="JF19" i="18"/>
  <c r="JF85" i="18" s="1"/>
  <c r="JD52" i="18"/>
  <c r="JE111" i="18"/>
  <c r="IW138" i="18"/>
  <c r="IX131" i="18"/>
  <c r="JE130" i="18"/>
  <c r="JE113" i="18"/>
  <c r="JE29" i="18"/>
  <c r="JF129" i="18"/>
  <c r="JF128" i="18"/>
  <c r="JF132" i="18" s="1"/>
  <c r="JF110" i="18"/>
  <c r="JD103" i="18"/>
  <c r="JF98" i="18"/>
  <c r="JE100" i="18"/>
  <c r="JD27" i="18"/>
  <c r="JD36" i="18" s="1"/>
  <c r="JE25" i="18"/>
  <c r="JE26" i="18" s="1"/>
  <c r="JF24" i="18"/>
  <c r="JF30" i="18"/>
  <c r="JE23" i="18"/>
  <c r="JF6" i="18"/>
  <c r="JG5" i="18"/>
  <c r="JG18" i="18" s="1"/>
  <c r="JG142" i="18" s="1"/>
  <c r="JF140" i="18" l="1"/>
  <c r="JF51" i="18" s="1"/>
  <c r="IU132" i="18"/>
  <c r="IB48" i="18"/>
  <c r="IB61" i="18" s="1"/>
  <c r="IL134" i="18"/>
  <c r="IL63" i="18"/>
  <c r="IL64" i="18" s="1"/>
  <c r="IM133" i="18"/>
  <c r="JF102" i="18"/>
  <c r="JF101" i="18"/>
  <c r="JE79" i="18"/>
  <c r="IK37" i="18"/>
  <c r="IK41" i="18" s="1"/>
  <c r="IM34" i="18"/>
  <c r="IL35" i="18"/>
  <c r="IL37" i="18" s="1"/>
  <c r="IL41" i="18" s="1"/>
  <c r="IE31" i="18"/>
  <c r="ID46" i="18"/>
  <c r="ID44" i="18"/>
  <c r="ID45" i="18"/>
  <c r="IC47" i="18"/>
  <c r="JG5" i="1"/>
  <c r="JF6" i="1"/>
  <c r="JG62" i="18"/>
  <c r="JG19" i="18"/>
  <c r="JG85" i="18" s="1"/>
  <c r="IY131" i="18"/>
  <c r="IX138" i="18"/>
  <c r="JF113" i="18"/>
  <c r="JF130" i="18"/>
  <c r="JG129" i="18"/>
  <c r="JG128" i="18"/>
  <c r="JG132" i="18" s="1"/>
  <c r="JG110" i="18"/>
  <c r="JF29" i="18"/>
  <c r="JF111" i="18"/>
  <c r="JE103" i="18"/>
  <c r="JG98" i="18"/>
  <c r="JF100" i="18"/>
  <c r="JE27" i="18"/>
  <c r="JE36" i="18" s="1"/>
  <c r="JG24" i="18"/>
  <c r="JG30" i="18"/>
  <c r="JF23" i="18"/>
  <c r="JF25" i="18" s="1"/>
  <c r="JG6" i="18"/>
  <c r="JH5" i="18"/>
  <c r="JH18" i="18" s="1"/>
  <c r="JH142" i="18" s="1"/>
  <c r="JG140" i="18" l="1"/>
  <c r="JG51" i="18" s="1"/>
  <c r="IV132" i="18"/>
  <c r="IC48" i="18"/>
  <c r="IM134" i="18"/>
  <c r="IM63" i="18"/>
  <c r="IM64" i="18" s="1"/>
  <c r="IN133" i="18"/>
  <c r="JG102" i="18"/>
  <c r="JG101" i="18"/>
  <c r="JF79" i="18"/>
  <c r="IN34" i="18"/>
  <c r="IM35" i="18"/>
  <c r="IM37" i="18" s="1"/>
  <c r="IM41" i="18" s="1"/>
  <c r="ID47" i="18"/>
  <c r="IE45" i="18"/>
  <c r="IE44" i="18"/>
  <c r="IF31" i="18"/>
  <c r="IE46" i="18"/>
  <c r="JH5" i="1"/>
  <c r="JG6" i="1"/>
  <c r="JH62" i="18"/>
  <c r="JH19" i="18"/>
  <c r="JH85" i="18" s="1"/>
  <c r="JG111" i="18"/>
  <c r="IY138" i="18"/>
  <c r="IZ131" i="18"/>
  <c r="JG130" i="18"/>
  <c r="JG113" i="18"/>
  <c r="JH129" i="18"/>
  <c r="JH128" i="18"/>
  <c r="JH132" i="18" s="1"/>
  <c r="JH110" i="18"/>
  <c r="JG29" i="18"/>
  <c r="JF103" i="18"/>
  <c r="JH98" i="18"/>
  <c r="JG100" i="18"/>
  <c r="JG25" i="18"/>
  <c r="JG26" i="18" s="1"/>
  <c r="JF26" i="18"/>
  <c r="JG23" i="18"/>
  <c r="JH24" i="18"/>
  <c r="JH30" i="18"/>
  <c r="JI5" i="18"/>
  <c r="JI18" i="18" s="1"/>
  <c r="JI142" i="18" s="1"/>
  <c r="JH6" i="18"/>
  <c r="JH140" i="18" l="1"/>
  <c r="JH51" i="18" s="1"/>
  <c r="IW132" i="18"/>
  <c r="IC61" i="18"/>
  <c r="ID48" i="18"/>
  <c r="ID61" i="18" s="1"/>
  <c r="IN134" i="18"/>
  <c r="IN63" i="18"/>
  <c r="IN64" i="18" s="1"/>
  <c r="IO133" i="18"/>
  <c r="JH102" i="18"/>
  <c r="JH101" i="18"/>
  <c r="JG79" i="18"/>
  <c r="IN35" i="18"/>
  <c r="IN37" i="18" s="1"/>
  <c r="IN41" i="18" s="1"/>
  <c r="IO34" i="18"/>
  <c r="IE47" i="18"/>
  <c r="IF45" i="18"/>
  <c r="IF44" i="18"/>
  <c r="IF46" i="18"/>
  <c r="IG31" i="18"/>
  <c r="JH6" i="1"/>
  <c r="JI5" i="1"/>
  <c r="JI62" i="18"/>
  <c r="JI19" i="18"/>
  <c r="JI85" i="18" s="1"/>
  <c r="JH111" i="18"/>
  <c r="IZ138" i="18"/>
  <c r="JA131" i="18"/>
  <c r="JI129" i="18"/>
  <c r="JI128" i="18"/>
  <c r="JI132" i="18" s="1"/>
  <c r="JI110" i="18"/>
  <c r="JH113" i="18"/>
  <c r="JH29" i="18"/>
  <c r="JH130" i="18"/>
  <c r="JG103" i="18"/>
  <c r="JI98" i="18"/>
  <c r="JH100" i="18"/>
  <c r="JF27" i="18"/>
  <c r="JF36" i="18" s="1"/>
  <c r="JG27" i="18"/>
  <c r="JG36" i="18" s="1"/>
  <c r="JH25" i="18"/>
  <c r="JH26" i="18" s="1"/>
  <c r="JH23" i="18"/>
  <c r="JI24" i="18"/>
  <c r="JI30" i="18"/>
  <c r="JJ5" i="18"/>
  <c r="JJ18" i="18" s="1"/>
  <c r="JJ142" i="18" s="1"/>
  <c r="JI6" i="18"/>
  <c r="JI140" i="18" l="1"/>
  <c r="JI51" i="18" s="1"/>
  <c r="IX132" i="18"/>
  <c r="IE48" i="18"/>
  <c r="IE61" i="18" s="1"/>
  <c r="IO134" i="18"/>
  <c r="IO63" i="18"/>
  <c r="IO64" i="18" s="1"/>
  <c r="IP133" i="18"/>
  <c r="JI102" i="18"/>
  <c r="JI101" i="18"/>
  <c r="JH79" i="18"/>
  <c r="IP34" i="18"/>
  <c r="IO35" i="18"/>
  <c r="IF47" i="18"/>
  <c r="IG44" i="18"/>
  <c r="IG46" i="18"/>
  <c r="IG45" i="18"/>
  <c r="IH31" i="18"/>
  <c r="JI6" i="1"/>
  <c r="JJ5" i="1"/>
  <c r="JJ62" i="18"/>
  <c r="JJ19" i="18"/>
  <c r="JJ85" i="18" s="1"/>
  <c r="JI111" i="18"/>
  <c r="JI79" i="18" s="1"/>
  <c r="JA138" i="18"/>
  <c r="JB131" i="18"/>
  <c r="JI130" i="18"/>
  <c r="JI29" i="18"/>
  <c r="JJ129" i="18"/>
  <c r="JJ140" i="18" s="1"/>
  <c r="JJ51" i="18" s="1"/>
  <c r="JJ128" i="18"/>
  <c r="JJ132" i="18" s="1"/>
  <c r="JJ110" i="18"/>
  <c r="JI113" i="18"/>
  <c r="JH103" i="18"/>
  <c r="JJ98" i="18"/>
  <c r="JI100" i="18"/>
  <c r="JH27" i="18"/>
  <c r="JH36" i="18" s="1"/>
  <c r="JI25" i="18"/>
  <c r="JI26" i="18" s="1"/>
  <c r="JJ24" i="18"/>
  <c r="JJ30" i="18"/>
  <c r="JI23" i="18"/>
  <c r="JJ6" i="18"/>
  <c r="JK5" i="18"/>
  <c r="JK18" i="18" s="1"/>
  <c r="JK142" i="18" s="1"/>
  <c r="IF48" i="18" l="1"/>
  <c r="IF61" i="18" s="1"/>
  <c r="IP134" i="18"/>
  <c r="IP63" i="18"/>
  <c r="IP64" i="18" s="1"/>
  <c r="IQ133" i="18"/>
  <c r="JJ102" i="18"/>
  <c r="JJ101" i="18"/>
  <c r="IO37" i="18"/>
  <c r="IO41" i="18" s="1"/>
  <c r="IP35" i="18"/>
  <c r="IP37" i="18" s="1"/>
  <c r="IP41" i="18" s="1"/>
  <c r="IQ34" i="18"/>
  <c r="IG47" i="18"/>
  <c r="II31" i="18"/>
  <c r="IH44" i="18"/>
  <c r="IH45" i="18"/>
  <c r="IH46" i="18"/>
  <c r="JJ6" i="1"/>
  <c r="JK5" i="1"/>
  <c r="JK62" i="18"/>
  <c r="JK19" i="18"/>
  <c r="JK85" i="18" s="1"/>
  <c r="JJ111" i="18"/>
  <c r="JJ121" i="18" s="1"/>
  <c r="JJ52" i="18" s="1"/>
  <c r="JB138" i="18"/>
  <c r="JC131" i="18"/>
  <c r="JJ29" i="18"/>
  <c r="JJ113" i="18"/>
  <c r="JK129" i="18"/>
  <c r="JK140" i="18" s="1"/>
  <c r="JK51" i="18" s="1"/>
  <c r="JK128" i="18"/>
  <c r="JK132" i="18" s="1"/>
  <c r="JK110" i="18"/>
  <c r="JJ130" i="18"/>
  <c r="JI103" i="18"/>
  <c r="JJ100" i="18"/>
  <c r="JK98" i="18"/>
  <c r="JI27" i="18"/>
  <c r="JI36" i="18" s="1"/>
  <c r="JJ25" i="18"/>
  <c r="JK24" i="18"/>
  <c r="JK30" i="18"/>
  <c r="JJ23" i="18"/>
  <c r="JK6" i="18"/>
  <c r="JL5" i="18"/>
  <c r="JL18" i="18" s="1"/>
  <c r="JL142" i="18" s="1"/>
  <c r="IF53" i="18" l="1"/>
  <c r="IG48" i="18"/>
  <c r="IG61" i="18" s="1"/>
  <c r="IQ134" i="18"/>
  <c r="IQ63" i="18"/>
  <c r="IQ64" i="18" s="1"/>
  <c r="IR133" i="18"/>
  <c r="JK102" i="18"/>
  <c r="JK101" i="18"/>
  <c r="JJ79" i="18"/>
  <c r="IR34" i="18"/>
  <c r="IQ35" i="18"/>
  <c r="IQ37" i="18" s="1"/>
  <c r="IQ41" i="18" s="1"/>
  <c r="IH47" i="18"/>
  <c r="II44" i="18"/>
  <c r="II45" i="18"/>
  <c r="II46" i="18"/>
  <c r="IJ31" i="18"/>
  <c r="JK6" i="1"/>
  <c r="JL5" i="1"/>
  <c r="JL6" i="1" s="1"/>
  <c r="JL62" i="18"/>
  <c r="JL19" i="18"/>
  <c r="JL85" i="18" s="1"/>
  <c r="JJ119" i="18"/>
  <c r="JJ72" i="18"/>
  <c r="JK111" i="18"/>
  <c r="JK130" i="18"/>
  <c r="JD131" i="18"/>
  <c r="JC138" i="18"/>
  <c r="JK29" i="18"/>
  <c r="JK113" i="18"/>
  <c r="JL98" i="18"/>
  <c r="JL129" i="18"/>
  <c r="JL140" i="18" s="1"/>
  <c r="JL51" i="18" s="1"/>
  <c r="JL128" i="18"/>
  <c r="JL132" i="18" s="1"/>
  <c r="JL110" i="18"/>
  <c r="JJ103" i="18"/>
  <c r="JK100" i="18"/>
  <c r="JK25" i="18"/>
  <c r="JK26" i="18" s="1"/>
  <c r="JL30" i="18"/>
  <c r="JJ26" i="18"/>
  <c r="JK23" i="18"/>
  <c r="JL6" i="18"/>
  <c r="JL24" i="18"/>
  <c r="IH48" i="18" l="1"/>
  <c r="IH61" i="18" s="1"/>
  <c r="IR134" i="18"/>
  <c r="IR63" i="18"/>
  <c r="IR64" i="18" s="1"/>
  <c r="IS133" i="18"/>
  <c r="JL102" i="18"/>
  <c r="JL101" i="18"/>
  <c r="JK79" i="18"/>
  <c r="AE58" i="1"/>
  <c r="AF19" i="8" s="1"/>
  <c r="I36" i="1"/>
  <c r="Q36" i="1"/>
  <c r="AE21" i="1"/>
  <c r="AE34" i="1"/>
  <c r="AE67" i="1"/>
  <c r="AE39" i="1"/>
  <c r="AE31" i="1"/>
  <c r="AE53" i="1"/>
  <c r="Z36" i="1"/>
  <c r="AC36" i="1"/>
  <c r="AE33" i="1"/>
  <c r="AF23" i="8" s="1"/>
  <c r="AB36" i="1"/>
  <c r="X36" i="1"/>
  <c r="AE35" i="1"/>
  <c r="J36" i="1"/>
  <c r="T36" i="1"/>
  <c r="O36" i="1"/>
  <c r="AE66" i="1"/>
  <c r="AE55" i="1"/>
  <c r="AF16" i="8" s="1"/>
  <c r="AE43" i="1"/>
  <c r="AF6" i="8" s="1"/>
  <c r="AE57" i="1"/>
  <c r="AE38" i="1"/>
  <c r="R36" i="1"/>
  <c r="AE19" i="1"/>
  <c r="AF25" i="8" s="1"/>
  <c r="AE17" i="1"/>
  <c r="AE41" i="1"/>
  <c r="S36" i="1"/>
  <c r="AA36" i="1"/>
  <c r="Y36" i="1"/>
  <c r="L36" i="1"/>
  <c r="P36" i="1"/>
  <c r="AE40" i="1"/>
  <c r="AE15" i="1"/>
  <c r="AE64" i="1"/>
  <c r="AE56" i="1"/>
  <c r="AF17" i="8" s="1"/>
  <c r="AE47" i="1"/>
  <c r="AF12" i="8" s="1"/>
  <c r="AE62" i="1"/>
  <c r="U36" i="1"/>
  <c r="AE51" i="1"/>
  <c r="AE44" i="1"/>
  <c r="AE18" i="1"/>
  <c r="AD36" i="1"/>
  <c r="AE16" i="1"/>
  <c r="W36" i="1"/>
  <c r="AE36" i="1"/>
  <c r="V36" i="1"/>
  <c r="AE46" i="1"/>
  <c r="AF9" i="8" s="1"/>
  <c r="AE52" i="1"/>
  <c r="AE23" i="1"/>
  <c r="K36" i="1"/>
  <c r="N36" i="1"/>
  <c r="AE13" i="1"/>
  <c r="AE50" i="1"/>
  <c r="AE60" i="1"/>
  <c r="AE32" i="1"/>
  <c r="AE63" i="1"/>
  <c r="M36" i="1"/>
  <c r="AE42" i="1"/>
  <c r="AE37" i="1"/>
  <c r="AE22" i="1"/>
  <c r="I66" i="1"/>
  <c r="I67" i="1"/>
  <c r="I17" i="1"/>
  <c r="I50" i="1"/>
  <c r="I16" i="1"/>
  <c r="J63" i="1"/>
  <c r="I63" i="1"/>
  <c r="K63" i="1"/>
  <c r="I18" i="1"/>
  <c r="J13" i="1"/>
  <c r="K27" i="8" s="1"/>
  <c r="I13" i="1"/>
  <c r="J27" i="8" s="1"/>
  <c r="Q66" i="1"/>
  <c r="U66" i="1"/>
  <c r="L66" i="1"/>
  <c r="K66" i="1"/>
  <c r="T67" i="1"/>
  <c r="M66" i="1"/>
  <c r="S66" i="1"/>
  <c r="W66" i="1"/>
  <c r="P67" i="1"/>
  <c r="T66" i="1"/>
  <c r="X66" i="1"/>
  <c r="N66" i="1"/>
  <c r="O67" i="1"/>
  <c r="R66" i="1"/>
  <c r="L67" i="1"/>
  <c r="K67" i="1"/>
  <c r="O66" i="1"/>
  <c r="W67" i="1"/>
  <c r="P66" i="1"/>
  <c r="S67" i="1"/>
  <c r="R67" i="1"/>
  <c r="Y66" i="1"/>
  <c r="V67" i="1"/>
  <c r="Q67" i="1"/>
  <c r="V66" i="1"/>
  <c r="M67" i="1"/>
  <c r="X67" i="1"/>
  <c r="N67" i="1"/>
  <c r="Y67" i="1"/>
  <c r="Z67" i="1"/>
  <c r="U67" i="1"/>
  <c r="Z66" i="1"/>
  <c r="AA67" i="1"/>
  <c r="AA66" i="1"/>
  <c r="IR35" i="18"/>
  <c r="IR37" i="18" s="1"/>
  <c r="IR41" i="18" s="1"/>
  <c r="IS34" i="18"/>
  <c r="II47" i="18"/>
  <c r="IJ46" i="18"/>
  <c r="IJ45" i="18"/>
  <c r="IJ44" i="18"/>
  <c r="IK31" i="18"/>
  <c r="J43" i="1"/>
  <c r="K6" i="8" s="1"/>
  <c r="K43" i="1"/>
  <c r="L6" i="8" s="1"/>
  <c r="L43" i="1"/>
  <c r="M6" i="8" s="1"/>
  <c r="M43" i="1"/>
  <c r="N6" i="8" s="1"/>
  <c r="N43" i="1"/>
  <c r="O6" i="8" s="1"/>
  <c r="O43" i="1"/>
  <c r="P6" i="8" s="1"/>
  <c r="P43" i="1"/>
  <c r="Q6" i="8" s="1"/>
  <c r="Q43" i="1"/>
  <c r="R6" i="8" s="1"/>
  <c r="R43" i="1"/>
  <c r="S6" i="8" s="1"/>
  <c r="S43" i="1"/>
  <c r="T6" i="8" s="1"/>
  <c r="T43" i="1"/>
  <c r="U6" i="8" s="1"/>
  <c r="U43" i="1"/>
  <c r="V6" i="8" s="1"/>
  <c r="V43" i="1"/>
  <c r="W6" i="8" s="1"/>
  <c r="W43" i="1"/>
  <c r="X6" i="8" s="1"/>
  <c r="X43" i="1"/>
  <c r="Y6" i="8" s="1"/>
  <c r="Y43" i="1"/>
  <c r="Z6" i="8" s="1"/>
  <c r="Z43" i="1"/>
  <c r="AA6" i="8" s="1"/>
  <c r="AA43" i="1"/>
  <c r="AB6" i="8" s="1"/>
  <c r="AB43" i="1"/>
  <c r="AC6" i="8" s="1"/>
  <c r="AC43" i="1"/>
  <c r="AD6" i="8" s="1"/>
  <c r="AD43" i="1"/>
  <c r="AE6" i="8" s="1"/>
  <c r="J52" i="1"/>
  <c r="K52" i="1"/>
  <c r="L52" i="1"/>
  <c r="M52" i="1"/>
  <c r="N52" i="1"/>
  <c r="O52" i="1"/>
  <c r="P52" i="1"/>
  <c r="Q52" i="1"/>
  <c r="R52" i="1"/>
  <c r="S52" i="1"/>
  <c r="T52" i="1"/>
  <c r="U52" i="1"/>
  <c r="V52" i="1"/>
  <c r="W52" i="1"/>
  <c r="X52" i="1"/>
  <c r="Y52" i="1"/>
  <c r="Z52" i="1"/>
  <c r="AA52" i="1"/>
  <c r="AB52" i="1"/>
  <c r="AC52" i="1"/>
  <c r="AD52" i="1"/>
  <c r="JL100" i="18"/>
  <c r="JD138" i="18"/>
  <c r="JE131" i="18"/>
  <c r="JL130" i="18"/>
  <c r="JL113" i="18"/>
  <c r="G110" i="18"/>
  <c r="JL29" i="18"/>
  <c r="JL111" i="18"/>
  <c r="JL79" i="18" s="1"/>
  <c r="JK103" i="18"/>
  <c r="JJ27" i="18"/>
  <c r="JJ36" i="18" s="1"/>
  <c r="JK27" i="18"/>
  <c r="JK36" i="18" s="1"/>
  <c r="JL25" i="18"/>
  <c r="JL26" i="18" s="1"/>
  <c r="JL23" i="18"/>
  <c r="II48" i="18" l="1"/>
  <c r="IS134" i="18"/>
  <c r="IS63" i="18"/>
  <c r="IS64" i="18" s="1"/>
  <c r="IT133" i="18"/>
  <c r="AF5" i="8"/>
  <c r="AF8" i="8" s="1"/>
  <c r="AF22" i="8"/>
  <c r="AF24" i="8"/>
  <c r="IS35" i="18"/>
  <c r="IS37" i="18" s="1"/>
  <c r="IS41" i="18" s="1"/>
  <c r="IT34" i="18"/>
  <c r="IK46" i="18"/>
  <c r="IK45" i="18"/>
  <c r="IL31" i="18"/>
  <c r="IK44" i="18"/>
  <c r="IJ47" i="18"/>
  <c r="I62" i="1"/>
  <c r="J62" i="1"/>
  <c r="K62" i="1"/>
  <c r="J50" i="1"/>
  <c r="K50" i="1"/>
  <c r="G100" i="18"/>
  <c r="L50" i="1"/>
  <c r="M50" i="1"/>
  <c r="N50" i="1"/>
  <c r="O50" i="1"/>
  <c r="P50" i="1"/>
  <c r="Q50" i="1"/>
  <c r="R50" i="1"/>
  <c r="S50" i="1"/>
  <c r="T50" i="1"/>
  <c r="U50" i="1"/>
  <c r="V50" i="1"/>
  <c r="W50" i="1"/>
  <c r="X50" i="1"/>
  <c r="Y50" i="1"/>
  <c r="Z50" i="1"/>
  <c r="AA50" i="1"/>
  <c r="AB50" i="1"/>
  <c r="AC50" i="1"/>
  <c r="AD50" i="1"/>
  <c r="I64" i="1"/>
  <c r="J64" i="1"/>
  <c r="K64" i="1"/>
  <c r="L64" i="1"/>
  <c r="M64" i="1"/>
  <c r="N64" i="1"/>
  <c r="O64" i="1"/>
  <c r="P64" i="1"/>
  <c r="Q64" i="1"/>
  <c r="R64" i="1"/>
  <c r="S64" i="1"/>
  <c r="T64" i="1"/>
  <c r="U64" i="1"/>
  <c r="V64" i="1"/>
  <c r="W64" i="1"/>
  <c r="X64" i="1"/>
  <c r="Y64" i="1"/>
  <c r="Z64" i="1"/>
  <c r="AA64" i="1"/>
  <c r="AB64" i="1"/>
  <c r="AC64" i="1"/>
  <c r="AD64" i="1"/>
  <c r="J51" i="1"/>
  <c r="K51" i="1"/>
  <c r="L51" i="1"/>
  <c r="M51" i="1"/>
  <c r="N51" i="1"/>
  <c r="O51" i="1"/>
  <c r="P51" i="1"/>
  <c r="Q51" i="1"/>
  <c r="R51" i="1"/>
  <c r="S51" i="1"/>
  <c r="T51" i="1"/>
  <c r="U51" i="1"/>
  <c r="V51" i="1"/>
  <c r="W51" i="1"/>
  <c r="X51" i="1"/>
  <c r="Y51" i="1"/>
  <c r="Z51" i="1"/>
  <c r="AA51" i="1"/>
  <c r="AB51" i="1"/>
  <c r="AC51" i="1"/>
  <c r="AD51" i="1"/>
  <c r="L62" i="1"/>
  <c r="M62" i="1"/>
  <c r="N62" i="1"/>
  <c r="O62" i="1"/>
  <c r="P62" i="1"/>
  <c r="Q62" i="1"/>
  <c r="R62" i="1"/>
  <c r="S62" i="1"/>
  <c r="T62" i="1"/>
  <c r="U62" i="1"/>
  <c r="V62" i="1"/>
  <c r="W62" i="1"/>
  <c r="X62" i="1"/>
  <c r="Y62" i="1"/>
  <c r="Z62" i="1"/>
  <c r="AA62" i="1"/>
  <c r="AB62" i="1"/>
  <c r="AC62" i="1"/>
  <c r="AD62" i="1"/>
  <c r="L63" i="1"/>
  <c r="M63" i="1"/>
  <c r="N63" i="1"/>
  <c r="O63" i="1"/>
  <c r="P63" i="1"/>
  <c r="Q63" i="1"/>
  <c r="R63" i="1"/>
  <c r="S63" i="1"/>
  <c r="T63" i="1"/>
  <c r="U63" i="1"/>
  <c r="V63" i="1"/>
  <c r="W63" i="1"/>
  <c r="X63" i="1"/>
  <c r="Y63" i="1"/>
  <c r="Z63" i="1"/>
  <c r="AA63" i="1"/>
  <c r="AB63" i="1"/>
  <c r="AC63" i="1"/>
  <c r="AD63" i="1"/>
  <c r="JL103" i="18"/>
  <c r="JL119" i="18"/>
  <c r="JE138" i="18"/>
  <c r="JF131" i="18"/>
  <c r="JL121" i="18"/>
  <c r="G111" i="18"/>
  <c r="JL27" i="18"/>
  <c r="JL36" i="18" s="1"/>
  <c r="II61" i="18" l="1"/>
  <c r="IJ48" i="18"/>
  <c r="IT134" i="18"/>
  <c r="IT63" i="18"/>
  <c r="IT64" i="18" s="1"/>
  <c r="IU133" i="18"/>
  <c r="IT35" i="18"/>
  <c r="IT37" i="18" s="1"/>
  <c r="IT41" i="18" s="1"/>
  <c r="IU34" i="18"/>
  <c r="IK47" i="18"/>
  <c r="IL45" i="18"/>
  <c r="IM31" i="18"/>
  <c r="IL44" i="18"/>
  <c r="IL46" i="18"/>
  <c r="J53" i="1"/>
  <c r="K53" i="1"/>
  <c r="L53" i="1"/>
  <c r="M53" i="1"/>
  <c r="N53" i="1"/>
  <c r="O53" i="1"/>
  <c r="P53" i="1"/>
  <c r="Q53" i="1"/>
  <c r="R53" i="1"/>
  <c r="S53" i="1"/>
  <c r="T53" i="1"/>
  <c r="U53" i="1"/>
  <c r="V53" i="1"/>
  <c r="W53" i="1"/>
  <c r="X53" i="1"/>
  <c r="Y53" i="1"/>
  <c r="Z53" i="1"/>
  <c r="AA53" i="1"/>
  <c r="AB53" i="1"/>
  <c r="AC53" i="1"/>
  <c r="AD53" i="1"/>
  <c r="I15" i="1"/>
  <c r="J15" i="1"/>
  <c r="K15" i="1"/>
  <c r="L15" i="1"/>
  <c r="M15" i="1"/>
  <c r="N15" i="1"/>
  <c r="O15" i="1"/>
  <c r="P15" i="1"/>
  <c r="Q15" i="1"/>
  <c r="R15" i="1"/>
  <c r="S15" i="1"/>
  <c r="T15" i="1"/>
  <c r="U15" i="1"/>
  <c r="V15" i="1"/>
  <c r="W15" i="1"/>
  <c r="X15" i="1"/>
  <c r="Y15" i="1"/>
  <c r="Z15" i="1"/>
  <c r="AA15" i="1"/>
  <c r="L16" i="1"/>
  <c r="M16" i="1"/>
  <c r="N16" i="1"/>
  <c r="O16" i="1"/>
  <c r="P16" i="1"/>
  <c r="Q16" i="1"/>
  <c r="R16" i="1"/>
  <c r="S16" i="1"/>
  <c r="T16" i="1"/>
  <c r="U16" i="1"/>
  <c r="V16" i="1"/>
  <c r="W16" i="1"/>
  <c r="X16" i="1"/>
  <c r="Y16" i="1"/>
  <c r="Z16" i="1"/>
  <c r="AA16" i="1"/>
  <c r="L17" i="1"/>
  <c r="M17" i="1"/>
  <c r="N17" i="1"/>
  <c r="O17" i="1"/>
  <c r="P17" i="1"/>
  <c r="Q17" i="1"/>
  <c r="R17" i="1"/>
  <c r="S17" i="1"/>
  <c r="T17" i="1"/>
  <c r="U17" i="1"/>
  <c r="V17" i="1"/>
  <c r="W17" i="1"/>
  <c r="X17" i="1"/>
  <c r="Y17" i="1"/>
  <c r="Z17" i="1"/>
  <c r="AA17" i="1"/>
  <c r="JL52" i="18"/>
  <c r="JL72" i="18"/>
  <c r="JF138" i="18"/>
  <c r="JG131" i="18"/>
  <c r="IJ61" i="18" l="1"/>
  <c r="IK48" i="18"/>
  <c r="IK61" i="18" s="1"/>
  <c r="IU134" i="18"/>
  <c r="IU63" i="18"/>
  <c r="IU64" i="18" s="1"/>
  <c r="IV133" i="18"/>
  <c r="IV34" i="18"/>
  <c r="IU35" i="18"/>
  <c r="IU37" i="18" s="1"/>
  <c r="IU41" i="18" s="1"/>
  <c r="IM45" i="18"/>
  <c r="IM46" i="18"/>
  <c r="IM44" i="18"/>
  <c r="IN31" i="18"/>
  <c r="IL47" i="18"/>
  <c r="L18" i="1"/>
  <c r="M18" i="1"/>
  <c r="N18" i="1"/>
  <c r="O18" i="1"/>
  <c r="P18" i="1"/>
  <c r="Q18" i="1"/>
  <c r="R18" i="1"/>
  <c r="S18" i="1"/>
  <c r="T18" i="1"/>
  <c r="U18" i="1"/>
  <c r="V18" i="1"/>
  <c r="W18" i="1"/>
  <c r="X18" i="1"/>
  <c r="Y18" i="1"/>
  <c r="Z18" i="1"/>
  <c r="AA18" i="1"/>
  <c r="L13" i="1"/>
  <c r="M13" i="1"/>
  <c r="N13" i="1"/>
  <c r="O13" i="1"/>
  <c r="P13" i="1"/>
  <c r="Q13" i="1"/>
  <c r="R13" i="1"/>
  <c r="S13" i="1"/>
  <c r="T13" i="1"/>
  <c r="U13" i="1"/>
  <c r="V13" i="1"/>
  <c r="W13" i="1"/>
  <c r="X13" i="1"/>
  <c r="Y13" i="1"/>
  <c r="Z13" i="1"/>
  <c r="AA13" i="1"/>
  <c r="AB13" i="1"/>
  <c r="JG138" i="18"/>
  <c r="JH131" i="18"/>
  <c r="I56" i="18"/>
  <c r="I57" i="18" s="1"/>
  <c r="IL48" i="18" l="1"/>
  <c r="IL53" i="18" s="1"/>
  <c r="IV134" i="18"/>
  <c r="IV63" i="18"/>
  <c r="IV64" i="18" s="1"/>
  <c r="IW133" i="18"/>
  <c r="IV35" i="18"/>
  <c r="IV37" i="18" s="1"/>
  <c r="IV41" i="18" s="1"/>
  <c r="IW34" i="18"/>
  <c r="IN44" i="18"/>
  <c r="AB15" i="1" s="1"/>
  <c r="IN46" i="18"/>
  <c r="AB17" i="1" s="1"/>
  <c r="IO31" i="18"/>
  <c r="IN45" i="18"/>
  <c r="AB16" i="1" s="1"/>
  <c r="IM47" i="18"/>
  <c r="L19" i="1"/>
  <c r="M25" i="8" s="1"/>
  <c r="M19" i="1"/>
  <c r="N25" i="8" s="1"/>
  <c r="N19" i="1"/>
  <c r="O25" i="8" s="1"/>
  <c r="O19" i="1"/>
  <c r="P25" i="8" s="1"/>
  <c r="P19" i="1"/>
  <c r="Q25" i="8" s="1"/>
  <c r="Q19" i="1"/>
  <c r="R25" i="8" s="1"/>
  <c r="R19" i="1"/>
  <c r="S25" i="8" s="1"/>
  <c r="S19" i="1"/>
  <c r="T25" i="8" s="1"/>
  <c r="T19" i="1"/>
  <c r="U25" i="8" s="1"/>
  <c r="U19" i="1"/>
  <c r="V25" i="8" s="1"/>
  <c r="V19" i="1"/>
  <c r="W25" i="8" s="1"/>
  <c r="W19" i="1"/>
  <c r="X25" i="8" s="1"/>
  <c r="X19" i="1"/>
  <c r="Y25" i="8" s="1"/>
  <c r="Y19" i="1"/>
  <c r="Z25" i="8" s="1"/>
  <c r="Z19" i="1"/>
  <c r="AA25" i="8" s="1"/>
  <c r="AA19" i="1"/>
  <c r="AB25" i="8" s="1"/>
  <c r="I19" i="1"/>
  <c r="J25" i="8" s="1"/>
  <c r="J19" i="1"/>
  <c r="K25" i="8" s="1"/>
  <c r="X27" i="8"/>
  <c r="T27" i="8"/>
  <c r="AA27" i="8"/>
  <c r="W27" i="8"/>
  <c r="S27" i="8"/>
  <c r="AB27" i="8"/>
  <c r="Z27" i="8"/>
  <c r="V27" i="8"/>
  <c r="AC27" i="8"/>
  <c r="Y27" i="8"/>
  <c r="U27" i="8"/>
  <c r="P27" i="8"/>
  <c r="O27" i="8"/>
  <c r="R27" i="8"/>
  <c r="N27" i="8"/>
  <c r="Q27" i="8"/>
  <c r="M27" i="8"/>
  <c r="JI131" i="18"/>
  <c r="JH138" i="18"/>
  <c r="I53" i="18"/>
  <c r="R113" i="18"/>
  <c r="IL61" i="18" l="1"/>
  <c r="IW134" i="18"/>
  <c r="IW63" i="18"/>
  <c r="IW64" i="18" s="1"/>
  <c r="IX133" i="18"/>
  <c r="IX34" i="18"/>
  <c r="IW35" i="18"/>
  <c r="IW37" i="18" s="1"/>
  <c r="IW41" i="18" s="1"/>
  <c r="IO44" i="18"/>
  <c r="IO45" i="18"/>
  <c r="IO46" i="18"/>
  <c r="IP31" i="18"/>
  <c r="IM48" i="18"/>
  <c r="IN47" i="18"/>
  <c r="I31" i="1"/>
  <c r="L31" i="1"/>
  <c r="M31" i="1"/>
  <c r="J31" i="1"/>
  <c r="N31" i="1"/>
  <c r="O31" i="1"/>
  <c r="P31" i="1"/>
  <c r="Q31" i="1"/>
  <c r="R31" i="1"/>
  <c r="S31" i="1"/>
  <c r="T31" i="1"/>
  <c r="U31" i="1"/>
  <c r="V31" i="1"/>
  <c r="W31" i="1"/>
  <c r="X31" i="1"/>
  <c r="Y31" i="1"/>
  <c r="Z31" i="1"/>
  <c r="AA31" i="1"/>
  <c r="I58" i="18"/>
  <c r="JI138" i="18"/>
  <c r="JJ131" i="18"/>
  <c r="R119" i="18"/>
  <c r="R72" i="18"/>
  <c r="S72" i="18"/>
  <c r="IN48" i="18" l="1"/>
  <c r="IX134" i="18"/>
  <c r="IX63" i="18"/>
  <c r="IX64" i="18" s="1"/>
  <c r="IY133" i="18"/>
  <c r="IX35" i="18"/>
  <c r="IX37" i="18" s="1"/>
  <c r="IX41" i="18" s="1"/>
  <c r="IY34" i="18"/>
  <c r="AB18" i="1"/>
  <c r="IP46" i="18"/>
  <c r="IP45" i="18"/>
  <c r="IQ31" i="18"/>
  <c r="IP44" i="18"/>
  <c r="IM61" i="18"/>
  <c r="IO47" i="18"/>
  <c r="Q119" i="18"/>
  <c r="W121" i="18" s="1"/>
  <c r="JJ138" i="18"/>
  <c r="JK131" i="18"/>
  <c r="R122" i="18"/>
  <c r="R123" i="18" s="1"/>
  <c r="T72" i="18"/>
  <c r="Y72" i="18"/>
  <c r="AB19" i="1" l="1"/>
  <c r="AC25" i="8" s="1"/>
  <c r="IN61" i="18"/>
  <c r="AB31" i="1" s="1"/>
  <c r="IY134" i="18"/>
  <c r="IY63" i="18"/>
  <c r="IY64" i="18" s="1"/>
  <c r="IZ133" i="18"/>
  <c r="IY35" i="18"/>
  <c r="IY37" i="18" s="1"/>
  <c r="IY41" i="18" s="1"/>
  <c r="IZ34" i="18"/>
  <c r="Q122" i="18"/>
  <c r="Q123" i="18" s="1"/>
  <c r="IP47" i="18"/>
  <c r="IO48" i="18"/>
  <c r="IQ44" i="18"/>
  <c r="IQ45" i="18"/>
  <c r="IQ46" i="18"/>
  <c r="IR31" i="18"/>
  <c r="W52" i="18"/>
  <c r="JK138" i="18"/>
  <c r="JL131" i="18"/>
  <c r="JK133" i="18" s="1"/>
  <c r="R71" i="18"/>
  <c r="R73" i="18" s="1"/>
  <c r="W72" i="18"/>
  <c r="S71" i="18"/>
  <c r="S73" i="18" s="1"/>
  <c r="IP48" i="18" l="1"/>
  <c r="IP61" i="18" s="1"/>
  <c r="IZ134" i="18"/>
  <c r="IZ63" i="18"/>
  <c r="IZ64" i="18" s="1"/>
  <c r="JK134" i="18"/>
  <c r="JK63" i="18"/>
  <c r="JK64" i="18" s="1"/>
  <c r="JL138" i="18"/>
  <c r="JL133" i="18"/>
  <c r="JB133" i="18"/>
  <c r="JA133" i="18"/>
  <c r="JF133" i="18"/>
  <c r="JC133" i="18"/>
  <c r="JD133" i="18"/>
  <c r="JE133" i="18"/>
  <c r="JG133" i="18"/>
  <c r="JH133" i="18"/>
  <c r="JJ133" i="18"/>
  <c r="JI133" i="18"/>
  <c r="Q71" i="18"/>
  <c r="Q73" i="18" s="1"/>
  <c r="IZ35" i="18"/>
  <c r="IZ37" i="18" s="1"/>
  <c r="IZ41" i="18" s="1"/>
  <c r="JA34" i="18"/>
  <c r="IQ47" i="18"/>
  <c r="IO61" i="18"/>
  <c r="IR44" i="18"/>
  <c r="IS31" i="18"/>
  <c r="IR46" i="18"/>
  <c r="IR45" i="18"/>
  <c r="W53" i="18"/>
  <c r="AC13" i="1" l="1"/>
  <c r="JD134" i="18"/>
  <c r="JD63" i="18"/>
  <c r="JD64" i="18" s="1"/>
  <c r="JG134" i="18"/>
  <c r="JG63" i="18"/>
  <c r="JG64" i="18" s="1"/>
  <c r="JF134" i="18"/>
  <c r="JF63" i="18"/>
  <c r="JF64" i="18" s="1"/>
  <c r="JI134" i="18"/>
  <c r="JI63" i="18"/>
  <c r="JI64" i="18" s="1"/>
  <c r="JE134" i="18"/>
  <c r="JE63" i="18"/>
  <c r="JE64" i="18" s="1"/>
  <c r="JA134" i="18"/>
  <c r="JA63" i="18"/>
  <c r="JA64" i="18" s="1"/>
  <c r="JB134" i="18"/>
  <c r="JB63" i="18"/>
  <c r="JB64" i="18" s="1"/>
  <c r="JH134" i="18"/>
  <c r="JH63" i="18"/>
  <c r="JH64" i="18" s="1"/>
  <c r="JC134" i="18"/>
  <c r="JC63" i="18"/>
  <c r="JC64" i="18" s="1"/>
  <c r="JL134" i="18"/>
  <c r="JL63" i="18"/>
  <c r="JL64" i="18" s="1"/>
  <c r="JJ134" i="18"/>
  <c r="JJ63" i="18"/>
  <c r="JJ64" i="18" s="1"/>
  <c r="JB34" i="18"/>
  <c r="JA35" i="18"/>
  <c r="IR47" i="18"/>
  <c r="IS46" i="18"/>
  <c r="IS44" i="18"/>
  <c r="IS45" i="18"/>
  <c r="IT31" i="18"/>
  <c r="IQ48" i="18"/>
  <c r="IR48" i="18" l="1"/>
  <c r="IR61" i="18" s="1"/>
  <c r="JA37" i="18"/>
  <c r="JA41" i="18" s="1"/>
  <c r="JB35" i="18"/>
  <c r="JB37" i="18" s="1"/>
  <c r="JB41" i="18" s="1"/>
  <c r="JC34" i="18"/>
  <c r="IS47" i="18"/>
  <c r="IQ61" i="18"/>
  <c r="IT44" i="18"/>
  <c r="IT45" i="18"/>
  <c r="IT46" i="18"/>
  <c r="IU31" i="18"/>
  <c r="IR53" i="18" l="1"/>
  <c r="JD34" i="18"/>
  <c r="JC35" i="18"/>
  <c r="JC37" i="18" s="1"/>
  <c r="JC41" i="18" s="1"/>
  <c r="IT47" i="18"/>
  <c r="IU46" i="18"/>
  <c r="IU44" i="18"/>
  <c r="IV31" i="18"/>
  <c r="IU45" i="18"/>
  <c r="IS48" i="18"/>
  <c r="IT48" i="18" l="1"/>
  <c r="IT61" i="18" s="1"/>
  <c r="JE34" i="18"/>
  <c r="JD35" i="18"/>
  <c r="IV44" i="18"/>
  <c r="IV45" i="18"/>
  <c r="IV46" i="18"/>
  <c r="IW31" i="18"/>
  <c r="IS61" i="18"/>
  <c r="IU47" i="18"/>
  <c r="JF34" i="18" l="1"/>
  <c r="JE35" i="18"/>
  <c r="JE37" i="18" s="1"/>
  <c r="JE41" i="18" s="1"/>
  <c r="JD37" i="18"/>
  <c r="JD41" i="18" s="1"/>
  <c r="IW46" i="18"/>
  <c r="IX31" i="18"/>
  <c r="IW45" i="18"/>
  <c r="IW44" i="18"/>
  <c r="IU48" i="18"/>
  <c r="IV47" i="18"/>
  <c r="X72" i="18"/>
  <c r="IV48" i="18" l="1"/>
  <c r="JF35" i="18"/>
  <c r="JG34" i="18"/>
  <c r="IW47" i="18"/>
  <c r="IX44" i="18"/>
  <c r="IY31" i="18"/>
  <c r="IX46" i="18"/>
  <c r="IX45" i="18"/>
  <c r="IU61" i="18"/>
  <c r="IV61" i="18" l="1"/>
  <c r="IW48" i="18"/>
  <c r="IW61" i="18" s="1"/>
  <c r="JG35" i="18"/>
  <c r="JG37" i="18" s="1"/>
  <c r="JG41" i="18" s="1"/>
  <c r="JH34" i="18"/>
  <c r="JF37" i="18"/>
  <c r="JF41" i="18" s="1"/>
  <c r="IY46" i="18"/>
  <c r="IY45" i="18"/>
  <c r="IZ31" i="18"/>
  <c r="IY44" i="18"/>
  <c r="IX47" i="18"/>
  <c r="JI34" i="18" l="1"/>
  <c r="JH35" i="18"/>
  <c r="IY47" i="18"/>
  <c r="IX48" i="18"/>
  <c r="IZ45" i="18"/>
  <c r="IZ46" i="18"/>
  <c r="IZ44" i="18"/>
  <c r="JA31" i="18"/>
  <c r="IY48" i="18" l="1"/>
  <c r="JH37" i="18"/>
  <c r="JH41" i="18" s="1"/>
  <c r="JJ34" i="18"/>
  <c r="JI35" i="18"/>
  <c r="JI37" i="18" s="1"/>
  <c r="JI41" i="18" s="1"/>
  <c r="IZ47" i="18"/>
  <c r="JA44" i="18"/>
  <c r="JA46" i="18"/>
  <c r="JB31" i="18"/>
  <c r="JA45" i="18"/>
  <c r="IX53" i="18"/>
  <c r="IX61" i="18"/>
  <c r="IZ48" i="18" l="1"/>
  <c r="AC19" i="1" s="1"/>
  <c r="AD25" i="8" s="1"/>
  <c r="IY61" i="18"/>
  <c r="JK34" i="18"/>
  <c r="JJ35" i="18"/>
  <c r="JJ37" i="18" s="1"/>
  <c r="JJ41" i="18" s="1"/>
  <c r="JB44" i="18"/>
  <c r="JB45" i="18"/>
  <c r="JC31" i="18"/>
  <c r="JB46" i="18"/>
  <c r="JA47" i="18"/>
  <c r="IZ61" i="18" l="1"/>
  <c r="JK35" i="18"/>
  <c r="JK37" i="18" s="1"/>
  <c r="JK41" i="18" s="1"/>
  <c r="JL34" i="18"/>
  <c r="JA48" i="18"/>
  <c r="JC46" i="18"/>
  <c r="JD31" i="18"/>
  <c r="JC45" i="18"/>
  <c r="JC44" i="18"/>
  <c r="JB47" i="18"/>
  <c r="JB48" i="18" l="1"/>
  <c r="JB61" i="18" s="1"/>
  <c r="J66" i="1"/>
  <c r="JL35" i="18"/>
  <c r="AB66" i="1"/>
  <c r="AC66" i="1"/>
  <c r="AD66" i="1"/>
  <c r="JD44" i="18"/>
  <c r="JD45" i="18"/>
  <c r="JD46" i="18"/>
  <c r="JE31" i="18"/>
  <c r="JC47" i="18"/>
  <c r="JA61" i="18"/>
  <c r="JC48" i="18" l="1"/>
  <c r="JC61" i="18" s="1"/>
  <c r="J67" i="1"/>
  <c r="AB67" i="1"/>
  <c r="JL37" i="18"/>
  <c r="AC67" i="1"/>
  <c r="AD67" i="1"/>
  <c r="JE46" i="18"/>
  <c r="JE44" i="18"/>
  <c r="JE45" i="18"/>
  <c r="JF31" i="18"/>
  <c r="JD47" i="18"/>
  <c r="JL41" i="18" l="1"/>
  <c r="AD13" i="1" s="1"/>
  <c r="G37" i="18"/>
  <c r="F10" i="15" s="1"/>
  <c r="JD48" i="18"/>
  <c r="JD53" i="18" s="1"/>
  <c r="K13" i="1"/>
  <c r="L27" i="8" s="1"/>
  <c r="G67" i="1"/>
  <c r="JG31" i="18"/>
  <c r="JF44" i="18"/>
  <c r="JF45" i="18"/>
  <c r="JF46" i="18"/>
  <c r="JE47" i="18"/>
  <c r="JD61" i="18" l="1"/>
  <c r="JE48" i="18"/>
  <c r="JE61" i="18" s="1"/>
  <c r="JF47" i="18"/>
  <c r="JH31" i="18"/>
  <c r="JG46" i="18"/>
  <c r="JG45" i="18"/>
  <c r="JG44" i="18"/>
  <c r="JH46" i="18" l="1"/>
  <c r="JH44" i="18"/>
  <c r="JI31" i="18"/>
  <c r="JH45" i="18"/>
  <c r="JF48" i="18"/>
  <c r="JG47" i="18"/>
  <c r="JG48" i="18" l="1"/>
  <c r="JI46" i="18"/>
  <c r="JI44" i="18"/>
  <c r="JI45" i="18"/>
  <c r="JJ31" i="18"/>
  <c r="JH47" i="18"/>
  <c r="JF61" i="18"/>
  <c r="JG61" i="18" l="1"/>
  <c r="JH48" i="18"/>
  <c r="JJ44" i="18"/>
  <c r="JJ45" i="18"/>
  <c r="JJ46" i="18"/>
  <c r="JK31" i="18"/>
  <c r="JI47" i="18"/>
  <c r="JI48" i="18" l="1"/>
  <c r="JI61" i="18" s="1"/>
  <c r="JH61" i="18"/>
  <c r="JJ47" i="18"/>
  <c r="JK44" i="18"/>
  <c r="JL31" i="18"/>
  <c r="JK46" i="18"/>
  <c r="JK45" i="18"/>
  <c r="JJ48" i="18" l="1"/>
  <c r="JJ53" i="18" s="1"/>
  <c r="JL45" i="18"/>
  <c r="G45" i="18" s="1"/>
  <c r="JL44" i="18"/>
  <c r="G44" i="18" s="1"/>
  <c r="JL46" i="18"/>
  <c r="JK47" i="18"/>
  <c r="JJ61" i="18" l="1"/>
  <c r="JK48" i="18"/>
  <c r="JK61" i="18" s="1"/>
  <c r="JL47" i="18"/>
  <c r="AC15" i="1"/>
  <c r="AD15" i="1"/>
  <c r="J16" i="1"/>
  <c r="K16" i="1"/>
  <c r="AC16" i="1"/>
  <c r="AD16" i="1"/>
  <c r="J17" i="1"/>
  <c r="K17" i="1"/>
  <c r="G46" i="18"/>
  <c r="AC17" i="1"/>
  <c r="AD17" i="1"/>
  <c r="G47" i="18" l="1"/>
  <c r="J18" i="1"/>
  <c r="K18" i="1"/>
  <c r="JL48" i="18"/>
  <c r="AC18" i="1"/>
  <c r="AD18" i="1"/>
  <c r="K19" i="1" l="1"/>
  <c r="L25" i="8" s="1"/>
  <c r="JL53" i="18"/>
  <c r="JL61" i="18"/>
  <c r="G48" i="18"/>
  <c r="AD19" i="1"/>
  <c r="AE25" i="8" s="1"/>
  <c r="K31" i="1" l="1"/>
  <c r="G61" i="18"/>
  <c r="AC31" i="1"/>
  <c r="AD31" i="1"/>
  <c r="I62" i="18" l="1"/>
  <c r="I66" i="18" s="1"/>
  <c r="I67" i="18" l="1"/>
  <c r="I88" i="18" l="1"/>
  <c r="I78" i="18"/>
  <c r="I68" i="18"/>
  <c r="I81" i="18" l="1"/>
  <c r="I82" i="18" s="1"/>
  <c r="I89" i="18"/>
  <c r="I83" i="18" l="1"/>
  <c r="I86" i="18"/>
  <c r="K121" i="18" l="1"/>
  <c r="K122" i="18" s="1"/>
  <c r="K71" i="18" s="1"/>
  <c r="O103" i="18"/>
  <c r="G101" i="18"/>
  <c r="N102" i="18" s="1"/>
  <c r="N103" i="18" s="1"/>
  <c r="I51" i="1"/>
  <c r="Q103" i="18"/>
  <c r="M103" i="18"/>
  <c r="P103" i="18"/>
  <c r="L102" i="18" l="1"/>
  <c r="L103" i="18" s="1"/>
  <c r="J102" i="18"/>
  <c r="J103" i="18" s="1"/>
  <c r="K123" i="18"/>
  <c r="I55" i="1"/>
  <c r="J16" i="8" s="1"/>
  <c r="K52" i="18"/>
  <c r="K72" i="18"/>
  <c r="I38" i="1" s="1"/>
  <c r="G103" i="18" l="1"/>
  <c r="E140" i="18" s="1"/>
  <c r="BR140" i="18" s="1"/>
  <c r="G102" i="18"/>
  <c r="I52" i="1"/>
  <c r="I22" i="1"/>
  <c r="K53" i="18"/>
  <c r="K73" i="18"/>
  <c r="I53" i="1"/>
  <c r="AT140" i="18" l="1"/>
  <c r="AT51" i="18" s="1"/>
  <c r="FJ140" i="18"/>
  <c r="FJ51" i="18" s="1"/>
  <c r="DN140" i="18"/>
  <c r="R60" i="1" s="1"/>
  <c r="HF140" i="18"/>
  <c r="HF51" i="18" s="1"/>
  <c r="AH140" i="18"/>
  <c r="K60" i="1" s="1"/>
  <c r="EX140" i="18"/>
  <c r="U60" i="1" s="1"/>
  <c r="GT140" i="18"/>
  <c r="Y60" i="1" s="1"/>
  <c r="DZ140" i="18"/>
  <c r="S60" i="1" s="1"/>
  <c r="CP140" i="18"/>
  <c r="P60" i="1" s="1"/>
  <c r="DB140" i="18"/>
  <c r="DB51" i="18" s="1"/>
  <c r="V140" i="18"/>
  <c r="J60" i="1" s="1"/>
  <c r="IP140" i="18"/>
  <c r="AC60" i="1" s="1"/>
  <c r="BF140" i="18"/>
  <c r="BF51" i="18" s="1"/>
  <c r="JB140" i="18"/>
  <c r="JB51" i="18" s="1"/>
  <c r="FV140" i="18"/>
  <c r="FV51" i="18" s="1"/>
  <c r="ID140" i="18"/>
  <c r="AB60" i="1" s="1"/>
  <c r="GH140" i="18"/>
  <c r="GH51" i="18" s="1"/>
  <c r="EL140" i="18"/>
  <c r="T60" i="1" s="1"/>
  <c r="J140" i="18"/>
  <c r="I60" i="1" s="1"/>
  <c r="CD140" i="18"/>
  <c r="O60" i="1" s="1"/>
  <c r="HR140" i="18"/>
  <c r="AA60" i="1" s="1"/>
  <c r="E114" i="18"/>
  <c r="E85" i="18" s="1"/>
  <c r="L85" i="18"/>
  <c r="X60" i="1"/>
  <c r="N60" i="1"/>
  <c r="BR51" i="18"/>
  <c r="EL51" i="18" l="1"/>
  <c r="Z60" i="1"/>
  <c r="J85" i="18"/>
  <c r="N85" i="18"/>
  <c r="EX51" i="18"/>
  <c r="U21" i="1" s="1"/>
  <c r="L60" i="1"/>
  <c r="V60" i="1"/>
  <c r="M60" i="1"/>
  <c r="AH51" i="18"/>
  <c r="K21" i="1" s="1"/>
  <c r="CP51" i="18"/>
  <c r="HR51" i="18"/>
  <c r="Q60" i="1"/>
  <c r="DN51" i="18"/>
  <c r="IP51" i="18"/>
  <c r="DZ51" i="18"/>
  <c r="V51" i="18"/>
  <c r="V53" i="18" s="1"/>
  <c r="AD60" i="1"/>
  <c r="J51" i="18"/>
  <c r="J56" i="18" s="1"/>
  <c r="J57" i="18" s="1"/>
  <c r="G140" i="18"/>
  <c r="ID51" i="18"/>
  <c r="AB21" i="1" s="1"/>
  <c r="CD51" i="18"/>
  <c r="GT51" i="18"/>
  <c r="E119" i="18"/>
  <c r="AC113" i="18" s="1"/>
  <c r="E117" i="18"/>
  <c r="U120" i="18" s="1"/>
  <c r="U122" i="18" s="1"/>
  <c r="W60" i="1"/>
  <c r="AA113" i="18"/>
  <c r="X21" i="1"/>
  <c r="W21" i="1"/>
  <c r="Z21" i="1"/>
  <c r="L21" i="1"/>
  <c r="N21" i="1"/>
  <c r="T21" i="1"/>
  <c r="AD21" i="1"/>
  <c r="M21" i="1"/>
  <c r="Q21" i="1"/>
  <c r="V21" i="1"/>
  <c r="JK120" i="18" l="1"/>
  <c r="JL120" i="18"/>
  <c r="JL122" i="18" s="1"/>
  <c r="JL71" i="18" s="1"/>
  <c r="JL73" i="18" s="1"/>
  <c r="JJ120" i="18"/>
  <c r="JJ122" i="18" s="1"/>
  <c r="JJ71" i="18" s="1"/>
  <c r="JJ73" i="18" s="1"/>
  <c r="JI120" i="18"/>
  <c r="I43" i="1"/>
  <c r="J6" i="8" s="1"/>
  <c r="JH120" i="18"/>
  <c r="V113" i="18"/>
  <c r="V119" i="18" s="1"/>
  <c r="AB121" i="18" s="1"/>
  <c r="AB72" i="18" s="1"/>
  <c r="Z113" i="18"/>
  <c r="G85" i="18"/>
  <c r="JG120" i="18"/>
  <c r="T113" i="18"/>
  <c r="T119" i="18" s="1"/>
  <c r="Z121" i="18" s="1"/>
  <c r="Z72" i="18" s="1"/>
  <c r="AB113" i="18"/>
  <c r="JE120" i="18"/>
  <c r="JC120" i="18"/>
  <c r="JF120" i="18"/>
  <c r="JD120" i="18"/>
  <c r="JD122" i="18" s="1"/>
  <c r="JD71" i="18" s="1"/>
  <c r="JD73" i="18" s="1"/>
  <c r="P21" i="1"/>
  <c r="JA120" i="18"/>
  <c r="IZ120" i="18"/>
  <c r="JB120" i="18"/>
  <c r="W113" i="18"/>
  <c r="W119" i="18" s="1"/>
  <c r="AC121" i="18" s="1"/>
  <c r="AA21" i="1"/>
  <c r="I21" i="1"/>
  <c r="AC21" i="1"/>
  <c r="Y21" i="1"/>
  <c r="J53" i="18"/>
  <c r="I23" i="1" s="1"/>
  <c r="K56" i="18"/>
  <c r="K57" i="18" s="1"/>
  <c r="S21" i="1"/>
  <c r="R21" i="1"/>
  <c r="AO120" i="18"/>
  <c r="BP120" i="18"/>
  <c r="BT120" i="18"/>
  <c r="BT122" i="18" s="1"/>
  <c r="BT71" i="18" s="1"/>
  <c r="BT73" i="18" s="1"/>
  <c r="V120" i="18"/>
  <c r="J21" i="1"/>
  <c r="CJ120" i="18"/>
  <c r="HD120" i="18"/>
  <c r="CY120" i="18"/>
  <c r="CA120" i="18"/>
  <c r="G51" i="18"/>
  <c r="O21" i="1"/>
  <c r="W120" i="18"/>
  <c r="BS120" i="18"/>
  <c r="GP120" i="18"/>
  <c r="GP122" i="18" s="1"/>
  <c r="GP123" i="18" s="1"/>
  <c r="IN120" i="18"/>
  <c r="BM120" i="18"/>
  <c r="GL120" i="18"/>
  <c r="CX120" i="18"/>
  <c r="CX122" i="18" s="1"/>
  <c r="CX123" i="18" s="1"/>
  <c r="IK120" i="18"/>
  <c r="FI120" i="18"/>
  <c r="DS120" i="18"/>
  <c r="FX120" i="18"/>
  <c r="FX122" i="18" s="1"/>
  <c r="FX123" i="18" s="1"/>
  <c r="CW120" i="18"/>
  <c r="GH120" i="18"/>
  <c r="BW120" i="18"/>
  <c r="GW120" i="18"/>
  <c r="HX120" i="18"/>
  <c r="DY120" i="18"/>
  <c r="DN120" i="18"/>
  <c r="CN120" i="18"/>
  <c r="FZ120" i="18"/>
  <c r="GB120" i="18"/>
  <c r="DD120" i="18"/>
  <c r="DD122" i="18" s="1"/>
  <c r="DD123" i="18" s="1"/>
  <c r="HU120" i="18"/>
  <c r="CH120" i="18"/>
  <c r="EF120" i="18"/>
  <c r="BF120" i="18"/>
  <c r="AX120" i="18"/>
  <c r="EY120" i="18"/>
  <c r="BI120" i="18"/>
  <c r="GO120" i="18"/>
  <c r="BD120" i="18"/>
  <c r="FF120" i="18"/>
  <c r="FF122" i="18" s="1"/>
  <c r="FF71" i="18" s="1"/>
  <c r="FF73" i="18" s="1"/>
  <c r="DH120" i="18"/>
  <c r="AS120" i="18"/>
  <c r="CL120" i="18"/>
  <c r="CL122" i="18" s="1"/>
  <c r="CL71" i="18" s="1"/>
  <c r="CL73" i="18" s="1"/>
  <c r="GY120" i="18"/>
  <c r="IV120" i="18"/>
  <c r="IF120" i="18"/>
  <c r="IF122" i="18" s="1"/>
  <c r="IF71" i="18" s="1"/>
  <c r="IF73" i="18" s="1"/>
  <c r="HP120" i="18"/>
  <c r="BG120" i="18"/>
  <c r="GK120" i="18"/>
  <c r="AJ120" i="18"/>
  <c r="AJ122" i="18" s="1"/>
  <c r="AJ123" i="18" s="1"/>
  <c r="AU120" i="18"/>
  <c r="CV120" i="18"/>
  <c r="AK120" i="18"/>
  <c r="AP120" i="18"/>
  <c r="AP122" i="18" s="1"/>
  <c r="AP123" i="18" s="1"/>
  <c r="EP120" i="18"/>
  <c r="ED120" i="18"/>
  <c r="DX120" i="18"/>
  <c r="BA120" i="18"/>
  <c r="DL120" i="18"/>
  <c r="GX120" i="18"/>
  <c r="IS120" i="18"/>
  <c r="IC120" i="18"/>
  <c r="HM120" i="18"/>
  <c r="CB120" i="18"/>
  <c r="FA120" i="18"/>
  <c r="EQ120" i="18"/>
  <c r="CE120" i="18"/>
  <c r="DP120" i="18"/>
  <c r="DP122" i="18" s="1"/>
  <c r="DP123" i="18" s="1"/>
  <c r="AC120" i="18"/>
  <c r="CZ120" i="18"/>
  <c r="EI120" i="18"/>
  <c r="BB120" i="18"/>
  <c r="BB122" i="18" s="1"/>
  <c r="BB71" i="18" s="1"/>
  <c r="BB73" i="18" s="1"/>
  <c r="FU120" i="18"/>
  <c r="EG120" i="18"/>
  <c r="DO120" i="18"/>
  <c r="EN120" i="18"/>
  <c r="EN122" i="18" s="1"/>
  <c r="EN123" i="18" s="1"/>
  <c r="FH120" i="18"/>
  <c r="ER120" i="18"/>
  <c r="FP120" i="18"/>
  <c r="FW120" i="18"/>
  <c r="BC120" i="18"/>
  <c r="CD120" i="18"/>
  <c r="DA120" i="18"/>
  <c r="CM120" i="18"/>
  <c r="EL120" i="18"/>
  <c r="EX120" i="18"/>
  <c r="EC120" i="18"/>
  <c r="GV120" i="18"/>
  <c r="GV122" i="18" s="1"/>
  <c r="GV123" i="18" s="1"/>
  <c r="IR120" i="18"/>
  <c r="IR122" i="18" s="1"/>
  <c r="IR123" i="18" s="1"/>
  <c r="IJ120" i="18"/>
  <c r="IB120" i="18"/>
  <c r="HT120" i="18"/>
  <c r="HT122" i="18" s="1"/>
  <c r="HT123" i="18" s="1"/>
  <c r="HL120" i="18"/>
  <c r="BY120" i="18"/>
  <c r="FC120" i="18"/>
  <c r="FM120" i="18"/>
  <c r="EB120" i="18"/>
  <c r="EB122" i="18" s="1"/>
  <c r="EB71" i="18" s="1"/>
  <c r="EB73" i="18" s="1"/>
  <c r="CO120" i="18"/>
  <c r="FS120" i="18"/>
  <c r="BL120" i="18"/>
  <c r="AY120" i="18"/>
  <c r="CS120" i="18"/>
  <c r="DM120" i="18"/>
  <c r="EZ120" i="18"/>
  <c r="EZ122" i="18" s="1"/>
  <c r="EZ123" i="18" s="1"/>
  <c r="GF120" i="18"/>
  <c r="BE120" i="18"/>
  <c r="FO120" i="18"/>
  <c r="CT120" i="18"/>
  <c r="GD120" i="18"/>
  <c r="GD122" i="18" s="1"/>
  <c r="GD123" i="18" s="1"/>
  <c r="AW120" i="18"/>
  <c r="CU120" i="18"/>
  <c r="CF120" i="18"/>
  <c r="CF122" i="18" s="1"/>
  <c r="CF71" i="18" s="1"/>
  <c r="CF73" i="18" s="1"/>
  <c r="EJ120" i="18"/>
  <c r="GE120" i="18"/>
  <c r="BR120" i="18"/>
  <c r="EV120" i="18"/>
  <c r="AA120" i="18"/>
  <c r="GZ120" i="18"/>
  <c r="IW120" i="18"/>
  <c r="IO120" i="18"/>
  <c r="IG120" i="18"/>
  <c r="HY120" i="18"/>
  <c r="HQ120" i="18"/>
  <c r="HI120" i="18"/>
  <c r="HH120" i="18"/>
  <c r="HH122" i="18" s="1"/>
  <c r="HH123" i="18" s="1"/>
  <c r="CI120" i="18"/>
  <c r="AZ120" i="18"/>
  <c r="FQ120" i="18"/>
  <c r="DB120" i="18"/>
  <c r="BH120" i="18"/>
  <c r="BH122" i="18" s="1"/>
  <c r="BH123" i="18" s="1"/>
  <c r="EO120" i="18"/>
  <c r="DW120" i="18"/>
  <c r="DV120" i="18"/>
  <c r="DV122" i="18" s="1"/>
  <c r="DV71" i="18" s="1"/>
  <c r="DV73" i="18" s="1"/>
  <c r="CG120" i="18"/>
  <c r="BZ120" i="18"/>
  <c r="BZ122" i="18" s="1"/>
  <c r="BZ123" i="18" s="1"/>
  <c r="FT120" i="18"/>
  <c r="DG120" i="18"/>
  <c r="FE120" i="18"/>
  <c r="AI120" i="18"/>
  <c r="DQ120" i="18"/>
  <c r="CR120" i="18"/>
  <c r="CR122" i="18" s="1"/>
  <c r="CR71" i="18" s="1"/>
  <c r="CR73" i="18" s="1"/>
  <c r="GG120" i="18"/>
  <c r="FY120" i="18"/>
  <c r="FR120" i="18"/>
  <c r="FR122" i="18" s="1"/>
  <c r="FR71" i="18" s="1"/>
  <c r="FR73" i="18" s="1"/>
  <c r="BU120" i="18"/>
  <c r="DC120" i="18"/>
  <c r="FD120" i="18"/>
  <c r="EA120" i="18"/>
  <c r="FG120" i="18"/>
  <c r="BQ120" i="18"/>
  <c r="Z120" i="18"/>
  <c r="GI120" i="18"/>
  <c r="FB120" i="18"/>
  <c r="AR120" i="18"/>
  <c r="EW120" i="18"/>
  <c r="FL120" i="18"/>
  <c r="FL122" i="18" s="1"/>
  <c r="FL123" i="18" s="1"/>
  <c r="AM120" i="18"/>
  <c r="DK120" i="18"/>
  <c r="ES120" i="18"/>
  <c r="DU120" i="18"/>
  <c r="GR120" i="18"/>
  <c r="DF120" i="18"/>
  <c r="CQ120" i="18"/>
  <c r="BX120" i="18"/>
  <c r="CP120" i="18"/>
  <c r="DI120" i="18"/>
  <c r="DE120" i="18"/>
  <c r="DR120" i="18"/>
  <c r="AL120" i="18"/>
  <c r="EH120" i="18"/>
  <c r="EH122" i="18" s="1"/>
  <c r="EH71" i="18" s="1"/>
  <c r="EH73" i="18" s="1"/>
  <c r="GU120" i="18"/>
  <c r="HF120" i="18"/>
  <c r="HC120" i="18"/>
  <c r="IY120" i="18"/>
  <c r="IU120" i="18"/>
  <c r="IQ120" i="18"/>
  <c r="IM120" i="18"/>
  <c r="II120" i="18"/>
  <c r="IE120" i="18"/>
  <c r="IA120" i="18"/>
  <c r="HW120" i="18"/>
  <c r="HS120" i="18"/>
  <c r="HO120" i="18"/>
  <c r="HK120" i="18"/>
  <c r="HG120" i="18"/>
  <c r="T120" i="18"/>
  <c r="AE120" i="18"/>
  <c r="BV120" i="18"/>
  <c r="GA120" i="18"/>
  <c r="FV120" i="18"/>
  <c r="Y120" i="18"/>
  <c r="Y122" i="18" s="1"/>
  <c r="Y123" i="18" s="1"/>
  <c r="AH120" i="18"/>
  <c r="AF120" i="18"/>
  <c r="GC120" i="18"/>
  <c r="GS120" i="18"/>
  <c r="AG120" i="18"/>
  <c r="CC120" i="18"/>
  <c r="DT120" i="18"/>
  <c r="AQ120" i="18"/>
  <c r="CK120" i="18"/>
  <c r="AV120" i="18"/>
  <c r="AV122" i="18" s="1"/>
  <c r="AV123" i="18" s="1"/>
  <c r="EM120" i="18"/>
  <c r="GN120" i="18"/>
  <c r="GJ120" i="18"/>
  <c r="GJ122" i="18" s="1"/>
  <c r="GJ71" i="18" s="1"/>
  <c r="GJ73" i="18" s="1"/>
  <c r="FK120" i="18"/>
  <c r="AN120" i="18"/>
  <c r="ET120" i="18"/>
  <c r="ET122" i="18" s="1"/>
  <c r="ET123" i="18" s="1"/>
  <c r="GQ120" i="18"/>
  <c r="EK120" i="18"/>
  <c r="BK120" i="18"/>
  <c r="BN120" i="18"/>
  <c r="BN122" i="18" s="1"/>
  <c r="BN71" i="18" s="1"/>
  <c r="BN73" i="18" s="1"/>
  <c r="X120" i="18"/>
  <c r="X122" i="18" s="1"/>
  <c r="X123" i="18" s="1"/>
  <c r="EE120" i="18"/>
  <c r="BO120" i="18"/>
  <c r="BJ120" i="18"/>
  <c r="GM120" i="18"/>
  <c r="AT120" i="18"/>
  <c r="DZ120" i="18"/>
  <c r="FN120" i="18"/>
  <c r="EU120" i="18"/>
  <c r="GT120" i="18"/>
  <c r="AD120" i="18"/>
  <c r="AD122" i="18" s="1"/>
  <c r="AD123" i="18" s="1"/>
  <c r="FJ120" i="18"/>
  <c r="AB120" i="18"/>
  <c r="HE120" i="18"/>
  <c r="HA120" i="18"/>
  <c r="HB120" i="18"/>
  <c r="HB122" i="18" s="1"/>
  <c r="HB71" i="18" s="1"/>
  <c r="HB73" i="18" s="1"/>
  <c r="IX120" i="18"/>
  <c r="IX122" i="18" s="1"/>
  <c r="IX123" i="18" s="1"/>
  <c r="IT120" i="18"/>
  <c r="IP120" i="18"/>
  <c r="IL120" i="18"/>
  <c r="IL122" i="18" s="1"/>
  <c r="IL71" i="18" s="1"/>
  <c r="IL73" i="18" s="1"/>
  <c r="IH120" i="18"/>
  <c r="ID120" i="18"/>
  <c r="HZ120" i="18"/>
  <c r="HZ122" i="18" s="1"/>
  <c r="HZ123" i="18" s="1"/>
  <c r="HV120" i="18"/>
  <c r="HR120" i="18"/>
  <c r="HN120" i="18"/>
  <c r="HN122" i="18" s="1"/>
  <c r="HN71" i="18" s="1"/>
  <c r="HN73" i="18" s="1"/>
  <c r="HJ120" i="18"/>
  <c r="DJ120" i="18"/>
  <c r="DJ122" i="18" s="1"/>
  <c r="DJ71" i="18" s="1"/>
  <c r="DJ73" i="18" s="1"/>
  <c r="U123" i="18"/>
  <c r="U71" i="18"/>
  <c r="U73" i="18" s="1"/>
  <c r="JJ123" i="18" l="1"/>
  <c r="JL123" i="18"/>
  <c r="V122" i="18"/>
  <c r="V123" i="18" s="1"/>
  <c r="Z52" i="18"/>
  <c r="Z53" i="18" s="1"/>
  <c r="AB52" i="18"/>
  <c r="AB53" i="18" s="1"/>
  <c r="T122" i="18"/>
  <c r="T123" i="18" s="1"/>
  <c r="I57" i="1" s="1"/>
  <c r="JD123" i="18"/>
  <c r="W122" i="18"/>
  <c r="W71" i="18" s="1"/>
  <c r="W73" i="18" s="1"/>
  <c r="AC72" i="18"/>
  <c r="AC52" i="18"/>
  <c r="AC53" i="18" s="1"/>
  <c r="L56" i="18"/>
  <c r="M56" i="18" s="1"/>
  <c r="CL123" i="18"/>
  <c r="GP71" i="18"/>
  <c r="GP73" i="18" s="1"/>
  <c r="FX71" i="18"/>
  <c r="FX73" i="18" s="1"/>
  <c r="CX71" i="18"/>
  <c r="CX73" i="18" s="1"/>
  <c r="DP71" i="18"/>
  <c r="DP73" i="18" s="1"/>
  <c r="BB123" i="18"/>
  <c r="EH123" i="18"/>
  <c r="BT123" i="18"/>
  <c r="DV123" i="18"/>
  <c r="GV71" i="18"/>
  <c r="GV73" i="18" s="1"/>
  <c r="HH71" i="18"/>
  <c r="HH73" i="18" s="1"/>
  <c r="IF123" i="18"/>
  <c r="IR71" i="18"/>
  <c r="IR73" i="18" s="1"/>
  <c r="HT71" i="18"/>
  <c r="HT73" i="18" s="1"/>
  <c r="X71" i="18"/>
  <c r="X73" i="18" s="1"/>
  <c r="GJ123" i="18"/>
  <c r="IX71" i="18"/>
  <c r="IX73" i="18" s="1"/>
  <c r="AD71" i="18"/>
  <c r="AD73" i="18" s="1"/>
  <c r="V71" i="18"/>
  <c r="V73" i="18" s="1"/>
  <c r="AJ71" i="18"/>
  <c r="AJ73" i="18" s="1"/>
  <c r="HZ71" i="18"/>
  <c r="HZ73" i="18" s="1"/>
  <c r="BH71" i="18"/>
  <c r="BH73" i="18" s="1"/>
  <c r="DD71" i="18"/>
  <c r="DD73" i="18" s="1"/>
  <c r="AP71" i="18"/>
  <c r="AP73" i="18" s="1"/>
  <c r="HN123" i="18"/>
  <c r="CR123" i="18"/>
  <c r="FL71" i="18"/>
  <c r="FL73" i="18" s="1"/>
  <c r="FF123" i="18"/>
  <c r="AV71" i="18"/>
  <c r="AV73" i="18" s="1"/>
  <c r="EB123" i="18"/>
  <c r="FR123" i="18"/>
  <c r="EZ71" i="18"/>
  <c r="EZ73" i="18" s="1"/>
  <c r="GD71" i="18"/>
  <c r="GD73" i="18" s="1"/>
  <c r="EN71" i="18"/>
  <c r="EN73" i="18" s="1"/>
  <c r="CF123" i="18"/>
  <c r="G120" i="18"/>
  <c r="BZ71" i="18"/>
  <c r="BZ73" i="18" s="1"/>
  <c r="ET71" i="18"/>
  <c r="ET73" i="18" s="1"/>
  <c r="DJ123" i="18"/>
  <c r="IL123" i="18"/>
  <c r="HB123" i="18"/>
  <c r="Y71" i="18"/>
  <c r="Y73" i="18" s="1"/>
  <c r="BN123" i="18"/>
  <c r="J65" i="18"/>
  <c r="J58" i="18"/>
  <c r="I56" i="1" l="1"/>
  <c r="J17" i="8" s="1"/>
  <c r="J24" i="8" s="1"/>
  <c r="T71" i="18"/>
  <c r="I37" i="1" s="1"/>
  <c r="W123" i="18"/>
  <c r="Z119" i="18" s="1"/>
  <c r="Z122" i="18" s="1"/>
  <c r="Z71" i="18" s="1"/>
  <c r="Z73" i="18" s="1"/>
  <c r="AF121" i="18"/>
  <c r="L57" i="18"/>
  <c r="AC119" i="18"/>
  <c r="AC122" i="18" s="1"/>
  <c r="N56" i="18"/>
  <c r="M57" i="18"/>
  <c r="K65" i="18"/>
  <c r="K66" i="18" s="1"/>
  <c r="K67" i="18" s="1"/>
  <c r="AI121" i="18"/>
  <c r="K58" i="18"/>
  <c r="J66" i="18"/>
  <c r="T73" i="18" l="1"/>
  <c r="I39" i="1" s="1"/>
  <c r="Z123" i="18"/>
  <c r="AF52" i="18"/>
  <c r="AF72" i="18"/>
  <c r="J38" i="1" s="1"/>
  <c r="J55" i="1"/>
  <c r="K16" i="8" s="1"/>
  <c r="O56" i="18"/>
  <c r="N57" i="18"/>
  <c r="L65" i="18"/>
  <c r="AC71" i="18"/>
  <c r="AI52" i="18"/>
  <c r="AI72" i="18"/>
  <c r="AC123" i="18"/>
  <c r="J67" i="18"/>
  <c r="K88" i="18"/>
  <c r="K68" i="18"/>
  <c r="K89" i="18" s="1"/>
  <c r="L58" i="18"/>
  <c r="AA119" i="18" l="1"/>
  <c r="AG121" i="18" s="1"/>
  <c r="AG72" i="18" s="1"/>
  <c r="AF53" i="18"/>
  <c r="J23" i="1" s="1"/>
  <c r="J22" i="1"/>
  <c r="P56" i="18"/>
  <c r="O57" i="18"/>
  <c r="AI53" i="18"/>
  <c r="M65" i="18"/>
  <c r="M66" i="18" s="1"/>
  <c r="AC73" i="18"/>
  <c r="J88" i="18"/>
  <c r="J78" i="18"/>
  <c r="J68" i="18"/>
  <c r="M58" i="18"/>
  <c r="L66" i="18"/>
  <c r="AG52" i="18" l="1"/>
  <c r="AG53" i="18" s="1"/>
  <c r="AA122" i="18"/>
  <c r="AA71" i="18" s="1"/>
  <c r="AA73" i="18" s="1"/>
  <c r="Q56" i="18"/>
  <c r="P57" i="18"/>
  <c r="N65" i="18"/>
  <c r="AO121" i="18"/>
  <c r="N58" i="18"/>
  <c r="L67" i="18"/>
  <c r="J81" i="18"/>
  <c r="M67" i="18"/>
  <c r="J89" i="18"/>
  <c r="O65" i="18"/>
  <c r="AA123" i="18" l="1"/>
  <c r="AB119" i="18"/>
  <c r="R56" i="18"/>
  <c r="Q57" i="18"/>
  <c r="AO52" i="18"/>
  <c r="AO72" i="18"/>
  <c r="O58" i="18"/>
  <c r="J82" i="18"/>
  <c r="L68" i="18"/>
  <c r="L88" i="18"/>
  <c r="M74" i="18"/>
  <c r="M75" i="18"/>
  <c r="M76" i="18" s="1"/>
  <c r="N66" i="18"/>
  <c r="M68" i="18"/>
  <c r="M89" i="18" s="1"/>
  <c r="M88" i="18"/>
  <c r="O66" i="18"/>
  <c r="AB122" i="18" l="1"/>
  <c r="AB71" i="18" s="1"/>
  <c r="AB73" i="18" s="1"/>
  <c r="AH121" i="18"/>
  <c r="AF119" i="18"/>
  <c r="AL121" i="18" s="1"/>
  <c r="AL52" i="18" s="1"/>
  <c r="AL53" i="18" s="1"/>
  <c r="AI119" i="18"/>
  <c r="AO119" i="18"/>
  <c r="AU121" i="18" s="1"/>
  <c r="AU52" i="18" s="1"/>
  <c r="S56" i="18"/>
  <c r="R57" i="18"/>
  <c r="P65" i="18"/>
  <c r="P66" i="18" s="1"/>
  <c r="P67" i="18" s="1"/>
  <c r="AO53" i="18"/>
  <c r="O67" i="18"/>
  <c r="P58" i="18"/>
  <c r="L89" i="18"/>
  <c r="Q65" i="18"/>
  <c r="N67" i="18"/>
  <c r="J86" i="18"/>
  <c r="J83" i="18"/>
  <c r="AB123" i="18" l="1"/>
  <c r="AH72" i="18"/>
  <c r="AH52" i="18"/>
  <c r="AH53" i="18" s="1"/>
  <c r="AL72" i="18"/>
  <c r="AF122" i="18"/>
  <c r="AF123" i="18" s="1"/>
  <c r="AI122" i="18"/>
  <c r="AI71" i="18" s="1"/>
  <c r="AI73" i="18" s="1"/>
  <c r="AU72" i="18"/>
  <c r="AO122" i="18"/>
  <c r="AO123" i="18" s="1"/>
  <c r="T56" i="18"/>
  <c r="S57" i="18"/>
  <c r="O68" i="18"/>
  <c r="O89" i="18" s="1"/>
  <c r="O88" i="18"/>
  <c r="R65" i="18"/>
  <c r="P88" i="18"/>
  <c r="P68" i="18"/>
  <c r="P89" i="18" s="1"/>
  <c r="K78" i="18"/>
  <c r="Q58" i="18"/>
  <c r="N68" i="18"/>
  <c r="N88" i="18"/>
  <c r="P74" i="18"/>
  <c r="O74" i="18"/>
  <c r="O75" i="18"/>
  <c r="O76" i="18" s="1"/>
  <c r="N74" i="18"/>
  <c r="N75" i="18"/>
  <c r="N76" i="18" s="1"/>
  <c r="P75" i="18"/>
  <c r="P76" i="18" s="1"/>
  <c r="AU53" i="18"/>
  <c r="BA121" i="18"/>
  <c r="AE119" i="18" l="1"/>
  <c r="AF71" i="18"/>
  <c r="AF73" i="18" s="1"/>
  <c r="AI123" i="18"/>
  <c r="AO71" i="18"/>
  <c r="AO73" i="18" s="1"/>
  <c r="U56" i="18"/>
  <c r="T57" i="18"/>
  <c r="BA72" i="18"/>
  <c r="BA52" i="18"/>
  <c r="BA119" i="18"/>
  <c r="BA122" i="18" s="1"/>
  <c r="S65" i="18"/>
  <c r="R58" i="18"/>
  <c r="R66" i="18"/>
  <c r="N89" i="18"/>
  <c r="K81" i="18"/>
  <c r="Q66" i="18"/>
  <c r="AK121" i="18" l="1"/>
  <c r="AE122" i="18"/>
  <c r="AL119" i="18"/>
  <c r="U57" i="18"/>
  <c r="V56" i="18"/>
  <c r="Q67" i="18"/>
  <c r="T65" i="18"/>
  <c r="BA123" i="18"/>
  <c r="BG121" i="18"/>
  <c r="BA53" i="18"/>
  <c r="K82" i="18"/>
  <c r="R67" i="18"/>
  <c r="S58" i="18"/>
  <c r="BA71" i="18"/>
  <c r="AE71" i="18" l="1"/>
  <c r="AE123" i="18"/>
  <c r="AG119" i="18" s="1"/>
  <c r="J56" i="1"/>
  <c r="K17" i="8" s="1"/>
  <c r="K24" i="8" s="1"/>
  <c r="AK52" i="18"/>
  <c r="AK53" i="18" s="1"/>
  <c r="AK72" i="18"/>
  <c r="AL122" i="18"/>
  <c r="AL71" i="18" s="1"/>
  <c r="AL73" i="18" s="1"/>
  <c r="AR121" i="18"/>
  <c r="W56" i="18"/>
  <c r="V57" i="18"/>
  <c r="R68" i="18"/>
  <c r="R89" i="18" s="1"/>
  <c r="R88" i="18"/>
  <c r="K86" i="18"/>
  <c r="K83" i="18"/>
  <c r="BG72" i="18"/>
  <c r="BG52" i="18"/>
  <c r="T58" i="18"/>
  <c r="T66" i="18"/>
  <c r="S66" i="18"/>
  <c r="BA73" i="18"/>
  <c r="U65" i="18"/>
  <c r="Q68" i="18"/>
  <c r="Q88" i="18"/>
  <c r="Q75" i="18"/>
  <c r="Q76" i="18" s="1"/>
  <c r="R75" i="18"/>
  <c r="R76" i="18" s="1"/>
  <c r="Q74" i="18"/>
  <c r="R74" i="18"/>
  <c r="AM121" i="18" l="1"/>
  <c r="AG122" i="18"/>
  <c r="AG71" i="18" s="1"/>
  <c r="AG73" i="18" s="1"/>
  <c r="AH119" i="18"/>
  <c r="J57" i="1"/>
  <c r="AE73" i="18"/>
  <c r="J39" i="1" s="1"/>
  <c r="J37" i="1"/>
  <c r="AL123" i="18"/>
  <c r="AR72" i="18"/>
  <c r="AR52" i="18"/>
  <c r="X56" i="18"/>
  <c r="W57" i="18"/>
  <c r="Q89" i="18"/>
  <c r="U58" i="18"/>
  <c r="S67" i="18"/>
  <c r="I80" i="18"/>
  <c r="I33" i="1"/>
  <c r="J23" i="8" s="1"/>
  <c r="BG53" i="18"/>
  <c r="V65" i="18"/>
  <c r="BM121" i="18"/>
  <c r="T67" i="18"/>
  <c r="L78" i="18"/>
  <c r="AG123" i="18" l="1"/>
  <c r="AM52" i="18"/>
  <c r="AM53" i="18" s="1"/>
  <c r="AM72" i="18"/>
  <c r="AN121" i="18"/>
  <c r="AH122" i="18"/>
  <c r="AH71" i="18" s="1"/>
  <c r="AH73" i="18" s="1"/>
  <c r="AR53" i="18"/>
  <c r="AU119" i="18"/>
  <c r="AU122" i="18" s="1"/>
  <c r="Y56" i="18"/>
  <c r="X57" i="18"/>
  <c r="V58" i="18"/>
  <c r="V66" i="18"/>
  <c r="L81" i="18"/>
  <c r="S68" i="18"/>
  <c r="S88" i="18"/>
  <c r="S75" i="18"/>
  <c r="S76" i="18" s="1"/>
  <c r="T74" i="18"/>
  <c r="S74" i="18"/>
  <c r="T75" i="18"/>
  <c r="T76" i="18" s="1"/>
  <c r="I34" i="1"/>
  <c r="T88" i="18"/>
  <c r="T68" i="18"/>
  <c r="T89" i="18" s="1"/>
  <c r="BM72" i="18"/>
  <c r="BM52" i="18"/>
  <c r="W65" i="18"/>
  <c r="U66" i="18"/>
  <c r="AH123" i="18" l="1"/>
  <c r="AN52" i="18"/>
  <c r="AN72" i="18"/>
  <c r="AU123" i="18"/>
  <c r="AU71" i="18"/>
  <c r="AU73" i="18" s="1"/>
  <c r="Z56" i="18"/>
  <c r="Y57" i="18"/>
  <c r="W58" i="18"/>
  <c r="I46" i="1"/>
  <c r="V67" i="18"/>
  <c r="K80" i="18"/>
  <c r="BM53" i="18"/>
  <c r="BM119" i="18"/>
  <c r="U67" i="18"/>
  <c r="J80" i="18"/>
  <c r="S89" i="18"/>
  <c r="I35" i="1"/>
  <c r="L82" i="18"/>
  <c r="AK119" i="18" l="1"/>
  <c r="AK122" i="18" s="1"/>
  <c r="AK71" i="18" s="1"/>
  <c r="AK73" i="18" s="1"/>
  <c r="AN53" i="18"/>
  <c r="AN119" i="18"/>
  <c r="AX121" i="18"/>
  <c r="AA56" i="18"/>
  <c r="Z57" i="18"/>
  <c r="U88" i="18"/>
  <c r="U68" i="18"/>
  <c r="V75" i="18"/>
  <c r="V76" i="18" s="1"/>
  <c r="V74" i="18"/>
  <c r="U74" i="18"/>
  <c r="U75" i="18"/>
  <c r="U76" i="18" s="1"/>
  <c r="V68" i="18"/>
  <c r="V89" i="18" s="1"/>
  <c r="V88" i="18"/>
  <c r="W66" i="18"/>
  <c r="I47" i="1"/>
  <c r="BS121" i="18"/>
  <c r="BM122" i="18"/>
  <c r="BM123" i="18" s="1"/>
  <c r="X58" i="18"/>
  <c r="X65" i="18"/>
  <c r="X66" i="18" s="1"/>
  <c r="L86" i="18"/>
  <c r="L83" i="18"/>
  <c r="J9" i="8"/>
  <c r="AQ121" i="18" l="1"/>
  <c r="AQ72" i="18" s="1"/>
  <c r="K38" i="1" s="1"/>
  <c r="AK123" i="18"/>
  <c r="AM119" i="18" s="1"/>
  <c r="AT121" i="18"/>
  <c r="AN122" i="18"/>
  <c r="AN71" i="18" s="1"/>
  <c r="AN73" i="18" s="1"/>
  <c r="AX72" i="18"/>
  <c r="AX52" i="18"/>
  <c r="AX53" i="18" s="1"/>
  <c r="AB56" i="18"/>
  <c r="AA57" i="18"/>
  <c r="J12" i="8"/>
  <c r="U89" i="18"/>
  <c r="X67" i="18"/>
  <c r="M80" i="18"/>
  <c r="Y58" i="18"/>
  <c r="Y65" i="18"/>
  <c r="Y66" i="18" s="1"/>
  <c r="N80" i="18" s="1"/>
  <c r="M78" i="18"/>
  <c r="BM71" i="18"/>
  <c r="BS72" i="18"/>
  <c r="BS52" i="18"/>
  <c r="W67" i="18"/>
  <c r="L80" i="18"/>
  <c r="K55" i="1" l="1"/>
  <c r="L16" i="8" s="1"/>
  <c r="AQ52" i="18"/>
  <c r="AQ53" i="18" s="1"/>
  <c r="K23" i="1" s="1"/>
  <c r="AS121" i="18"/>
  <c r="AM122" i="18"/>
  <c r="AM71" i="18" s="1"/>
  <c r="AM73" i="18" s="1"/>
  <c r="AN123" i="18"/>
  <c r="AT72" i="18"/>
  <c r="AT52" i="18"/>
  <c r="AT53" i="18" s="1"/>
  <c r="AB57" i="18"/>
  <c r="AC56" i="18"/>
  <c r="Y67" i="18"/>
  <c r="Y75" i="18" s="1"/>
  <c r="Y76" i="18" s="1"/>
  <c r="M81" i="18"/>
  <c r="X88" i="18"/>
  <c r="X68" i="18"/>
  <c r="X89" i="18" s="1"/>
  <c r="BS53" i="18"/>
  <c r="Z58" i="18"/>
  <c r="Z65" i="18"/>
  <c r="W68" i="18"/>
  <c r="W88" i="18"/>
  <c r="X74" i="18"/>
  <c r="X75" i="18"/>
  <c r="X76" i="18" s="1"/>
  <c r="W75" i="18"/>
  <c r="W76" i="18" s="1"/>
  <c r="W74" i="18"/>
  <c r="BM73" i="18"/>
  <c r="BY121" i="18"/>
  <c r="K22" i="1" l="1"/>
  <c r="AM123" i="18"/>
  <c r="AQ119" i="18" s="1"/>
  <c r="AS72" i="18"/>
  <c r="AS52" i="18"/>
  <c r="AS53" i="18" s="1"/>
  <c r="AR119" i="18"/>
  <c r="AX119" i="18"/>
  <c r="BG119" i="18"/>
  <c r="AD56" i="18"/>
  <c r="AC57" i="18"/>
  <c r="Y74" i="18"/>
  <c r="W89" i="18"/>
  <c r="AA58" i="18"/>
  <c r="AA65" i="18"/>
  <c r="AA66" i="18" s="1"/>
  <c r="BY119" i="18"/>
  <c r="BY122" i="18" s="1"/>
  <c r="Z66" i="18"/>
  <c r="BY72" i="18"/>
  <c r="BY52" i="18"/>
  <c r="Y88" i="18"/>
  <c r="Y68" i="18"/>
  <c r="Y89" i="18" s="1"/>
  <c r="M82" i="18"/>
  <c r="AW121" i="18" l="1"/>
  <c r="AW52" i="18" s="1"/>
  <c r="AW53" i="18" s="1"/>
  <c r="AQ122" i="18"/>
  <c r="AQ71" i="18" s="1"/>
  <c r="AQ73" i="18" s="1"/>
  <c r="AR122" i="18"/>
  <c r="AR123" i="18" s="1"/>
  <c r="AX122" i="18"/>
  <c r="AX71" i="18" s="1"/>
  <c r="AX73" i="18" s="1"/>
  <c r="BD121" i="18"/>
  <c r="BG122" i="18"/>
  <c r="BG71" i="18" s="1"/>
  <c r="BG73" i="18" s="1"/>
  <c r="AE56" i="18"/>
  <c r="AD57" i="18"/>
  <c r="BY123" i="18"/>
  <c r="CE121" i="18"/>
  <c r="AB58" i="18"/>
  <c r="AB65" i="18"/>
  <c r="AB66" i="18" s="1"/>
  <c r="Q80" i="18" s="1"/>
  <c r="AA67" i="18"/>
  <c r="P80" i="18"/>
  <c r="M86" i="18"/>
  <c r="M83" i="18"/>
  <c r="BY71" i="18"/>
  <c r="Z67" i="18"/>
  <c r="O80" i="18"/>
  <c r="BY53" i="18"/>
  <c r="AW72" i="18" l="1"/>
  <c r="AQ123" i="18"/>
  <c r="K57" i="1" s="1"/>
  <c r="AR71" i="18"/>
  <c r="K56" i="1"/>
  <c r="L17" i="8" s="1"/>
  <c r="L24" i="8" s="1"/>
  <c r="AX123" i="18"/>
  <c r="BD72" i="18"/>
  <c r="BD52" i="18"/>
  <c r="BG123" i="18"/>
  <c r="AF56" i="18"/>
  <c r="AE57" i="18"/>
  <c r="N78" i="18"/>
  <c r="AB67" i="18"/>
  <c r="AB74" i="18" s="1"/>
  <c r="Z68" i="18"/>
  <c r="Z88" i="18"/>
  <c r="Z75" i="18"/>
  <c r="Z76" i="18" s="1"/>
  <c r="AA74" i="18"/>
  <c r="AA75" i="18"/>
  <c r="AA76" i="18" s="1"/>
  <c r="Z74" i="18"/>
  <c r="BY73" i="18"/>
  <c r="AA88" i="18"/>
  <c r="AA68" i="18"/>
  <c r="AA89" i="18" s="1"/>
  <c r="CE72" i="18"/>
  <c r="CE52" i="18"/>
  <c r="AC58" i="18"/>
  <c r="AC65" i="18"/>
  <c r="AC66" i="18" s="1"/>
  <c r="AS119" i="18" l="1"/>
  <c r="AY121" i="18" s="1"/>
  <c r="AY72" i="18" s="1"/>
  <c r="AR73" i="18"/>
  <c r="K39" i="1" s="1"/>
  <c r="K37" i="1"/>
  <c r="BD119" i="18"/>
  <c r="BD53" i="18"/>
  <c r="AG56" i="18"/>
  <c r="AF57" i="18"/>
  <c r="AB68" i="18"/>
  <c r="AB88" i="18"/>
  <c r="G67" i="18"/>
  <c r="Z89" i="18"/>
  <c r="CK121" i="18"/>
  <c r="N81" i="18"/>
  <c r="AD58" i="18"/>
  <c r="AD65" i="18"/>
  <c r="AD66" i="18" s="1"/>
  <c r="S80" i="18" s="1"/>
  <c r="AC67" i="18"/>
  <c r="AC74" i="18" s="1"/>
  <c r="R80" i="18"/>
  <c r="CE53" i="18"/>
  <c r="AB75" i="18"/>
  <c r="AB76" i="18" s="1"/>
  <c r="AY52" i="18" l="1"/>
  <c r="AY53" i="18" s="1"/>
  <c r="AS122" i="18"/>
  <c r="AS71" i="18" s="1"/>
  <c r="AS73" i="18" s="1"/>
  <c r="AT119" i="18"/>
  <c r="BD122" i="18"/>
  <c r="BD71" i="18" s="1"/>
  <c r="BD73" i="18" s="1"/>
  <c r="BJ121" i="18"/>
  <c r="AH56" i="18"/>
  <c r="AG57" i="18"/>
  <c r="I75" i="18"/>
  <c r="I76" i="18" s="1"/>
  <c r="L75" i="18"/>
  <c r="L76" i="18" s="1"/>
  <c r="K75" i="18"/>
  <c r="K76" i="18" s="1"/>
  <c r="K74" i="18"/>
  <c r="L74" i="18"/>
  <c r="I74" i="18"/>
  <c r="J75" i="18"/>
  <c r="J76" i="18" s="1"/>
  <c r="J74" i="18"/>
  <c r="AB89" i="18"/>
  <c r="G68" i="18"/>
  <c r="AE58" i="18"/>
  <c r="AE65" i="18"/>
  <c r="AE66" i="18" s="1"/>
  <c r="CK72" i="18"/>
  <c r="CK52" i="18"/>
  <c r="AC68" i="18"/>
  <c r="AC88" i="18"/>
  <c r="CK119" i="18"/>
  <c r="AC75" i="18"/>
  <c r="AC76" i="18" s="1"/>
  <c r="N82" i="18"/>
  <c r="AD67" i="18"/>
  <c r="AD75" i="18" s="1"/>
  <c r="AD76" i="18" s="1"/>
  <c r="AS123" i="18" l="1"/>
  <c r="AZ121" i="18"/>
  <c r="AT122" i="18"/>
  <c r="AT71" i="18" s="1"/>
  <c r="AT73" i="18" s="1"/>
  <c r="BD123" i="18"/>
  <c r="BJ72" i="18"/>
  <c r="BJ52" i="18"/>
  <c r="BJ53" i="18" s="1"/>
  <c r="BP121" i="18"/>
  <c r="BS119" i="18"/>
  <c r="BS122" i="18" s="1"/>
  <c r="AH57" i="18"/>
  <c r="AI56" i="18"/>
  <c r="N86" i="18"/>
  <c r="N83" i="18"/>
  <c r="CQ121" i="18"/>
  <c r="AD88" i="18"/>
  <c r="AD68" i="18"/>
  <c r="AD89" i="18" s="1"/>
  <c r="AD74" i="18"/>
  <c r="CK122" i="18"/>
  <c r="CK123" i="18" s="1"/>
  <c r="CK53" i="18"/>
  <c r="AF58" i="18"/>
  <c r="AF65" i="18"/>
  <c r="AF66" i="18" s="1"/>
  <c r="AC89" i="18"/>
  <c r="AE67" i="18"/>
  <c r="T80" i="18"/>
  <c r="I58" i="1"/>
  <c r="J19" i="8" s="1"/>
  <c r="AT123" i="18" l="1"/>
  <c r="AZ72" i="18"/>
  <c r="AZ52" i="18"/>
  <c r="BJ119" i="18"/>
  <c r="BJ122" i="18" s="1"/>
  <c r="BJ71" i="18" s="1"/>
  <c r="BJ73" i="18" s="1"/>
  <c r="BP52" i="18"/>
  <c r="BP72" i="18"/>
  <c r="BS71" i="18"/>
  <c r="BS73" i="18" s="1"/>
  <c r="BS123" i="18"/>
  <c r="AJ56" i="18"/>
  <c r="AI57" i="18"/>
  <c r="CQ72" i="18"/>
  <c r="CQ52" i="18"/>
  <c r="AF67" i="18"/>
  <c r="AF74" i="18" s="1"/>
  <c r="U80" i="18"/>
  <c r="AE88" i="18"/>
  <c r="AE68" i="18"/>
  <c r="AE89" i="18" s="1"/>
  <c r="AE74" i="18"/>
  <c r="AE75" i="18"/>
  <c r="AE76" i="18" s="1"/>
  <c r="O78" i="18"/>
  <c r="CK71" i="18"/>
  <c r="AG58" i="18"/>
  <c r="AG65" i="18"/>
  <c r="AW119" i="18" l="1"/>
  <c r="AW122" i="18" s="1"/>
  <c r="AW71" i="18" s="1"/>
  <c r="AW73" i="18" s="1"/>
  <c r="AZ119" i="18"/>
  <c r="AZ53" i="18"/>
  <c r="BJ123" i="18"/>
  <c r="BP53" i="18"/>
  <c r="AK56" i="18"/>
  <c r="AJ57" i="18"/>
  <c r="AH58" i="18"/>
  <c r="AH65" i="18"/>
  <c r="AH66" i="18" s="1"/>
  <c r="CK73" i="18"/>
  <c r="O81" i="18"/>
  <c r="O82" i="18" s="1"/>
  <c r="O86" i="18" s="1"/>
  <c r="AF88" i="18"/>
  <c r="AF68" i="18"/>
  <c r="AF89" i="18" s="1"/>
  <c r="AF75" i="18"/>
  <c r="AF76" i="18" s="1"/>
  <c r="AG66" i="18"/>
  <c r="CQ53" i="18"/>
  <c r="CW121" i="18"/>
  <c r="BC121" i="18" l="1"/>
  <c r="BC52" i="18" s="1"/>
  <c r="AW123" i="18"/>
  <c r="AY119" i="18" s="1"/>
  <c r="BF121" i="18"/>
  <c r="AZ122" i="18"/>
  <c r="AL56" i="18"/>
  <c r="AK57" i="18"/>
  <c r="AI58" i="18"/>
  <c r="AI65" i="18"/>
  <c r="CW119" i="18"/>
  <c r="CW122" i="18" s="1"/>
  <c r="O83" i="18"/>
  <c r="P78" i="18" s="1"/>
  <c r="CW72" i="18"/>
  <c r="CW52" i="18"/>
  <c r="AG67" i="18"/>
  <c r="V80" i="18"/>
  <c r="AH67" i="18"/>
  <c r="W80" i="18"/>
  <c r="L55" i="1" l="1"/>
  <c r="M16" i="8" s="1"/>
  <c r="BC72" i="18"/>
  <c r="L38" i="1" s="1"/>
  <c r="BE121" i="18"/>
  <c r="AY122" i="18"/>
  <c r="AY71" i="18" s="1"/>
  <c r="AY73" i="18" s="1"/>
  <c r="BC53" i="18"/>
  <c r="L23" i="1" s="1"/>
  <c r="L22" i="1"/>
  <c r="AZ71" i="18"/>
  <c r="AZ123" i="18"/>
  <c r="BF72" i="18"/>
  <c r="BF52" i="18"/>
  <c r="BF53" i="18" s="1"/>
  <c r="BP119" i="18"/>
  <c r="CE119" i="18"/>
  <c r="AM56" i="18"/>
  <c r="AL57" i="18"/>
  <c r="AH68" i="18"/>
  <c r="AH89" i="18" s="1"/>
  <c r="AH88" i="18"/>
  <c r="CW71" i="18"/>
  <c r="P81" i="18"/>
  <c r="P82" i="18" s="1"/>
  <c r="P86" i="18" s="1"/>
  <c r="AG88" i="18"/>
  <c r="AG68" i="18"/>
  <c r="AH74" i="18"/>
  <c r="AG74" i="18"/>
  <c r="AH75" i="18"/>
  <c r="AH76" i="18" s="1"/>
  <c r="AG75" i="18"/>
  <c r="AG76" i="18" s="1"/>
  <c r="CW53" i="18"/>
  <c r="AI66" i="18"/>
  <c r="AJ58" i="18"/>
  <c r="AJ65" i="18"/>
  <c r="AJ66" i="18" s="1"/>
  <c r="DC121" i="18"/>
  <c r="CW123" i="18"/>
  <c r="AY123" i="18" l="1"/>
  <c r="BC119" i="18" s="1"/>
  <c r="BC122" i="18" s="1"/>
  <c r="BE72" i="18"/>
  <c r="BE52" i="18"/>
  <c r="BE53" i="18" s="1"/>
  <c r="BF119" i="18"/>
  <c r="AZ73" i="18"/>
  <c r="BV121" i="18"/>
  <c r="BP122" i="18"/>
  <c r="BP123" i="18" s="1"/>
  <c r="CE122" i="18"/>
  <c r="CE71" i="18" s="1"/>
  <c r="CE73" i="18" s="1"/>
  <c r="AN56" i="18"/>
  <c r="AM57" i="18"/>
  <c r="AJ67" i="18"/>
  <c r="Y80" i="18"/>
  <c r="AI67" i="18"/>
  <c r="X80" i="18"/>
  <c r="AK58" i="18"/>
  <c r="AK65" i="18"/>
  <c r="AK66" i="18" s="1"/>
  <c r="AG89" i="18"/>
  <c r="P83" i="18"/>
  <c r="Q78" i="18" s="1"/>
  <c r="CW73" i="18"/>
  <c r="DC52" i="18"/>
  <c r="DC72" i="18"/>
  <c r="BI121" i="18" l="1"/>
  <c r="BI52" i="18" s="1"/>
  <c r="BI53" i="18" s="1"/>
  <c r="BE119" i="18"/>
  <c r="BC123" i="18"/>
  <c r="BC71" i="18"/>
  <c r="L56" i="1"/>
  <c r="M17" i="8" s="1"/>
  <c r="M24" i="8" s="1"/>
  <c r="BL121" i="18"/>
  <c r="BF122" i="18"/>
  <c r="BF71" i="18" s="1"/>
  <c r="BF73" i="18" s="1"/>
  <c r="BP71" i="18"/>
  <c r="BV119" i="18"/>
  <c r="BV52" i="18"/>
  <c r="BV72" i="18"/>
  <c r="CE123" i="18"/>
  <c r="AN57" i="18"/>
  <c r="AO56" i="18"/>
  <c r="AK67" i="18"/>
  <c r="AK75" i="18" s="1"/>
  <c r="AK76" i="18" s="1"/>
  <c r="DC53" i="18"/>
  <c r="Z80" i="18"/>
  <c r="AJ68" i="18"/>
  <c r="AJ89" i="18" s="1"/>
  <c r="AJ88" i="18"/>
  <c r="AL58" i="18"/>
  <c r="AL65" i="18"/>
  <c r="AI88" i="18"/>
  <c r="AI68" i="18"/>
  <c r="AJ74" i="18"/>
  <c r="AI75" i="18"/>
  <c r="AI76" i="18" s="1"/>
  <c r="AJ75" i="18"/>
  <c r="AJ76" i="18" s="1"/>
  <c r="AI74" i="18"/>
  <c r="Q81" i="18"/>
  <c r="Q82" i="18" s="1"/>
  <c r="Q86" i="18" s="1"/>
  <c r="DI121" i="18"/>
  <c r="BI72" i="18" l="1"/>
  <c r="BK121" i="18"/>
  <c r="BE122" i="18"/>
  <c r="BE71" i="18" s="1"/>
  <c r="BE73" i="18" s="1"/>
  <c r="BC73" i="18"/>
  <c r="L39" i="1" s="1"/>
  <c r="L37" i="1"/>
  <c r="L57" i="1"/>
  <c r="BF123" i="18"/>
  <c r="BL119" i="18" s="1"/>
  <c r="BR121" i="18" s="1"/>
  <c r="BL52" i="18"/>
  <c r="BL72" i="18"/>
  <c r="BV122" i="18"/>
  <c r="CB121" i="18"/>
  <c r="BV53" i="18"/>
  <c r="BP73" i="18"/>
  <c r="AP56" i="18"/>
  <c r="AO57" i="18"/>
  <c r="AI89" i="18"/>
  <c r="AL66" i="18"/>
  <c r="DI72" i="18"/>
  <c r="DI52" i="18"/>
  <c r="Q83" i="18"/>
  <c r="R78" i="18" s="1"/>
  <c r="AK74" i="18"/>
  <c r="AM58" i="18"/>
  <c r="AM65" i="18"/>
  <c r="AM66" i="18" s="1"/>
  <c r="DI119" i="18"/>
  <c r="DI122" i="18" s="1"/>
  <c r="AK88" i="18"/>
  <c r="AK68" i="18"/>
  <c r="AK89" i="18" s="1"/>
  <c r="BE123" i="18" l="1"/>
  <c r="BI119" i="18" s="1"/>
  <c r="BK72" i="18"/>
  <c r="BK52" i="18"/>
  <c r="BK53" i="18" s="1"/>
  <c r="BL122" i="18"/>
  <c r="BL123" i="18" s="1"/>
  <c r="BR52" i="18"/>
  <c r="BR53" i="18" s="1"/>
  <c r="BR72" i="18"/>
  <c r="BL53" i="18"/>
  <c r="CB52" i="18"/>
  <c r="CB72" i="18"/>
  <c r="BV123" i="18"/>
  <c r="BV71" i="18"/>
  <c r="AQ56" i="18"/>
  <c r="AP57" i="18"/>
  <c r="AN58" i="18"/>
  <c r="AN65" i="18"/>
  <c r="AN66" i="18" s="1"/>
  <c r="AM67" i="18"/>
  <c r="AB80" i="18"/>
  <c r="DI71" i="18"/>
  <c r="AL67" i="18"/>
  <c r="AA80" i="18"/>
  <c r="DO121" i="18"/>
  <c r="DI123" i="18"/>
  <c r="R81" i="18"/>
  <c r="R82" i="18" s="1"/>
  <c r="R86" i="18" s="1"/>
  <c r="DI53" i="18"/>
  <c r="BO121" i="18" l="1"/>
  <c r="BI122" i="18"/>
  <c r="BI71" i="18" s="1"/>
  <c r="BI73" i="18" s="1"/>
  <c r="BR119" i="18"/>
  <c r="BR122" i="18" s="1"/>
  <c r="BR71" i="18" s="1"/>
  <c r="BR73" i="18" s="1"/>
  <c r="BL71" i="18"/>
  <c r="BL73" i="18" s="1"/>
  <c r="BX121" i="18"/>
  <c r="CB119" i="18"/>
  <c r="BV73" i="18"/>
  <c r="CB53" i="18"/>
  <c r="CQ119" i="18"/>
  <c r="CQ122" i="18" s="1"/>
  <c r="CQ71" i="18" s="1"/>
  <c r="CQ73" i="18" s="1"/>
  <c r="AR56" i="18"/>
  <c r="AQ57" i="18"/>
  <c r="R83" i="18"/>
  <c r="S78" i="18" s="1"/>
  <c r="S81" i="18" s="1"/>
  <c r="S82" i="18" s="1"/>
  <c r="S86" i="18" s="1"/>
  <c r="AO58" i="18"/>
  <c r="AO65" i="18"/>
  <c r="AO66" i="18" s="1"/>
  <c r="AL68" i="18"/>
  <c r="AL88" i="18"/>
  <c r="AL74" i="18"/>
  <c r="AM74" i="18"/>
  <c r="AM75" i="18"/>
  <c r="AM76" i="18" s="1"/>
  <c r="AL75" i="18"/>
  <c r="AL76" i="18" s="1"/>
  <c r="DO52" i="18"/>
  <c r="DO72" i="18"/>
  <c r="DI73" i="18"/>
  <c r="AN67" i="18"/>
  <c r="AC80" i="18"/>
  <c r="AM88" i="18"/>
  <c r="AM68" i="18"/>
  <c r="AM89" i="18" s="1"/>
  <c r="BI123" i="18" l="1"/>
  <c r="BK119" i="18" s="1"/>
  <c r="BO72" i="18"/>
  <c r="M38" i="1" s="1"/>
  <c r="BO52" i="18"/>
  <c r="M55" i="1"/>
  <c r="N16" i="8" s="1"/>
  <c r="BR123" i="18"/>
  <c r="BX72" i="18"/>
  <c r="BX52" i="18"/>
  <c r="CB122" i="18"/>
  <c r="CH121" i="18"/>
  <c r="CQ123" i="18"/>
  <c r="AS56" i="18"/>
  <c r="AR57" i="18"/>
  <c r="AN68" i="18"/>
  <c r="AN89" i="18" s="1"/>
  <c r="AN88" i="18"/>
  <c r="DO53" i="18"/>
  <c r="AN75" i="18"/>
  <c r="AN76" i="18" s="1"/>
  <c r="AL89" i="18"/>
  <c r="DU121" i="18"/>
  <c r="S83" i="18"/>
  <c r="T78" i="18" s="1"/>
  <c r="AN74" i="18"/>
  <c r="AP58" i="18"/>
  <c r="AP65" i="18"/>
  <c r="AP66" i="18" s="1"/>
  <c r="AO67" i="18"/>
  <c r="AD80" i="18"/>
  <c r="BK122" i="18" l="1"/>
  <c r="BK71" i="18" s="1"/>
  <c r="BK73" i="18" s="1"/>
  <c r="BQ121" i="18"/>
  <c r="BO53" i="18"/>
  <c r="M23" i="1" s="1"/>
  <c r="M22" i="1"/>
  <c r="BX119" i="18"/>
  <c r="BX53" i="18"/>
  <c r="CH52" i="18"/>
  <c r="CH72" i="18"/>
  <c r="CB123" i="18"/>
  <c r="CB71" i="18"/>
  <c r="AT56" i="18"/>
  <c r="AS57" i="18"/>
  <c r="AP67" i="18"/>
  <c r="AE80" i="18"/>
  <c r="AQ58" i="18"/>
  <c r="AQ65" i="18"/>
  <c r="AQ66" i="18" s="1"/>
  <c r="AO88" i="18"/>
  <c r="AO68" i="18"/>
  <c r="AO74" i="18"/>
  <c r="AO75" i="18"/>
  <c r="AO76" i="18" s="1"/>
  <c r="T81" i="18"/>
  <c r="T82" i="18" s="1"/>
  <c r="T86" i="18" s="1"/>
  <c r="DU72" i="18"/>
  <c r="DU52" i="18"/>
  <c r="BK123" i="18" l="1"/>
  <c r="BO119" i="18" s="1"/>
  <c r="BU121" i="18" s="1"/>
  <c r="BQ52" i="18"/>
  <c r="BQ53" i="18" s="1"/>
  <c r="BQ72" i="18"/>
  <c r="BX122" i="18"/>
  <c r="BX123" i="18" s="1"/>
  <c r="CD121" i="18"/>
  <c r="CH119" i="18"/>
  <c r="CB73" i="18"/>
  <c r="CH53" i="18"/>
  <c r="AT57" i="18"/>
  <c r="AU56" i="18"/>
  <c r="DU53" i="18"/>
  <c r="AR58" i="18"/>
  <c r="AR65" i="18"/>
  <c r="AR66" i="18" s="1"/>
  <c r="AP68" i="18"/>
  <c r="AP89" i="18" s="1"/>
  <c r="AP88" i="18"/>
  <c r="AP75" i="18"/>
  <c r="AP76" i="18" s="1"/>
  <c r="T83" i="18"/>
  <c r="U78" i="18" s="1"/>
  <c r="AO89" i="18"/>
  <c r="AP74" i="18"/>
  <c r="AQ67" i="18"/>
  <c r="AF80" i="18"/>
  <c r="DU119" i="18"/>
  <c r="BO122" i="18" l="1"/>
  <c r="BO123" i="18" s="1"/>
  <c r="BQ119" i="18" s="1"/>
  <c r="BW121" i="18" s="1"/>
  <c r="BU52" i="18"/>
  <c r="BU72" i="18"/>
  <c r="CD72" i="18"/>
  <c r="CD52" i="18"/>
  <c r="CD53" i="18" s="1"/>
  <c r="BX71" i="18"/>
  <c r="CH122" i="18"/>
  <c r="CH123" i="18" s="1"/>
  <c r="CN121" i="18"/>
  <c r="AV56" i="18"/>
  <c r="AU57" i="18"/>
  <c r="AQ74" i="18"/>
  <c r="AS58" i="18"/>
  <c r="AS65" i="18"/>
  <c r="U81" i="18"/>
  <c r="AQ75" i="18"/>
  <c r="AQ76" i="18" s="1"/>
  <c r="AR67" i="18"/>
  <c r="AR74" i="18" s="1"/>
  <c r="AG80" i="18"/>
  <c r="EA121" i="18"/>
  <c r="DU122" i="18"/>
  <c r="DU123" i="18" s="1"/>
  <c r="AQ88" i="18"/>
  <c r="AQ68" i="18"/>
  <c r="AQ89" i="18" s="1"/>
  <c r="M57" i="1" l="1"/>
  <c r="M56" i="1"/>
  <c r="N17" i="8" s="1"/>
  <c r="N24" i="8" s="1"/>
  <c r="BQ122" i="18"/>
  <c r="BQ71" i="18" s="1"/>
  <c r="BQ73" i="18" s="1"/>
  <c r="BO71" i="18"/>
  <c r="BO73" i="18" s="1"/>
  <c r="M39" i="1" s="1"/>
  <c r="BW72" i="18"/>
  <c r="BW52" i="18"/>
  <c r="BW53" i="18" s="1"/>
  <c r="BU53" i="18"/>
  <c r="M37" i="1"/>
  <c r="BX73" i="18"/>
  <c r="CD119" i="18"/>
  <c r="CN119" i="18"/>
  <c r="CN122" i="18" s="1"/>
  <c r="CN52" i="18"/>
  <c r="CN72" i="18"/>
  <c r="CH71" i="18"/>
  <c r="DC119" i="18"/>
  <c r="DC122" i="18" s="1"/>
  <c r="DC71" i="18" s="1"/>
  <c r="DC73" i="18" s="1"/>
  <c r="AW56" i="18"/>
  <c r="AV57" i="18"/>
  <c r="EA72" i="18"/>
  <c r="EA52" i="18"/>
  <c r="AR88" i="18"/>
  <c r="AR68" i="18"/>
  <c r="AR89" i="18" s="1"/>
  <c r="AR75" i="18"/>
  <c r="AR76" i="18" s="1"/>
  <c r="AT58" i="18"/>
  <c r="AT65" i="18"/>
  <c r="AT66" i="18" s="1"/>
  <c r="AS66" i="18"/>
  <c r="DU71" i="18"/>
  <c r="U82" i="18"/>
  <c r="BQ123" i="18" l="1"/>
  <c r="BU119" i="18" s="1"/>
  <c r="BU122" i="18" s="1"/>
  <c r="BU71" i="18" s="1"/>
  <c r="BU73" i="18" s="1"/>
  <c r="BW119" i="18"/>
  <c r="CJ121" i="18"/>
  <c r="CD122" i="18"/>
  <c r="CD71" i="18" s="1"/>
  <c r="CD73" i="18" s="1"/>
  <c r="CN71" i="18"/>
  <c r="CN73" i="18" s="1"/>
  <c r="CH73" i="18"/>
  <c r="CN53" i="18"/>
  <c r="CT121" i="18"/>
  <c r="CN123" i="18"/>
  <c r="DC123" i="18"/>
  <c r="AX56" i="18"/>
  <c r="AW57" i="18"/>
  <c r="AT67" i="18"/>
  <c r="AI80" i="18"/>
  <c r="DU73" i="18"/>
  <c r="AS67" i="18"/>
  <c r="AH80" i="18"/>
  <c r="EG121" i="18"/>
  <c r="EA53" i="18"/>
  <c r="U86" i="18"/>
  <c r="U83" i="18"/>
  <c r="AU58" i="18"/>
  <c r="AU65" i="18"/>
  <c r="AU66" i="18" s="1"/>
  <c r="BU123" i="18" l="1"/>
  <c r="CA121" i="18"/>
  <c r="CA72" i="18" s="1"/>
  <c r="N38" i="1" s="1"/>
  <c r="CC121" i="18"/>
  <c r="BW122" i="18"/>
  <c r="BW71" i="18" s="1"/>
  <c r="BW73" i="18" s="1"/>
  <c r="CD123" i="18"/>
  <c r="CJ72" i="18"/>
  <c r="CJ52" i="18"/>
  <c r="CJ53" i="18" s="1"/>
  <c r="CT119" i="18"/>
  <c r="CT52" i="18"/>
  <c r="CT72" i="18"/>
  <c r="AY56" i="18"/>
  <c r="AX57" i="18"/>
  <c r="AT68" i="18"/>
  <c r="AT89" i="18" s="1"/>
  <c r="AT88" i="18"/>
  <c r="AV58" i="18"/>
  <c r="AV65" i="18"/>
  <c r="AV66" i="18" s="1"/>
  <c r="AU67" i="18"/>
  <c r="AU74" i="18" s="1"/>
  <c r="AJ80" i="18"/>
  <c r="EG72" i="18"/>
  <c r="EG52" i="18"/>
  <c r="AS68" i="18"/>
  <c r="AS88" i="18"/>
  <c r="AS74" i="18"/>
  <c r="AT75" i="18"/>
  <c r="AT76" i="18" s="1"/>
  <c r="AS75" i="18"/>
  <c r="AS76" i="18" s="1"/>
  <c r="AT74" i="18"/>
  <c r="V78" i="18"/>
  <c r="CA52" i="18" l="1"/>
  <c r="N55" i="1"/>
  <c r="O16" i="8" s="1"/>
  <c r="BW123" i="18"/>
  <c r="CC72" i="18"/>
  <c r="CC52" i="18"/>
  <c r="CC53" i="18" s="1"/>
  <c r="CJ119" i="18"/>
  <c r="CT53" i="18"/>
  <c r="CT122" i="18"/>
  <c r="CT123" i="18" s="1"/>
  <c r="CZ121" i="18"/>
  <c r="AZ56" i="18"/>
  <c r="AY57" i="18"/>
  <c r="AU75" i="18"/>
  <c r="AU76" i="18" s="1"/>
  <c r="AW58" i="18"/>
  <c r="AW65" i="18"/>
  <c r="V81" i="18"/>
  <c r="AS89" i="18"/>
  <c r="AV67" i="18"/>
  <c r="AK80" i="18"/>
  <c r="EG53" i="18"/>
  <c r="EG119" i="18"/>
  <c r="AU68" i="18"/>
  <c r="AU89" i="18" s="1"/>
  <c r="AU88" i="18"/>
  <c r="CA53" i="18" l="1"/>
  <c r="N23" i="1" s="1"/>
  <c r="N22" i="1"/>
  <c r="CA119" i="18"/>
  <c r="CP121" i="18"/>
  <c r="CJ122" i="18"/>
  <c r="CJ71" i="18" s="1"/>
  <c r="CJ73" i="18" s="1"/>
  <c r="CZ119" i="18"/>
  <c r="CZ72" i="18"/>
  <c r="CZ52" i="18"/>
  <c r="CT71" i="18"/>
  <c r="AZ57" i="18"/>
  <c r="BA56" i="18"/>
  <c r="AV88" i="18"/>
  <c r="AV68" i="18"/>
  <c r="AV74" i="18"/>
  <c r="AV75" i="18"/>
  <c r="AV76" i="18" s="1"/>
  <c r="AW66" i="18"/>
  <c r="EM121" i="18"/>
  <c r="EG122" i="18"/>
  <c r="EG123" i="18" s="1"/>
  <c r="V82" i="18"/>
  <c r="AX58" i="18"/>
  <c r="AX65" i="18"/>
  <c r="AX66" i="18" s="1"/>
  <c r="CA122" i="18" l="1"/>
  <c r="CA123" i="18" s="1"/>
  <c r="CC119" i="18" s="1"/>
  <c r="CG121" i="18"/>
  <c r="CJ123" i="18"/>
  <c r="CP72" i="18"/>
  <c r="CP52" i="18"/>
  <c r="CP53" i="18" s="1"/>
  <c r="CT73" i="18"/>
  <c r="CZ53" i="18"/>
  <c r="CZ122" i="18"/>
  <c r="CZ123" i="18" s="1"/>
  <c r="DF121" i="18"/>
  <c r="DO119" i="18"/>
  <c r="DO122" i="18" s="1"/>
  <c r="DO71" i="18" s="1"/>
  <c r="DO73" i="18" s="1"/>
  <c r="BB56" i="18"/>
  <c r="BA57" i="18"/>
  <c r="V86" i="18"/>
  <c r="V83" i="18"/>
  <c r="AY58" i="18"/>
  <c r="AY65" i="18"/>
  <c r="AX67" i="18"/>
  <c r="AM80" i="18"/>
  <c r="EG71" i="18"/>
  <c r="AW67" i="18"/>
  <c r="AL80" i="18"/>
  <c r="EM52" i="18"/>
  <c r="EM72" i="18"/>
  <c r="AV89" i="18"/>
  <c r="CC122" i="18" l="1"/>
  <c r="CC71" i="18" s="1"/>
  <c r="CC73" i="18" s="1"/>
  <c r="CI121" i="18"/>
  <c r="N57" i="1"/>
  <c r="CG52" i="18"/>
  <c r="CG53" i="18" s="1"/>
  <c r="CG72" i="18"/>
  <c r="CA71" i="18"/>
  <c r="N56" i="1"/>
  <c r="O17" i="8" s="1"/>
  <c r="O24" i="8" s="1"/>
  <c r="CP119" i="18"/>
  <c r="DF119" i="18"/>
  <c r="DF72" i="18"/>
  <c r="DF52" i="18"/>
  <c r="CZ71" i="18"/>
  <c r="DO123" i="18"/>
  <c r="BC56" i="18"/>
  <c r="BB57" i="18"/>
  <c r="W78" i="18"/>
  <c r="AW88" i="18"/>
  <c r="AW68" i="18"/>
  <c r="AW75" i="18"/>
  <c r="AW76" i="18" s="1"/>
  <c r="AX75" i="18"/>
  <c r="AX76" i="18" s="1"/>
  <c r="AX74" i="18"/>
  <c r="AW74" i="18"/>
  <c r="AX88" i="18"/>
  <c r="AX68" i="18"/>
  <c r="AX89" i="18" s="1"/>
  <c r="AZ58" i="18"/>
  <c r="AZ65" i="18"/>
  <c r="AZ66" i="18" s="1"/>
  <c r="EG73" i="18"/>
  <c r="AY66" i="18"/>
  <c r="ES121" i="18"/>
  <c r="EM53" i="18"/>
  <c r="CC123" i="18" l="1"/>
  <c r="CG119" i="18" s="1"/>
  <c r="CG122" i="18" s="1"/>
  <c r="CG71" i="18" s="1"/>
  <c r="CG73" i="18" s="1"/>
  <c r="CI72" i="18"/>
  <c r="CI52" i="18"/>
  <c r="CI53" i="18" s="1"/>
  <c r="CA73" i="18"/>
  <c r="N39" i="1" s="1"/>
  <c r="N37" i="1"/>
  <c r="CV121" i="18"/>
  <c r="CP122" i="18"/>
  <c r="CP71" i="18" s="1"/>
  <c r="CP73" i="18" s="1"/>
  <c r="DF53" i="18"/>
  <c r="CZ73" i="18"/>
  <c r="DF122" i="18"/>
  <c r="DF71" i="18" s="1"/>
  <c r="DF73" i="18" s="1"/>
  <c r="DL121" i="18"/>
  <c r="BD56" i="18"/>
  <c r="BC57" i="18"/>
  <c r="ES119" i="18"/>
  <c r="ES122" i="18" s="1"/>
  <c r="AW89" i="18"/>
  <c r="AZ67" i="18"/>
  <c r="AO80" i="18"/>
  <c r="BA58" i="18"/>
  <c r="BA65" i="18"/>
  <c r="BA66" i="18" s="1"/>
  <c r="AY67" i="18"/>
  <c r="AN80" i="18"/>
  <c r="W81" i="18"/>
  <c r="ES72" i="18"/>
  <c r="ES52" i="18"/>
  <c r="CM121" i="18" l="1"/>
  <c r="CM52" i="18" s="1"/>
  <c r="CG123" i="18"/>
  <c r="CI119" i="18"/>
  <c r="CO121" i="18" s="1"/>
  <c r="CP123" i="18"/>
  <c r="CV52" i="18"/>
  <c r="CV53" i="18" s="1"/>
  <c r="CV72" i="18"/>
  <c r="DF123" i="18"/>
  <c r="DL52" i="18"/>
  <c r="DL72" i="18"/>
  <c r="BE56" i="18"/>
  <c r="BD57" i="18"/>
  <c r="ES71" i="18"/>
  <c r="W82" i="18"/>
  <c r="AY68" i="18"/>
  <c r="AY88" i="18"/>
  <c r="AZ74" i="18"/>
  <c r="AZ75" i="18"/>
  <c r="AZ76" i="18" s="1"/>
  <c r="AY75" i="18"/>
  <c r="AY76" i="18" s="1"/>
  <c r="AY74" i="18"/>
  <c r="BA67" i="18"/>
  <c r="AP80" i="18"/>
  <c r="AZ68" i="18"/>
  <c r="AZ89" i="18" s="1"/>
  <c r="AZ88" i="18"/>
  <c r="EY121" i="18"/>
  <c r="ES123" i="18"/>
  <c r="BB58" i="18"/>
  <c r="BB65" i="18"/>
  <c r="BB66" i="18" s="1"/>
  <c r="ES53" i="18"/>
  <c r="O55" i="1" l="1"/>
  <c r="P16" i="8" s="1"/>
  <c r="CM72" i="18"/>
  <c r="O38" i="1" s="1"/>
  <c r="CO72" i="18"/>
  <c r="CO52" i="18"/>
  <c r="CO53" i="18" s="1"/>
  <c r="O22" i="1"/>
  <c r="CM53" i="18"/>
  <c r="O23" i="1" s="1"/>
  <c r="CI122" i="18"/>
  <c r="CI123" i="18" s="1"/>
  <c r="CV119" i="18"/>
  <c r="DB121" i="18" s="1"/>
  <c r="DB52" i="18" s="1"/>
  <c r="DB53" i="18" s="1"/>
  <c r="DL119" i="18"/>
  <c r="DL53" i="18"/>
  <c r="BF56" i="18"/>
  <c r="BE57" i="18"/>
  <c r="BA68" i="18"/>
  <c r="BA89" i="18" s="1"/>
  <c r="BA88" i="18"/>
  <c r="ES73" i="18"/>
  <c r="BA75" i="18"/>
  <c r="BA76" i="18" s="1"/>
  <c r="BB67" i="18"/>
  <c r="AQ80" i="18"/>
  <c r="EY72" i="18"/>
  <c r="EY52" i="18"/>
  <c r="BA74" i="18"/>
  <c r="AY89" i="18"/>
  <c r="W86" i="18"/>
  <c r="W83" i="18"/>
  <c r="BC58" i="18"/>
  <c r="BC65" i="18"/>
  <c r="BC66" i="18" s="1"/>
  <c r="CM119" i="18" l="1"/>
  <c r="CI71" i="18"/>
  <c r="DB72" i="18"/>
  <c r="CV122" i="18"/>
  <c r="CV123" i="18" s="1"/>
  <c r="DR121" i="18"/>
  <c r="DL122" i="18"/>
  <c r="BF57" i="18"/>
  <c r="BG56" i="18"/>
  <c r="X78" i="18"/>
  <c r="BB88" i="18"/>
  <c r="BB68" i="18"/>
  <c r="FE121" i="18"/>
  <c r="EY53" i="18"/>
  <c r="BD58" i="18"/>
  <c r="BD65" i="18"/>
  <c r="BD66" i="18" s="1"/>
  <c r="BB74" i="18"/>
  <c r="BC67" i="18"/>
  <c r="BC74" i="18" s="1"/>
  <c r="AR80" i="18"/>
  <c r="BB75" i="18"/>
  <c r="BB76" i="18" s="1"/>
  <c r="CI73" i="18" l="1"/>
  <c r="CM122" i="18"/>
  <c r="CS121" i="18"/>
  <c r="CV71" i="18"/>
  <c r="CV73" i="18" s="1"/>
  <c r="DB119" i="18"/>
  <c r="DH121" i="18" s="1"/>
  <c r="DL71" i="18"/>
  <c r="DL73" i="18" s="1"/>
  <c r="DL123" i="18"/>
  <c r="DR72" i="18"/>
  <c r="DR52" i="18"/>
  <c r="DR53" i="18" s="1"/>
  <c r="DX121" i="18"/>
  <c r="EA119" i="18"/>
  <c r="EA122" i="18" s="1"/>
  <c r="EA71" i="18" s="1"/>
  <c r="EA73" i="18" s="1"/>
  <c r="BH56" i="18"/>
  <c r="BG57" i="18"/>
  <c r="BC88" i="18"/>
  <c r="BC68" i="18"/>
  <c r="BC89" i="18" s="1"/>
  <c r="BE58" i="18"/>
  <c r="BE65" i="18"/>
  <c r="BD67" i="18"/>
  <c r="BD75" i="18" s="1"/>
  <c r="BD76" i="18" s="1"/>
  <c r="AS80" i="18"/>
  <c r="BC75" i="18"/>
  <c r="BC76" i="18" s="1"/>
  <c r="FE119" i="18"/>
  <c r="FE122" i="18" s="1"/>
  <c r="BB89" i="18"/>
  <c r="X81" i="18"/>
  <c r="FE72" i="18"/>
  <c r="FE52" i="18"/>
  <c r="CS72" i="18" l="1"/>
  <c r="CS52" i="18"/>
  <c r="CS53" i="18" s="1"/>
  <c r="CM123" i="18"/>
  <c r="CO119" i="18" s="1"/>
  <c r="CM71" i="18"/>
  <c r="O56" i="1"/>
  <c r="P17" i="8" s="1"/>
  <c r="P24" i="8" s="1"/>
  <c r="DB122" i="18"/>
  <c r="DB71" i="18" s="1"/>
  <c r="DB73" i="18" s="1"/>
  <c r="DH72" i="18"/>
  <c r="DH52" i="18"/>
  <c r="DH53" i="18" s="1"/>
  <c r="DR119" i="18"/>
  <c r="DR122" i="18" s="1"/>
  <c r="DR123" i="18" s="1"/>
  <c r="DX119" i="18"/>
  <c r="DX122" i="18" s="1"/>
  <c r="DX71" i="18" s="1"/>
  <c r="DX52" i="18"/>
  <c r="DX72" i="18"/>
  <c r="EA123" i="18"/>
  <c r="BI56" i="18"/>
  <c r="BH57" i="18"/>
  <c r="FE71" i="18"/>
  <c r="FE73" i="18" s="1"/>
  <c r="BD68" i="18"/>
  <c r="BD89" i="18" s="1"/>
  <c r="BD88" i="18"/>
  <c r="BD74" i="18"/>
  <c r="BE66" i="18"/>
  <c r="FE53" i="18"/>
  <c r="X82" i="18"/>
  <c r="FK121" i="18"/>
  <c r="FE123" i="18"/>
  <c r="BF58" i="18"/>
  <c r="BF65" i="18"/>
  <c r="BF66" i="18" s="1"/>
  <c r="CU121" i="18" l="1"/>
  <c r="CO122" i="18"/>
  <c r="CO71" i="18" s="1"/>
  <c r="CO73" i="18" s="1"/>
  <c r="CM73" i="18"/>
  <c r="O39" i="1" s="1"/>
  <c r="O37" i="1"/>
  <c r="O57" i="1"/>
  <c r="DB123" i="18"/>
  <c r="DH119" i="18"/>
  <c r="DR71" i="18"/>
  <c r="DR73" i="18" s="1"/>
  <c r="ED121" i="18"/>
  <c r="ED72" i="18" s="1"/>
  <c r="DX123" i="18"/>
  <c r="DX53" i="18"/>
  <c r="DX73" i="18"/>
  <c r="BJ56" i="18"/>
  <c r="BI57" i="18"/>
  <c r="BF67" i="18"/>
  <c r="AU80" i="18"/>
  <c r="X86" i="18"/>
  <c r="X83" i="18"/>
  <c r="FK72" i="18"/>
  <c r="FK52" i="18"/>
  <c r="BG58" i="18"/>
  <c r="BG65" i="18"/>
  <c r="BE67" i="18"/>
  <c r="AT80" i="18"/>
  <c r="CO123" i="18" l="1"/>
  <c r="CS119" i="18" s="1"/>
  <c r="CY121" i="18" s="1"/>
  <c r="CU72" i="18"/>
  <c r="CU52" i="18"/>
  <c r="CU53" i="18" s="1"/>
  <c r="DN121" i="18"/>
  <c r="DH122" i="18"/>
  <c r="ED52" i="18"/>
  <c r="ED53" i="18" s="1"/>
  <c r="ED119" i="18"/>
  <c r="BK56" i="18"/>
  <c r="BJ57" i="18"/>
  <c r="Y78" i="18"/>
  <c r="BF68" i="18"/>
  <c r="BF89" i="18" s="1"/>
  <c r="BF88" i="18"/>
  <c r="BE68" i="18"/>
  <c r="BE88" i="18"/>
  <c r="BE74" i="18"/>
  <c r="BE75" i="18"/>
  <c r="BE76" i="18" s="1"/>
  <c r="BF75" i="18"/>
  <c r="BF76" i="18" s="1"/>
  <c r="BF74" i="18"/>
  <c r="BH58" i="18"/>
  <c r="BH65" i="18"/>
  <c r="BH66" i="18" s="1"/>
  <c r="BG66" i="18"/>
  <c r="FK53" i="18"/>
  <c r="FQ121" i="18"/>
  <c r="CS122" i="18" l="1"/>
  <c r="CS71" i="18" s="1"/>
  <c r="CS73" i="18" s="1"/>
  <c r="CY52" i="18"/>
  <c r="CY72" i="18"/>
  <c r="P38" i="1" s="1"/>
  <c r="P55" i="1"/>
  <c r="Q16" i="8" s="1"/>
  <c r="CS123" i="18"/>
  <c r="DN52" i="18"/>
  <c r="DN53" i="18" s="1"/>
  <c r="DN72" i="18"/>
  <c r="DH123" i="18"/>
  <c r="DH71" i="18"/>
  <c r="ED122" i="18"/>
  <c r="ED71" i="18" s="1"/>
  <c r="ED73" i="18" s="1"/>
  <c r="EJ121" i="18"/>
  <c r="BL56" i="18"/>
  <c r="BK57" i="18"/>
  <c r="Y81" i="18"/>
  <c r="FQ72" i="18"/>
  <c r="FQ52" i="18"/>
  <c r="BI58" i="18"/>
  <c r="BI65" i="18"/>
  <c r="BE89" i="18"/>
  <c r="FQ119" i="18"/>
  <c r="BG67" i="18"/>
  <c r="AV80" i="18"/>
  <c r="BH67" i="18"/>
  <c r="AW80" i="18"/>
  <c r="CU119" i="18" l="1"/>
  <c r="CY53" i="18"/>
  <c r="P23" i="1" s="1"/>
  <c r="P22" i="1"/>
  <c r="DH73" i="18"/>
  <c r="DN119" i="18"/>
  <c r="ED123" i="18"/>
  <c r="EJ52" i="18"/>
  <c r="EJ72" i="18"/>
  <c r="EM119" i="18"/>
  <c r="EM122" i="18" s="1"/>
  <c r="EM71" i="18" s="1"/>
  <c r="EM73" i="18" s="1"/>
  <c r="BL57" i="18"/>
  <c r="BM56" i="18"/>
  <c r="BI66" i="18"/>
  <c r="BJ58" i="18"/>
  <c r="BJ65" i="18"/>
  <c r="BJ66" i="18" s="1"/>
  <c r="FQ53" i="18"/>
  <c r="BG68" i="18"/>
  <c r="BG88" i="18"/>
  <c r="BG75" i="18"/>
  <c r="BG76" i="18" s="1"/>
  <c r="BH74" i="18"/>
  <c r="BH75" i="18"/>
  <c r="BH76" i="18" s="1"/>
  <c r="BG74" i="18"/>
  <c r="BH68" i="18"/>
  <c r="BH89" i="18" s="1"/>
  <c r="BH88" i="18"/>
  <c r="FW121" i="18"/>
  <c r="FQ122" i="18"/>
  <c r="FQ123" i="18" s="1"/>
  <c r="Y82" i="18"/>
  <c r="CU122" i="18" l="1"/>
  <c r="CU71" i="18" s="1"/>
  <c r="CU73" i="18" s="1"/>
  <c r="DA121" i="18"/>
  <c r="DT121" i="18"/>
  <c r="DN122" i="18"/>
  <c r="EJ53" i="18"/>
  <c r="EM123" i="18"/>
  <c r="BN56" i="18"/>
  <c r="BM57" i="18"/>
  <c r="BJ67" i="18"/>
  <c r="AY80" i="18"/>
  <c r="BI67" i="18"/>
  <c r="AX80" i="18"/>
  <c r="Y86" i="18"/>
  <c r="Y83" i="18"/>
  <c r="BG89" i="18"/>
  <c r="FW72" i="18"/>
  <c r="FW52" i="18"/>
  <c r="FQ71" i="18"/>
  <c r="BK58" i="18"/>
  <c r="BK65" i="18"/>
  <c r="CU123" i="18" l="1"/>
  <c r="CY119" i="18" s="1"/>
  <c r="DA119" i="18"/>
  <c r="DG121" i="18" s="1"/>
  <c r="DA72" i="18"/>
  <c r="DA52" i="18"/>
  <c r="DA53" i="18" s="1"/>
  <c r="DN71" i="18"/>
  <c r="DN123" i="18"/>
  <c r="DT72" i="18"/>
  <c r="DT52" i="18"/>
  <c r="EP121" i="18"/>
  <c r="BO56" i="18"/>
  <c r="BN57" i="18"/>
  <c r="BJ88" i="18"/>
  <c r="BJ68" i="18"/>
  <c r="BJ89" i="18" s="1"/>
  <c r="BL58" i="18"/>
  <c r="BL65" i="18"/>
  <c r="BL66" i="18" s="1"/>
  <c r="BI88" i="18"/>
  <c r="BI68" i="18"/>
  <c r="BJ74" i="18"/>
  <c r="BJ75" i="18"/>
  <c r="BJ76" i="18" s="1"/>
  <c r="BI74" i="18"/>
  <c r="BI75" i="18"/>
  <c r="BI76" i="18" s="1"/>
  <c r="GC121" i="18"/>
  <c r="FQ73" i="18"/>
  <c r="BK66" i="18"/>
  <c r="FW53" i="18"/>
  <c r="Z78" i="18"/>
  <c r="DA122" i="18" l="1"/>
  <c r="DA123" i="18" s="1"/>
  <c r="CY122" i="18"/>
  <c r="DE121" i="18"/>
  <c r="DG52" i="18"/>
  <c r="DG53" i="18" s="1"/>
  <c r="DG72" i="18"/>
  <c r="DT119" i="18"/>
  <c r="DT53" i="18"/>
  <c r="DN73" i="18"/>
  <c r="EP52" i="18"/>
  <c r="EP53" i="18" s="1"/>
  <c r="EP72" i="18"/>
  <c r="BP56" i="18"/>
  <c r="BO57" i="18"/>
  <c r="BK67" i="18"/>
  <c r="AZ80" i="18"/>
  <c r="GC72" i="18"/>
  <c r="GC52" i="18"/>
  <c r="BM58" i="18"/>
  <c r="BM65" i="18"/>
  <c r="BL67" i="18"/>
  <c r="BA80" i="18"/>
  <c r="Z81" i="18"/>
  <c r="Z82" i="18" s="1"/>
  <c r="Z86" i="18" s="1"/>
  <c r="GC119" i="18"/>
  <c r="GC122" i="18" s="1"/>
  <c r="BI89" i="18"/>
  <c r="DA71" i="18" l="1"/>
  <c r="DA73" i="18" s="1"/>
  <c r="DE52" i="18"/>
  <c r="DE53" i="18" s="1"/>
  <c r="DE72" i="18"/>
  <c r="CY123" i="18"/>
  <c r="CY71" i="18"/>
  <c r="P56" i="1"/>
  <c r="Q17" i="8" s="1"/>
  <c r="Q24" i="8" s="1"/>
  <c r="DT122" i="18"/>
  <c r="DZ121" i="18"/>
  <c r="BQ56" i="18"/>
  <c r="BP57" i="18"/>
  <c r="GC71" i="18"/>
  <c r="Z83" i="18"/>
  <c r="AA78" i="18" s="1"/>
  <c r="BL68" i="18"/>
  <c r="BL89" i="18" s="1"/>
  <c r="BL88" i="18"/>
  <c r="BK68" i="18"/>
  <c r="BK88" i="18"/>
  <c r="BK74" i="18"/>
  <c r="BL74" i="18"/>
  <c r="BK75" i="18"/>
  <c r="BK76" i="18" s="1"/>
  <c r="BL75" i="18"/>
  <c r="BL76" i="18" s="1"/>
  <c r="GC53" i="18"/>
  <c r="GC123" i="18"/>
  <c r="GI121" i="18"/>
  <c r="BN58" i="18"/>
  <c r="BN65" i="18"/>
  <c r="BN66" i="18" s="1"/>
  <c r="BM66" i="18"/>
  <c r="P57" i="1" l="1"/>
  <c r="DE119" i="18"/>
  <c r="CY73" i="18"/>
  <c r="P39" i="1" s="1"/>
  <c r="P37" i="1"/>
  <c r="DM121" i="18"/>
  <c r="DZ72" i="18"/>
  <c r="DZ52" i="18"/>
  <c r="DT71" i="18"/>
  <c r="DT123" i="18"/>
  <c r="EP119" i="18"/>
  <c r="EP122" i="18" s="1"/>
  <c r="EP71" i="18" s="1"/>
  <c r="EP73" i="18" s="1"/>
  <c r="EV121" i="18"/>
  <c r="BR56" i="18"/>
  <c r="BQ57" i="18"/>
  <c r="BM67" i="18"/>
  <c r="BB80" i="18"/>
  <c r="BO58" i="18"/>
  <c r="BO65" i="18"/>
  <c r="BO66" i="18" s="1"/>
  <c r="GC73" i="18"/>
  <c r="GI72" i="18"/>
  <c r="GI52" i="18"/>
  <c r="AA81" i="18"/>
  <c r="AA82" i="18" s="1"/>
  <c r="AA86" i="18" s="1"/>
  <c r="BN67" i="18"/>
  <c r="BC80" i="18"/>
  <c r="BK89" i="18"/>
  <c r="DK121" i="18" l="1"/>
  <c r="DE122" i="18"/>
  <c r="DE71" i="18" s="1"/>
  <c r="DE73" i="18" s="1"/>
  <c r="DM52" i="18"/>
  <c r="DM53" i="18" s="1"/>
  <c r="DM72" i="18"/>
  <c r="DZ119" i="18"/>
  <c r="DZ53" i="18"/>
  <c r="DT73" i="18"/>
  <c r="EP123" i="18"/>
  <c r="EV52" i="18"/>
  <c r="EV72" i="18"/>
  <c r="EY119" i="18"/>
  <c r="EY122" i="18" s="1"/>
  <c r="BR57" i="18"/>
  <c r="BS56" i="18"/>
  <c r="AA83" i="18"/>
  <c r="AB78" i="18" s="1"/>
  <c r="AB81" i="18" s="1"/>
  <c r="GI53" i="18"/>
  <c r="BM88" i="18"/>
  <c r="BM68" i="18"/>
  <c r="BM75" i="18"/>
  <c r="BM76" i="18" s="1"/>
  <c r="BN75" i="18"/>
  <c r="BN76" i="18" s="1"/>
  <c r="BM74" i="18"/>
  <c r="BN74" i="18"/>
  <c r="GO121" i="18"/>
  <c r="BO67" i="18"/>
  <c r="BD80" i="18"/>
  <c r="BN88" i="18"/>
  <c r="BN68" i="18"/>
  <c r="BN89" i="18" s="1"/>
  <c r="BP58" i="18"/>
  <c r="BP65" i="18"/>
  <c r="BP66" i="18" s="1"/>
  <c r="DE123" i="18" l="1"/>
  <c r="DK72" i="18"/>
  <c r="Q38" i="1" s="1"/>
  <c r="DK52" i="18"/>
  <c r="Q55" i="1"/>
  <c r="R16" i="8" s="1"/>
  <c r="EF121" i="18"/>
  <c r="DZ122" i="18"/>
  <c r="DZ123" i="18" s="1"/>
  <c r="EF119" i="18" s="1"/>
  <c r="EV53" i="18"/>
  <c r="EY123" i="18"/>
  <c r="EY71" i="18"/>
  <c r="EY73" i="18" s="1"/>
  <c r="BT56" i="18"/>
  <c r="BS57" i="18"/>
  <c r="BP67" i="18"/>
  <c r="BE80" i="18"/>
  <c r="GO119" i="18"/>
  <c r="GU121" i="18" s="1"/>
  <c r="BO68" i="18"/>
  <c r="BO89" i="18" s="1"/>
  <c r="BO88" i="18"/>
  <c r="GO72" i="18"/>
  <c r="GO52" i="18"/>
  <c r="BM89" i="18"/>
  <c r="BO75" i="18"/>
  <c r="BO76" i="18" s="1"/>
  <c r="BO74" i="18"/>
  <c r="AB82" i="18"/>
  <c r="G81" i="18"/>
  <c r="BQ58" i="18"/>
  <c r="BQ65" i="18"/>
  <c r="Q22" i="1" l="1"/>
  <c r="DK53" i="18"/>
  <c r="Q23" i="1" s="1"/>
  <c r="DG119" i="18"/>
  <c r="DS121" i="18"/>
  <c r="DZ71" i="18"/>
  <c r="EF122" i="18"/>
  <c r="EF71" i="18" s="1"/>
  <c r="EL121" i="18"/>
  <c r="EF72" i="18"/>
  <c r="EF52" i="18"/>
  <c r="FB121" i="18"/>
  <c r="BU56" i="18"/>
  <c r="BT57" i="18"/>
  <c r="GU72" i="18"/>
  <c r="GU52" i="18"/>
  <c r="BQ66" i="18"/>
  <c r="AB86" i="18"/>
  <c r="G82" i="18"/>
  <c r="AB83" i="18"/>
  <c r="AC78" i="18" s="1"/>
  <c r="BP74" i="18"/>
  <c r="GO53" i="18"/>
  <c r="BR58" i="18"/>
  <c r="BR65" i="18"/>
  <c r="BR66" i="18" s="1"/>
  <c r="BP68" i="18"/>
  <c r="BP89" i="18" s="1"/>
  <c r="BP88" i="18"/>
  <c r="BP75" i="18"/>
  <c r="BP76" i="18" s="1"/>
  <c r="GO122" i="18"/>
  <c r="DG122" i="18" l="1"/>
  <c r="DG123" i="18" s="1"/>
  <c r="DS72" i="18"/>
  <c r="DS52" i="18"/>
  <c r="DS53" i="18" s="1"/>
  <c r="EF123" i="18"/>
  <c r="EF53" i="18"/>
  <c r="EF73" i="18"/>
  <c r="EJ119" i="18"/>
  <c r="EL52" i="18"/>
  <c r="EL53" i="18" s="1"/>
  <c r="EL72" i="18"/>
  <c r="DZ73" i="18"/>
  <c r="FB52" i="18"/>
  <c r="FB53" i="18" s="1"/>
  <c r="FB72" i="18"/>
  <c r="BV56" i="18"/>
  <c r="BU57" i="18"/>
  <c r="GU53" i="18"/>
  <c r="GO123" i="18"/>
  <c r="GO71" i="18"/>
  <c r="BR67" i="18"/>
  <c r="BG80" i="18"/>
  <c r="BQ67" i="18"/>
  <c r="BF80" i="18"/>
  <c r="BS58" i="18"/>
  <c r="BS65" i="18"/>
  <c r="AC81" i="18"/>
  <c r="AC82" i="18" s="1"/>
  <c r="AC86" i="18" s="1"/>
  <c r="DK119" i="18" l="1"/>
  <c r="DG71" i="18"/>
  <c r="DS119" i="18"/>
  <c r="EJ122" i="18"/>
  <c r="EJ123" i="18" s="1"/>
  <c r="BW56" i="18"/>
  <c r="BV57" i="18"/>
  <c r="AC83" i="18"/>
  <c r="AD78" i="18" s="1"/>
  <c r="AD81" i="18" s="1"/>
  <c r="AD82" i="18" s="1"/>
  <c r="AD86" i="18" s="1"/>
  <c r="BQ68" i="18"/>
  <c r="BQ88" i="18"/>
  <c r="BQ74" i="18"/>
  <c r="BR74" i="18"/>
  <c r="BR75" i="18"/>
  <c r="BR76" i="18" s="1"/>
  <c r="BQ75" i="18"/>
  <c r="BQ76" i="18" s="1"/>
  <c r="GO73" i="18"/>
  <c r="BR68" i="18"/>
  <c r="BR89" i="18" s="1"/>
  <c r="BR88" i="18"/>
  <c r="BS66" i="18"/>
  <c r="BT58" i="18"/>
  <c r="BT65" i="18"/>
  <c r="BT66" i="18" s="1"/>
  <c r="DG73" i="18" l="1"/>
  <c r="DQ121" i="18"/>
  <c r="DK122" i="18"/>
  <c r="DY121" i="18"/>
  <c r="DS122" i="18"/>
  <c r="DS123" i="18" s="1"/>
  <c r="DY119" i="18" s="1"/>
  <c r="EL119" i="18"/>
  <c r="EJ71" i="18"/>
  <c r="FB119" i="18"/>
  <c r="FH121" i="18" s="1"/>
  <c r="BX56" i="18"/>
  <c r="BW57" i="18"/>
  <c r="HA121" i="18"/>
  <c r="AD83" i="18"/>
  <c r="AE78" i="18" s="1"/>
  <c r="AE81" i="18" s="1"/>
  <c r="AE82" i="18" s="1"/>
  <c r="AE86" i="18" s="1"/>
  <c r="BS67" i="18"/>
  <c r="BH80" i="18"/>
  <c r="BT67" i="18"/>
  <c r="BI80" i="18"/>
  <c r="BQ89" i="18"/>
  <c r="BU58" i="18"/>
  <c r="BU65" i="18"/>
  <c r="DK71" i="18" l="1"/>
  <c r="Q56" i="1"/>
  <c r="R17" i="8" s="1"/>
  <c r="R24" i="8" s="1"/>
  <c r="DQ52" i="18"/>
  <c r="DQ72" i="18"/>
  <c r="DK123" i="18"/>
  <c r="DS71" i="18"/>
  <c r="EE121" i="18"/>
  <c r="DY52" i="18"/>
  <c r="DY53" i="18" s="1"/>
  <c r="DY72" i="18"/>
  <c r="DY122" i="18"/>
  <c r="DY71" i="18" s="1"/>
  <c r="DY73" i="18" s="1"/>
  <c r="EJ73" i="18"/>
  <c r="ER121" i="18"/>
  <c r="EL122" i="18"/>
  <c r="EL71" i="18" s="1"/>
  <c r="EL73" i="18" s="1"/>
  <c r="FH52" i="18"/>
  <c r="FH72" i="18"/>
  <c r="FB122" i="18"/>
  <c r="FB71" i="18" s="1"/>
  <c r="FB73" i="18" s="1"/>
  <c r="BX57" i="18"/>
  <c r="BY56" i="18"/>
  <c r="HA119" i="18"/>
  <c r="HA122" i="18" s="1"/>
  <c r="HA72" i="18"/>
  <c r="HA52" i="18"/>
  <c r="AE83" i="18"/>
  <c r="AF78" i="18" s="1"/>
  <c r="AF81" i="18" s="1"/>
  <c r="AF82" i="18" s="1"/>
  <c r="AF86" i="18" s="1"/>
  <c r="BU66" i="18"/>
  <c r="BT68" i="18"/>
  <c r="BT89" i="18" s="1"/>
  <c r="BT88" i="18"/>
  <c r="BS88" i="18"/>
  <c r="BS68" i="18"/>
  <c r="BT74" i="18"/>
  <c r="BT75" i="18"/>
  <c r="BT76" i="18" s="1"/>
  <c r="BS75" i="18"/>
  <c r="BS76" i="18" s="1"/>
  <c r="BS74" i="18"/>
  <c r="BV58" i="18"/>
  <c r="BV65" i="18"/>
  <c r="BV66" i="18" s="1"/>
  <c r="DM119" i="18" l="1"/>
  <c r="Q57" i="1"/>
  <c r="DQ53" i="18"/>
  <c r="DK73" i="18"/>
  <c r="Q39" i="1" s="1"/>
  <c r="Q37" i="1"/>
  <c r="EE72" i="18"/>
  <c r="EE52" i="18"/>
  <c r="EE53" i="18" s="1"/>
  <c r="DS73" i="18"/>
  <c r="DY123" i="18"/>
  <c r="EL123" i="18"/>
  <c r="ER72" i="18"/>
  <c r="ER52" i="18"/>
  <c r="FH53" i="18"/>
  <c r="FB123" i="18"/>
  <c r="BZ56" i="18"/>
  <c r="BY57" i="18"/>
  <c r="HA71" i="18"/>
  <c r="HA73" i="18" s="1"/>
  <c r="HG121" i="18"/>
  <c r="HA123" i="18"/>
  <c r="HA53" i="18"/>
  <c r="AF83" i="18"/>
  <c r="AG78" i="18" s="1"/>
  <c r="AG81" i="18" s="1"/>
  <c r="BW58" i="18"/>
  <c r="BW65" i="18"/>
  <c r="BV67" i="18"/>
  <c r="BK80" i="18"/>
  <c r="BU67" i="18"/>
  <c r="BJ80" i="18"/>
  <c r="BS89" i="18"/>
  <c r="DM122" i="18" l="1"/>
  <c r="EE119" i="18"/>
  <c r="ER119" i="18"/>
  <c r="ER122" i="18" s="1"/>
  <c r="ER71" i="18" s="1"/>
  <c r="ER53" i="18"/>
  <c r="EX121" i="18"/>
  <c r="FK119" i="18"/>
  <c r="CA56" i="18"/>
  <c r="BZ57" i="18"/>
  <c r="HG52" i="18"/>
  <c r="HG72" i="18"/>
  <c r="BW66" i="18"/>
  <c r="BU68" i="18"/>
  <c r="BU88" i="18"/>
  <c r="BU75" i="18"/>
  <c r="BU76" i="18" s="1"/>
  <c r="BU74" i="18"/>
  <c r="BV75" i="18"/>
  <c r="BV76" i="18" s="1"/>
  <c r="BV74" i="18"/>
  <c r="BX58" i="18"/>
  <c r="BX65" i="18"/>
  <c r="BX66" i="18" s="1"/>
  <c r="AG82" i="18"/>
  <c r="BV68" i="18"/>
  <c r="BV89" i="18" s="1"/>
  <c r="BV88" i="18"/>
  <c r="DM71" i="18" l="1"/>
  <c r="DM123" i="18"/>
  <c r="EK121" i="18"/>
  <c r="EE122" i="18"/>
  <c r="EE71" i="18" s="1"/>
  <c r="EE73" i="18" s="1"/>
  <c r="ER123" i="18"/>
  <c r="EV119" i="18"/>
  <c r="EV122" i="18" s="1"/>
  <c r="EX72" i="18"/>
  <c r="EX52" i="18"/>
  <c r="EX53" i="18" s="1"/>
  <c r="ER73" i="18"/>
  <c r="FH119" i="18"/>
  <c r="FN121" i="18" s="1"/>
  <c r="FK122" i="18"/>
  <c r="FK123" i="18" s="1"/>
  <c r="CB56" i="18"/>
  <c r="CA57" i="18"/>
  <c r="HG53" i="18"/>
  <c r="BW67" i="18"/>
  <c r="BL80" i="18"/>
  <c r="AG86" i="18"/>
  <c r="AG83" i="18"/>
  <c r="BY58" i="18"/>
  <c r="BY65" i="18"/>
  <c r="BY66" i="18" s="1"/>
  <c r="BX67" i="18"/>
  <c r="BM80" i="18"/>
  <c r="BU89" i="18"/>
  <c r="DQ119" i="18" l="1"/>
  <c r="DM73" i="18"/>
  <c r="EE123" i="18"/>
  <c r="EK119" i="18" s="1"/>
  <c r="EK72" i="18"/>
  <c r="EK52" i="18"/>
  <c r="EK53" i="18" s="1"/>
  <c r="EV123" i="18"/>
  <c r="EV71" i="18"/>
  <c r="FH122" i="18"/>
  <c r="FH123" i="18" s="1"/>
  <c r="FN72" i="18"/>
  <c r="FN52" i="18"/>
  <c r="FN53" i="18" s="1"/>
  <c r="GI119" i="18"/>
  <c r="GI122" i="18" s="1"/>
  <c r="GI71" i="18" s="1"/>
  <c r="GI73" i="18" s="1"/>
  <c r="FK71" i="18"/>
  <c r="CC56" i="18"/>
  <c r="CB57" i="18"/>
  <c r="HM119" i="18"/>
  <c r="AH78" i="18"/>
  <c r="BW68" i="18"/>
  <c r="BW88" i="18"/>
  <c r="BW74" i="18"/>
  <c r="BW75" i="18"/>
  <c r="BW76" i="18" s="1"/>
  <c r="BX75" i="18"/>
  <c r="BX76" i="18" s="1"/>
  <c r="BX74" i="18"/>
  <c r="BZ58" i="18"/>
  <c r="BZ65" i="18"/>
  <c r="BZ66" i="18" s="1"/>
  <c r="BY67" i="18"/>
  <c r="BN80" i="18"/>
  <c r="BX68" i="18"/>
  <c r="BX89" i="18" s="1"/>
  <c r="BX88" i="18"/>
  <c r="DW121" i="18" l="1"/>
  <c r="DQ122" i="18"/>
  <c r="EQ121" i="18"/>
  <c r="EK122" i="18"/>
  <c r="EV73" i="18"/>
  <c r="EX119" i="18"/>
  <c r="FN119" i="18"/>
  <c r="FN122" i="18" s="1"/>
  <c r="FN71" i="18" s="1"/>
  <c r="FN73" i="18" s="1"/>
  <c r="FH71" i="18"/>
  <c r="FT121" i="18"/>
  <c r="GI123" i="18"/>
  <c r="FK73" i="18"/>
  <c r="CD56" i="18"/>
  <c r="CC57" i="18"/>
  <c r="HS121" i="18"/>
  <c r="CA58" i="18"/>
  <c r="CA65" i="18"/>
  <c r="CA66" i="18" s="1"/>
  <c r="BY68" i="18"/>
  <c r="BY89" i="18" s="1"/>
  <c r="BY88" i="18"/>
  <c r="AH81" i="18"/>
  <c r="BZ67" i="18"/>
  <c r="BO80" i="18"/>
  <c r="BW89" i="18"/>
  <c r="BY74" i="18"/>
  <c r="BY75" i="18"/>
  <c r="BY76" i="18" s="1"/>
  <c r="DQ123" i="18" l="1"/>
  <c r="DQ71" i="18"/>
  <c r="DW72" i="18"/>
  <c r="R38" i="1" s="1"/>
  <c r="DW52" i="18"/>
  <c r="R55" i="1"/>
  <c r="S16" i="8" s="1"/>
  <c r="EK71" i="18"/>
  <c r="EK73" i="18" s="1"/>
  <c r="EK123" i="18"/>
  <c r="EQ52" i="18"/>
  <c r="EQ72" i="18"/>
  <c r="FD121" i="18"/>
  <c r="EX122" i="18"/>
  <c r="EX123" i="18" s="1"/>
  <c r="FD119" i="18" s="1"/>
  <c r="FN123" i="18"/>
  <c r="FH73" i="18"/>
  <c r="FT52" i="18"/>
  <c r="FT72" i="18"/>
  <c r="CD57" i="18"/>
  <c r="CE56" i="18"/>
  <c r="HS52" i="18"/>
  <c r="HS72" i="18"/>
  <c r="BZ68" i="18"/>
  <c r="BZ89" i="18" s="1"/>
  <c r="BZ88" i="18"/>
  <c r="BZ74" i="18"/>
  <c r="BZ75" i="18"/>
  <c r="BZ76" i="18" s="1"/>
  <c r="CB58" i="18"/>
  <c r="CB65" i="18"/>
  <c r="CB66" i="18" s="1"/>
  <c r="CA67" i="18"/>
  <c r="BP80" i="18"/>
  <c r="AH82" i="18"/>
  <c r="DQ73" i="18" l="1"/>
  <c r="DW53" i="18"/>
  <c r="R23" i="1" s="1"/>
  <c r="R22" i="1"/>
  <c r="DW119" i="18"/>
  <c r="EQ53" i="18"/>
  <c r="EQ119" i="18"/>
  <c r="EX71" i="18"/>
  <c r="FD122" i="18"/>
  <c r="FJ121" i="18"/>
  <c r="FD72" i="18"/>
  <c r="FD52" i="18"/>
  <c r="FT53" i="18"/>
  <c r="CF56" i="18"/>
  <c r="CE57" i="18"/>
  <c r="HS53" i="18"/>
  <c r="AH86" i="18"/>
  <c r="AH83" i="18"/>
  <c r="CA74" i="18"/>
  <c r="CB67" i="18"/>
  <c r="CB74" i="18" s="1"/>
  <c r="BQ80" i="18"/>
  <c r="CA75" i="18"/>
  <c r="CA76" i="18" s="1"/>
  <c r="CC58" i="18"/>
  <c r="CC65" i="18"/>
  <c r="CA68" i="18"/>
  <c r="CA89" i="18" s="1"/>
  <c r="CA88" i="18"/>
  <c r="EC121" i="18" l="1"/>
  <c r="DW122" i="18"/>
  <c r="EW121" i="18"/>
  <c r="EQ122" i="18"/>
  <c r="FD123" i="18"/>
  <c r="FD71" i="18"/>
  <c r="FD73" i="18" s="1"/>
  <c r="FD53" i="18"/>
  <c r="EX73" i="18"/>
  <c r="FJ52" i="18"/>
  <c r="FJ53" i="18" s="1"/>
  <c r="FJ72" i="18"/>
  <c r="FW119" i="18"/>
  <c r="CG56" i="18"/>
  <c r="CF57" i="18"/>
  <c r="HY121" i="18"/>
  <c r="CB75" i="18"/>
  <c r="CB76" i="18" s="1"/>
  <c r="CD58" i="18"/>
  <c r="CD65" i="18"/>
  <c r="CD66" i="18" s="1"/>
  <c r="CB68" i="18"/>
  <c r="CB89" i="18" s="1"/>
  <c r="CB88" i="18"/>
  <c r="AI78" i="18"/>
  <c r="CC66" i="18"/>
  <c r="DW71" i="18" l="1"/>
  <c r="R56" i="1"/>
  <c r="S17" i="8" s="1"/>
  <c r="S24" i="8" s="1"/>
  <c r="DW123" i="18"/>
  <c r="EC72" i="18"/>
  <c r="EC52" i="18"/>
  <c r="EQ71" i="18"/>
  <c r="EQ73" i="18" s="1"/>
  <c r="EQ123" i="18"/>
  <c r="EW72" i="18"/>
  <c r="EW52" i="18"/>
  <c r="EW53" i="18" s="1"/>
  <c r="FJ119" i="18"/>
  <c r="FT119" i="18"/>
  <c r="FW122" i="18"/>
  <c r="FW123" i="18" s="1"/>
  <c r="CH56" i="18"/>
  <c r="CG57" i="18"/>
  <c r="HY52" i="18"/>
  <c r="HY72" i="18"/>
  <c r="CE58" i="18"/>
  <c r="CE65" i="18"/>
  <c r="CE66" i="18" s="1"/>
  <c r="CD67" i="18"/>
  <c r="BS80" i="18"/>
  <c r="CC67" i="18"/>
  <c r="BR80" i="18"/>
  <c r="AI81" i="18"/>
  <c r="EC119" i="18" l="1"/>
  <c r="R57" i="1"/>
  <c r="EC53" i="18"/>
  <c r="DW73" i="18"/>
  <c r="R37" i="1"/>
  <c r="FP121" i="18"/>
  <c r="FJ122" i="18"/>
  <c r="FJ71" i="18" s="1"/>
  <c r="FJ73" i="18" s="1"/>
  <c r="FT122" i="18"/>
  <c r="FZ121" i="18"/>
  <c r="GU119" i="18"/>
  <c r="FW71" i="18"/>
  <c r="CI56" i="18"/>
  <c r="CH57" i="18"/>
  <c r="HY53" i="18"/>
  <c r="HY119" i="18"/>
  <c r="CD68" i="18"/>
  <c r="CD89" i="18" s="1"/>
  <c r="CD88" i="18"/>
  <c r="CE67" i="18"/>
  <c r="CE74" i="18" s="1"/>
  <c r="BT80" i="18"/>
  <c r="CF58" i="18"/>
  <c r="CF65" i="18"/>
  <c r="AI82" i="18"/>
  <c r="CC68" i="18"/>
  <c r="CC88" i="18"/>
  <c r="CC75" i="18"/>
  <c r="CC76" i="18" s="1"/>
  <c r="CC74" i="18"/>
  <c r="CD75" i="18"/>
  <c r="CD76" i="18" s="1"/>
  <c r="CD74" i="18"/>
  <c r="EI121" i="18" l="1"/>
  <c r="EC122" i="18"/>
  <c r="EC123" i="18" s="1"/>
  <c r="FJ123" i="18"/>
  <c r="FP119" i="18" s="1"/>
  <c r="FP122" i="18" s="1"/>
  <c r="FP72" i="18"/>
  <c r="FP52" i="18"/>
  <c r="FZ52" i="18"/>
  <c r="FZ72" i="18"/>
  <c r="FT123" i="18"/>
  <c r="FT71" i="18"/>
  <c r="GU122" i="18"/>
  <c r="FW73" i="18"/>
  <c r="HM121" i="18"/>
  <c r="CJ56" i="18"/>
  <c r="CI57" i="18"/>
  <c r="IE121" i="18"/>
  <c r="HY122" i="18"/>
  <c r="CE75" i="18"/>
  <c r="CE76" i="18" s="1"/>
  <c r="CC89" i="18"/>
  <c r="AI86" i="18"/>
  <c r="AI83" i="18"/>
  <c r="CG58" i="18"/>
  <c r="CG65" i="18"/>
  <c r="CG66" i="18" s="1"/>
  <c r="CF66" i="18"/>
  <c r="CE88" i="18"/>
  <c r="CE68" i="18"/>
  <c r="CE89" i="18" s="1"/>
  <c r="EC71" i="18" l="1"/>
  <c r="EI119" i="18"/>
  <c r="EO121" i="18" s="1"/>
  <c r="EI72" i="18"/>
  <c r="S38" i="1" s="1"/>
  <c r="EI52" i="18"/>
  <c r="S55" i="1"/>
  <c r="T16" i="8" s="1"/>
  <c r="EW119" i="18"/>
  <c r="FP71" i="18"/>
  <c r="FP73" i="18" s="1"/>
  <c r="FP53" i="18"/>
  <c r="FV121" i="18"/>
  <c r="FP123" i="18"/>
  <c r="FT73" i="18"/>
  <c r="FZ119" i="18"/>
  <c r="FZ53" i="18"/>
  <c r="GU71" i="18"/>
  <c r="GU123" i="18"/>
  <c r="HM52" i="18"/>
  <c r="HM53" i="18" s="1"/>
  <c r="HM72" i="18"/>
  <c r="HM122" i="18"/>
  <c r="CJ57" i="18"/>
  <c r="CK56" i="18"/>
  <c r="HY71" i="18"/>
  <c r="HY123" i="18"/>
  <c r="IE52" i="18"/>
  <c r="IE72" i="18"/>
  <c r="AJ78" i="18"/>
  <c r="CH58" i="18"/>
  <c r="CH65" i="18"/>
  <c r="CF67" i="18"/>
  <c r="BU80" i="18"/>
  <c r="CG67" i="18"/>
  <c r="BV80" i="18"/>
  <c r="EI122" i="18" l="1"/>
  <c r="S56" i="1" s="1"/>
  <c r="T17" i="8" s="1"/>
  <c r="T24" i="8" s="1"/>
  <c r="EO52" i="18"/>
  <c r="EO72" i="18"/>
  <c r="EI53" i="18"/>
  <c r="S23" i="1" s="1"/>
  <c r="S22" i="1"/>
  <c r="EC73" i="18"/>
  <c r="FC121" i="18"/>
  <c r="EW122" i="18"/>
  <c r="EW71" i="18" s="1"/>
  <c r="EW73" i="18" s="1"/>
  <c r="FV52" i="18"/>
  <c r="FV53" i="18" s="1"/>
  <c r="FV72" i="18"/>
  <c r="GF121" i="18"/>
  <c r="FZ122" i="18"/>
  <c r="GU73" i="18"/>
  <c r="HM71" i="18"/>
  <c r="HM73" i="18" s="1"/>
  <c r="HM123" i="18"/>
  <c r="CL56" i="18"/>
  <c r="CK57" i="18"/>
  <c r="HY73" i="18"/>
  <c r="IE53" i="18"/>
  <c r="AJ81" i="18"/>
  <c r="CG88" i="18"/>
  <c r="CG68" i="18"/>
  <c r="CG89" i="18" s="1"/>
  <c r="CF68" i="18"/>
  <c r="CF88" i="18"/>
  <c r="CG75" i="18"/>
  <c r="CG76" i="18" s="1"/>
  <c r="CF74" i="18"/>
  <c r="CF75" i="18"/>
  <c r="CF76" i="18" s="1"/>
  <c r="CG74" i="18"/>
  <c r="CH66" i="18"/>
  <c r="CI58" i="18"/>
  <c r="CI65" i="18"/>
  <c r="CI66" i="18" s="1"/>
  <c r="EI123" i="18" l="1"/>
  <c r="EO119" i="18" s="1"/>
  <c r="EI71" i="18"/>
  <c r="EO53" i="18"/>
  <c r="EW123" i="18"/>
  <c r="FC119" i="18" s="1"/>
  <c r="FC122" i="18" s="1"/>
  <c r="FC71" i="18" s="1"/>
  <c r="FC73" i="18" s="1"/>
  <c r="S57" i="1"/>
  <c r="FC52" i="18"/>
  <c r="FC72" i="18"/>
  <c r="FI121" i="18"/>
  <c r="FV119" i="18"/>
  <c r="FZ123" i="18"/>
  <c r="FZ71" i="18"/>
  <c r="FZ73" i="18" s="1"/>
  <c r="GF72" i="18"/>
  <c r="GF52" i="18"/>
  <c r="CM56" i="18"/>
  <c r="CL57" i="18"/>
  <c r="IK121" i="18"/>
  <c r="CF89" i="18"/>
  <c r="CJ58" i="18"/>
  <c r="CJ65" i="18"/>
  <c r="CI67" i="18"/>
  <c r="BX80" i="18"/>
  <c r="CH67" i="18"/>
  <c r="BW80" i="18"/>
  <c r="AJ82" i="18"/>
  <c r="EI73" i="18" l="1"/>
  <c r="S39" i="1" s="1"/>
  <c r="S37" i="1"/>
  <c r="FC123" i="18"/>
  <c r="EU121" i="18"/>
  <c r="EO122" i="18"/>
  <c r="FI119" i="18"/>
  <c r="FI122" i="18" s="1"/>
  <c r="FI71" i="18" s="1"/>
  <c r="FI72" i="18"/>
  <c r="FI52" i="18"/>
  <c r="FI53" i="18" s="1"/>
  <c r="FC53" i="18"/>
  <c r="GB121" i="18"/>
  <c r="FV122" i="18"/>
  <c r="FV71" i="18" s="1"/>
  <c r="FV73" i="18" s="1"/>
  <c r="GF53" i="18"/>
  <c r="GF119" i="18"/>
  <c r="CN56" i="18"/>
  <c r="CM57" i="18"/>
  <c r="IK52" i="18"/>
  <c r="IK72" i="18"/>
  <c r="AJ86" i="18"/>
  <c r="AJ83" i="18"/>
  <c r="CJ66" i="18"/>
  <c r="CH68" i="18"/>
  <c r="CH88" i="18"/>
  <c r="CI74" i="18"/>
  <c r="CI75" i="18"/>
  <c r="CI76" i="18" s="1"/>
  <c r="CH75" i="18"/>
  <c r="CH76" i="18" s="1"/>
  <c r="CH74" i="18"/>
  <c r="CI68" i="18"/>
  <c r="CI89" i="18" s="1"/>
  <c r="CI88" i="18"/>
  <c r="CK58" i="18"/>
  <c r="CK65" i="18"/>
  <c r="CK66" i="18" s="1"/>
  <c r="FI73" i="18" l="1"/>
  <c r="EU52" i="18"/>
  <c r="EU72" i="18"/>
  <c r="T38" i="1" s="1"/>
  <c r="T55" i="1"/>
  <c r="U16" i="8" s="1"/>
  <c r="EO71" i="18"/>
  <c r="EO123" i="18"/>
  <c r="FO121" i="18"/>
  <c r="FI123" i="18"/>
  <c r="FV123" i="18"/>
  <c r="GB52" i="18"/>
  <c r="GB53" i="18" s="1"/>
  <c r="GB72" i="18"/>
  <c r="GL121" i="18"/>
  <c r="GF122" i="18"/>
  <c r="CO56" i="18"/>
  <c r="CN57" i="18"/>
  <c r="IK53" i="18"/>
  <c r="IK119" i="18"/>
  <c r="CH89" i="18"/>
  <c r="CK67" i="18"/>
  <c r="BZ80" i="18"/>
  <c r="CJ67" i="18"/>
  <c r="BY80" i="18"/>
  <c r="AK78" i="18"/>
  <c r="CL58" i="18"/>
  <c r="CL65" i="18"/>
  <c r="CL66" i="18" s="1"/>
  <c r="EU119" i="18" l="1"/>
  <c r="EO73" i="18"/>
  <c r="EU53" i="18"/>
  <c r="T23" i="1" s="1"/>
  <c r="T22" i="1"/>
  <c r="FO72" i="18"/>
  <c r="FO52" i="18"/>
  <c r="FO53" i="18" s="1"/>
  <c r="GB119" i="18"/>
  <c r="GF123" i="18"/>
  <c r="GF71" i="18"/>
  <c r="GL52" i="18"/>
  <c r="GL53" i="18" s="1"/>
  <c r="GL72" i="18"/>
  <c r="CP56" i="18"/>
  <c r="CO57" i="18"/>
  <c r="IQ121" i="18"/>
  <c r="IK122" i="18"/>
  <c r="CL67" i="18"/>
  <c r="CL75" i="18" s="1"/>
  <c r="CL76" i="18" s="1"/>
  <c r="CK88" i="18"/>
  <c r="CK68" i="18"/>
  <c r="CK89" i="18" s="1"/>
  <c r="CA80" i="18"/>
  <c r="CM58" i="18"/>
  <c r="CM65" i="18"/>
  <c r="CM66" i="18" s="1"/>
  <c r="AK81" i="18"/>
  <c r="CJ68" i="18"/>
  <c r="CJ88" i="18"/>
  <c r="CK75" i="18"/>
  <c r="CK76" i="18" s="1"/>
  <c r="CK74" i="18"/>
  <c r="CJ75" i="18"/>
  <c r="CJ76" i="18" s="1"/>
  <c r="CJ74" i="18"/>
  <c r="EU122" i="18" l="1"/>
  <c r="EU123" i="18" s="1"/>
  <c r="FA121" i="18"/>
  <c r="GB122" i="18"/>
  <c r="GB71" i="18" s="1"/>
  <c r="GB73" i="18" s="1"/>
  <c r="GH121" i="18"/>
  <c r="GF73" i="18"/>
  <c r="GL119" i="18"/>
  <c r="CP57" i="18"/>
  <c r="CQ56" i="18"/>
  <c r="IK71" i="18"/>
  <c r="IK123" i="18"/>
  <c r="IQ52" i="18"/>
  <c r="IQ72" i="18"/>
  <c r="CL74" i="18"/>
  <c r="CJ89" i="18"/>
  <c r="CN58" i="18"/>
  <c r="CN65" i="18"/>
  <c r="CN66" i="18" s="1"/>
  <c r="AK82" i="18"/>
  <c r="CM67" i="18"/>
  <c r="CB80" i="18"/>
  <c r="CL88" i="18"/>
  <c r="CL68" i="18"/>
  <c r="CL89" i="18" s="1"/>
  <c r="FA119" i="18" l="1"/>
  <c r="FA122" i="18" s="1"/>
  <c r="T57" i="1"/>
  <c r="FA72" i="18"/>
  <c r="FA52" i="18"/>
  <c r="EU71" i="18"/>
  <c r="T56" i="1"/>
  <c r="U17" i="8" s="1"/>
  <c r="U24" i="8" s="1"/>
  <c r="GB123" i="18"/>
  <c r="GH52" i="18"/>
  <c r="GH53" i="18" s="1"/>
  <c r="GH72" i="18"/>
  <c r="GR121" i="18"/>
  <c r="GL122" i="18"/>
  <c r="HG119" i="18"/>
  <c r="CR56" i="18"/>
  <c r="CQ57" i="18"/>
  <c r="IQ53" i="18"/>
  <c r="IK73" i="18"/>
  <c r="AK86" i="18"/>
  <c r="AK83" i="18"/>
  <c r="CM68" i="18"/>
  <c r="CM89" i="18" s="1"/>
  <c r="CM88" i="18"/>
  <c r="CM75" i="18"/>
  <c r="CM76" i="18" s="1"/>
  <c r="CM74" i="18"/>
  <c r="CN67" i="18"/>
  <c r="CN75" i="18" s="1"/>
  <c r="CN76" i="18" s="1"/>
  <c r="CC80" i="18"/>
  <c r="CO58" i="18"/>
  <c r="CO65" i="18"/>
  <c r="FA53" i="18" l="1"/>
  <c r="EU73" i="18"/>
  <c r="T39" i="1" s="1"/>
  <c r="T37" i="1"/>
  <c r="FA71" i="18"/>
  <c r="FG121" i="18"/>
  <c r="FA123" i="18"/>
  <c r="GL123" i="18"/>
  <c r="GL71" i="18"/>
  <c r="GL73" i="18" s="1"/>
  <c r="GR72" i="18"/>
  <c r="GR52" i="18"/>
  <c r="HG122" i="18"/>
  <c r="HG71" i="18" s="1"/>
  <c r="CS56" i="18"/>
  <c r="CR57" i="18"/>
  <c r="IW121" i="18"/>
  <c r="O34" i="1"/>
  <c r="CN68" i="18"/>
  <c r="CN89" i="18" s="1"/>
  <c r="CN88" i="18"/>
  <c r="CP58" i="18"/>
  <c r="CP65" i="18"/>
  <c r="CP66" i="18" s="1"/>
  <c r="AL78" i="18"/>
  <c r="CO66" i="18"/>
  <c r="CN74" i="18"/>
  <c r="FG119" i="18" l="1"/>
  <c r="FG122" i="18" s="1"/>
  <c r="FG52" i="18"/>
  <c r="FG72" i="18"/>
  <c r="U38" i="1" s="1"/>
  <c r="U55" i="1"/>
  <c r="V16" i="8" s="1"/>
  <c r="FA73" i="18"/>
  <c r="GH119" i="18"/>
  <c r="GR53" i="18"/>
  <c r="GR119" i="18"/>
  <c r="HG123" i="18"/>
  <c r="HG73" i="18"/>
  <c r="CT56" i="18"/>
  <c r="CS57" i="18"/>
  <c r="IW52" i="18"/>
  <c r="IW72" i="18"/>
  <c r="AL81" i="18"/>
  <c r="AL82" i="18" s="1"/>
  <c r="AL86" i="18" s="1"/>
  <c r="CO67" i="18"/>
  <c r="CD80" i="18"/>
  <c r="CP67" i="18"/>
  <c r="CE80" i="18"/>
  <c r="CQ58" i="18"/>
  <c r="CQ65" i="18"/>
  <c r="FG53" i="18" l="1"/>
  <c r="U23" i="1" s="1"/>
  <c r="U22" i="1"/>
  <c r="FG71" i="18"/>
  <c r="U56" i="1"/>
  <c r="V17" i="8" s="1"/>
  <c r="V24" i="8" s="1"/>
  <c r="FM121" i="18"/>
  <c r="FG123" i="18"/>
  <c r="GA121" i="18"/>
  <c r="GN121" i="18"/>
  <c r="GH122" i="18"/>
  <c r="GX121" i="18"/>
  <c r="GR122" i="18"/>
  <c r="GR123" i="18" s="1"/>
  <c r="CU56" i="18"/>
  <c r="CT57" i="18"/>
  <c r="IW53" i="18"/>
  <c r="IW119" i="18"/>
  <c r="AL83" i="18"/>
  <c r="AM78" i="18" s="1"/>
  <c r="AM81" i="18" s="1"/>
  <c r="AM82" i="18" s="1"/>
  <c r="AM86" i="18" s="1"/>
  <c r="CQ66" i="18"/>
  <c r="CR58" i="18"/>
  <c r="CR65" i="18"/>
  <c r="CR66" i="18" s="1"/>
  <c r="CO68" i="18"/>
  <c r="CO88" i="18"/>
  <c r="CP75" i="18"/>
  <c r="CP76" i="18" s="1"/>
  <c r="CO75" i="18"/>
  <c r="CO76" i="18" s="1"/>
  <c r="CO74" i="18"/>
  <c r="CP74" i="18"/>
  <c r="CP68" i="18"/>
  <c r="CP89" i="18" s="1"/>
  <c r="CP88" i="18"/>
  <c r="FM72" i="18" l="1"/>
  <c r="FM52" i="18"/>
  <c r="FG73" i="18"/>
  <c r="U39" i="1" s="1"/>
  <c r="U37" i="1"/>
  <c r="FM119" i="18"/>
  <c r="FM122" i="18" s="1"/>
  <c r="U57" i="1"/>
  <c r="GA52" i="18"/>
  <c r="GA53" i="18" s="1"/>
  <c r="GA72" i="18"/>
  <c r="GH123" i="18"/>
  <c r="GH71" i="18"/>
  <c r="GH73" i="18" s="1"/>
  <c r="GN52" i="18"/>
  <c r="GN53" i="18" s="1"/>
  <c r="GN72" i="18"/>
  <c r="GX119" i="18"/>
  <c r="GX122" i="18" s="1"/>
  <c r="GX71" i="18" s="1"/>
  <c r="GX52" i="18"/>
  <c r="GX72" i="18"/>
  <c r="GR71" i="18"/>
  <c r="CV56" i="18"/>
  <c r="CU57" i="18"/>
  <c r="JC121" i="18"/>
  <c r="IW122" i="18"/>
  <c r="CO89" i="18"/>
  <c r="CR67" i="18"/>
  <c r="CG80" i="18"/>
  <c r="CQ67" i="18"/>
  <c r="CF80" i="18"/>
  <c r="AM83" i="18"/>
  <c r="AN78" i="18" s="1"/>
  <c r="CS58" i="18"/>
  <c r="CS65" i="18"/>
  <c r="FM71" i="18" l="1"/>
  <c r="FS121" i="18"/>
  <c r="FM123" i="18"/>
  <c r="FM53" i="18"/>
  <c r="GA119" i="18"/>
  <c r="GN119" i="18"/>
  <c r="GY121" i="18"/>
  <c r="GX73" i="18"/>
  <c r="GX53" i="18"/>
  <c r="GR73" i="18"/>
  <c r="HD121" i="18"/>
  <c r="GX123" i="18"/>
  <c r="CV57" i="18"/>
  <c r="CW56" i="18"/>
  <c r="IW71" i="18"/>
  <c r="IW123" i="18"/>
  <c r="JC72" i="18"/>
  <c r="JC52" i="18"/>
  <c r="CQ88" i="18"/>
  <c r="CQ68" i="18"/>
  <c r="CR74" i="18"/>
  <c r="CR75" i="18"/>
  <c r="CR76" i="18" s="1"/>
  <c r="CQ74" i="18"/>
  <c r="CQ75" i="18"/>
  <c r="CQ76" i="18" s="1"/>
  <c r="AN81" i="18"/>
  <c r="AN82" i="18" s="1"/>
  <c r="AN86" i="18" s="1"/>
  <c r="CR68" i="18"/>
  <c r="CR89" i="18" s="1"/>
  <c r="CR88" i="18"/>
  <c r="CS66" i="18"/>
  <c r="CT58" i="18"/>
  <c r="CT65" i="18"/>
  <c r="CT66" i="18" s="1"/>
  <c r="FO119" i="18" l="1"/>
  <c r="FS52" i="18"/>
  <c r="FS72" i="18"/>
  <c r="V38" i="1" s="1"/>
  <c r="V55" i="1"/>
  <c r="W16" i="8" s="1"/>
  <c r="FM73" i="18"/>
  <c r="GG121" i="18"/>
  <c r="GA122" i="18"/>
  <c r="GA71" i="18" s="1"/>
  <c r="GA73" i="18" s="1"/>
  <c r="GT121" i="18"/>
  <c r="GN122" i="18"/>
  <c r="GY52" i="18"/>
  <c r="GY53" i="18" s="1"/>
  <c r="GY72" i="18"/>
  <c r="HD119" i="18"/>
  <c r="HD122" i="18" s="1"/>
  <c r="HD72" i="18"/>
  <c r="HD52" i="18"/>
  <c r="CX56" i="18"/>
  <c r="CW57" i="18"/>
  <c r="JC119" i="18"/>
  <c r="JC53" i="18"/>
  <c r="IW73" i="18"/>
  <c r="CQ89" i="18"/>
  <c r="CT67" i="18"/>
  <c r="CI80" i="18"/>
  <c r="CU58" i="18"/>
  <c r="CU65" i="18"/>
  <c r="AN83" i="18"/>
  <c r="AO78" i="18" s="1"/>
  <c r="CS67" i="18"/>
  <c r="CH80" i="18"/>
  <c r="FS53" i="18" l="1"/>
  <c r="V23" i="1" s="1"/>
  <c r="V22" i="1"/>
  <c r="FU121" i="18"/>
  <c r="FO122" i="18"/>
  <c r="GA123" i="18"/>
  <c r="GG119" i="18" s="1"/>
  <c r="GG122" i="18" s="1"/>
  <c r="GG71" i="18" s="1"/>
  <c r="GG52" i="18"/>
  <c r="GG53" i="18" s="1"/>
  <c r="GG72" i="18"/>
  <c r="GN123" i="18"/>
  <c r="GN71" i="18"/>
  <c r="GN73" i="18" s="1"/>
  <c r="GT52" i="18"/>
  <c r="GT53" i="18" s="1"/>
  <c r="GT72" i="18"/>
  <c r="HE121" i="18"/>
  <c r="HD71" i="18"/>
  <c r="HJ121" i="18"/>
  <c r="HD123" i="18"/>
  <c r="HD53" i="18"/>
  <c r="HS119" i="18"/>
  <c r="CY56" i="18"/>
  <c r="CX57" i="18"/>
  <c r="JC122" i="18"/>
  <c r="JI121" i="18"/>
  <c r="CS88" i="18"/>
  <c r="CS68" i="18"/>
  <c r="CT74" i="18"/>
  <c r="CS74" i="18"/>
  <c r="CT75" i="18"/>
  <c r="CT76" i="18" s="1"/>
  <c r="CS75" i="18"/>
  <c r="CS76" i="18" s="1"/>
  <c r="CU66" i="18"/>
  <c r="CT68" i="18"/>
  <c r="CT89" i="18" s="1"/>
  <c r="CT88" i="18"/>
  <c r="CV58" i="18"/>
  <c r="CV65" i="18"/>
  <c r="CV66" i="18" s="1"/>
  <c r="AO81" i="18"/>
  <c r="AO82" i="18" s="1"/>
  <c r="AO86" i="18" s="1"/>
  <c r="GG73" i="18" l="1"/>
  <c r="FO123" i="18"/>
  <c r="FO71" i="18"/>
  <c r="FU72" i="18"/>
  <c r="FU52" i="18"/>
  <c r="GM121" i="18"/>
  <c r="GG123" i="18"/>
  <c r="GT119" i="18"/>
  <c r="HE52" i="18"/>
  <c r="HE53" i="18" s="1"/>
  <c r="HE72" i="18"/>
  <c r="HJ72" i="18"/>
  <c r="HJ52" i="18"/>
  <c r="HD73" i="18"/>
  <c r="HJ119" i="18"/>
  <c r="HS122" i="18"/>
  <c r="HS123" i="18" s="1"/>
  <c r="CZ56" i="18"/>
  <c r="CY57" i="18"/>
  <c r="JI52" i="18"/>
  <c r="JI72" i="18"/>
  <c r="JC123" i="18"/>
  <c r="JC71" i="18"/>
  <c r="CU67" i="18"/>
  <c r="CJ80" i="18"/>
  <c r="CS89" i="18"/>
  <c r="CV67" i="18"/>
  <c r="CK80" i="18"/>
  <c r="CW58" i="18"/>
  <c r="CW65" i="18"/>
  <c r="AO83" i="18"/>
  <c r="AP78" i="18" s="1"/>
  <c r="FO73" i="18" l="1"/>
  <c r="FU53" i="18"/>
  <c r="FS119" i="18"/>
  <c r="GM52" i="18"/>
  <c r="GM53" i="18" s="1"/>
  <c r="GM72" i="18"/>
  <c r="GZ121" i="18"/>
  <c r="GT122" i="18"/>
  <c r="HK121" i="18"/>
  <c r="HP121" i="18"/>
  <c r="HJ122" i="18"/>
  <c r="HJ123" i="18" s="1"/>
  <c r="HJ53" i="18"/>
  <c r="HS71" i="18"/>
  <c r="DA56" i="18"/>
  <c r="CZ57" i="18"/>
  <c r="JI119" i="18"/>
  <c r="JI122" i="18" s="1"/>
  <c r="JC73" i="18"/>
  <c r="JI53" i="18"/>
  <c r="AP81" i="18"/>
  <c r="AP82" i="18" s="1"/>
  <c r="AP86" i="18" s="1"/>
  <c r="CW66" i="18"/>
  <c r="CV88" i="18"/>
  <c r="CV68" i="18"/>
  <c r="CV89" i="18" s="1"/>
  <c r="CX58" i="18"/>
  <c r="CX65" i="18"/>
  <c r="CX66" i="18" s="1"/>
  <c r="CU88" i="18"/>
  <c r="CU68" i="18"/>
  <c r="CV75" i="18"/>
  <c r="CV76" i="18" s="1"/>
  <c r="CV74" i="18"/>
  <c r="CU75" i="18"/>
  <c r="CU76" i="18" s="1"/>
  <c r="CU74" i="18"/>
  <c r="FY121" i="18" l="1"/>
  <c r="FS122" i="18"/>
  <c r="FS123" i="18" s="1"/>
  <c r="GM119" i="18"/>
  <c r="GS121" i="18" s="1"/>
  <c r="GT123" i="18"/>
  <c r="GT71" i="18"/>
  <c r="GT73" i="18" s="1"/>
  <c r="GZ72" i="18"/>
  <c r="GZ52" i="18"/>
  <c r="GZ53" i="18" s="1"/>
  <c r="HK72" i="18"/>
  <c r="HK52" i="18"/>
  <c r="HK53" i="18" s="1"/>
  <c r="HP119" i="18"/>
  <c r="HV121" i="18" s="1"/>
  <c r="HV52" i="18" s="1"/>
  <c r="HV53" i="18" s="1"/>
  <c r="HK119" i="18"/>
  <c r="HQ121" i="18" s="1"/>
  <c r="HJ71" i="18"/>
  <c r="HP52" i="18"/>
  <c r="HP72" i="18"/>
  <c r="HS73" i="18"/>
  <c r="DB56" i="18"/>
  <c r="DA57" i="18"/>
  <c r="JI123" i="18"/>
  <c r="JI71" i="18"/>
  <c r="CU89" i="18"/>
  <c r="CX67" i="18"/>
  <c r="CM80" i="18"/>
  <c r="CY58" i="18"/>
  <c r="CY65" i="18"/>
  <c r="CY66" i="18" s="1"/>
  <c r="AP83" i="18"/>
  <c r="AQ78" i="18" s="1"/>
  <c r="CW67" i="18"/>
  <c r="CL80" i="18"/>
  <c r="FS71" i="18" l="1"/>
  <c r="V56" i="1"/>
  <c r="W17" i="8" s="1"/>
  <c r="W24" i="8" s="1"/>
  <c r="FU119" i="18"/>
  <c r="V57" i="1"/>
  <c r="FY72" i="18"/>
  <c r="FY52" i="18"/>
  <c r="GS52" i="18"/>
  <c r="GS53" i="18" s="1"/>
  <c r="GS72" i="18"/>
  <c r="GM122" i="18"/>
  <c r="GM123" i="18" s="1"/>
  <c r="GZ119" i="18"/>
  <c r="GZ122" i="18" s="1"/>
  <c r="GZ71" i="18" s="1"/>
  <c r="GZ73" i="18" s="1"/>
  <c r="HV72" i="18"/>
  <c r="HQ72" i="18"/>
  <c r="HQ52" i="18"/>
  <c r="HQ53" i="18" s="1"/>
  <c r="HP122" i="18"/>
  <c r="HP123" i="18" s="1"/>
  <c r="HK122" i="18"/>
  <c r="HK71" i="18" s="1"/>
  <c r="HK73" i="18" s="1"/>
  <c r="HP53" i="18"/>
  <c r="HJ73" i="18"/>
  <c r="DB57" i="18"/>
  <c r="DC56" i="18"/>
  <c r="JI73" i="18"/>
  <c r="R39" i="1" s="1"/>
  <c r="CZ58" i="18"/>
  <c r="CZ65" i="18"/>
  <c r="CZ66" i="18" s="1"/>
  <c r="CW68" i="18"/>
  <c r="CW88" i="18"/>
  <c r="CX75" i="18"/>
  <c r="CX76" i="18" s="1"/>
  <c r="CW74" i="18"/>
  <c r="CW75" i="18"/>
  <c r="CW76" i="18" s="1"/>
  <c r="CX74" i="18"/>
  <c r="AQ81" i="18"/>
  <c r="AQ82" i="18" s="1"/>
  <c r="AQ86" i="18" s="1"/>
  <c r="CY67" i="18"/>
  <c r="CY74" i="18" s="1"/>
  <c r="CN80" i="18"/>
  <c r="CX68" i="18"/>
  <c r="CX89" i="18" s="1"/>
  <c r="CX88" i="18"/>
  <c r="FY53" i="18" l="1"/>
  <c r="FU122" i="18"/>
  <c r="FU123" i="18" s="1"/>
  <c r="FS73" i="18"/>
  <c r="V39" i="1" s="1"/>
  <c r="V37" i="1"/>
  <c r="GM71" i="18"/>
  <c r="GZ123" i="18"/>
  <c r="HF121" i="18"/>
  <c r="HF72" i="18" s="1"/>
  <c r="HP71" i="18"/>
  <c r="HP73" i="18" s="1"/>
  <c r="HK123" i="18"/>
  <c r="HV119" i="18"/>
  <c r="DD56" i="18"/>
  <c r="DC57" i="18"/>
  <c r="AQ83" i="18"/>
  <c r="AR78" i="18" s="1"/>
  <c r="AR81" i="18" s="1"/>
  <c r="AR82" i="18" s="1"/>
  <c r="AR86" i="18" s="1"/>
  <c r="CZ67" i="18"/>
  <c r="CO80" i="18"/>
  <c r="CW89" i="18"/>
  <c r="DA58" i="18"/>
  <c r="DA65" i="18"/>
  <c r="CY88" i="18"/>
  <c r="CY68" i="18"/>
  <c r="CY89" i="18" s="1"/>
  <c r="CY75" i="18"/>
  <c r="CY76" i="18" s="1"/>
  <c r="FU71" i="18" l="1"/>
  <c r="FY119" i="18"/>
  <c r="GM73" i="18"/>
  <c r="HF52" i="18"/>
  <c r="HF53" i="18" s="1"/>
  <c r="HQ119" i="18"/>
  <c r="IB121" i="18"/>
  <c r="HV122" i="18"/>
  <c r="IE119" i="18"/>
  <c r="DE56" i="18"/>
  <c r="DD57" i="18"/>
  <c r="AR83" i="18"/>
  <c r="AS78" i="18" s="1"/>
  <c r="AS81" i="18" s="1"/>
  <c r="CZ68" i="18"/>
  <c r="CZ89" i="18" s="1"/>
  <c r="CZ88" i="18"/>
  <c r="CZ74" i="18"/>
  <c r="CZ75" i="18"/>
  <c r="CZ76" i="18" s="1"/>
  <c r="DB58" i="18"/>
  <c r="DB65" i="18"/>
  <c r="DB66" i="18" s="1"/>
  <c r="DA66" i="18"/>
  <c r="GE121" i="18" l="1"/>
  <c r="FY122" i="18"/>
  <c r="FU73" i="18"/>
  <c r="GS119" i="18"/>
  <c r="HL121" i="18"/>
  <c r="HW121" i="18"/>
  <c r="HQ122" i="18"/>
  <c r="HQ71" i="18" s="1"/>
  <c r="HQ73" i="18" s="1"/>
  <c r="HV123" i="18"/>
  <c r="HV71" i="18"/>
  <c r="HV73" i="18" s="1"/>
  <c r="IB52" i="18"/>
  <c r="IB72" i="18"/>
  <c r="IE122" i="18"/>
  <c r="IE123" i="18" s="1"/>
  <c r="DF56" i="18"/>
  <c r="DE57" i="18"/>
  <c r="AS82" i="18"/>
  <c r="DA67" i="18"/>
  <c r="CP80" i="18"/>
  <c r="DB67" i="18"/>
  <c r="CQ80" i="18"/>
  <c r="DC58" i="18"/>
  <c r="DC65" i="18"/>
  <c r="FY123" i="18" l="1"/>
  <c r="FY71" i="18"/>
  <c r="GE52" i="18"/>
  <c r="GE72" i="18"/>
  <c r="W38" i="1" s="1"/>
  <c r="W55" i="1"/>
  <c r="X16" i="8" s="1"/>
  <c r="GS122" i="18"/>
  <c r="GS123" i="18" s="1"/>
  <c r="HL52" i="18"/>
  <c r="HL53" i="18" s="1"/>
  <c r="HL72" i="18"/>
  <c r="HQ123" i="18"/>
  <c r="HW119" i="18" s="1"/>
  <c r="IC121" i="18" s="1"/>
  <c r="HW52" i="18"/>
  <c r="HW53" i="18" s="1"/>
  <c r="HW72" i="18"/>
  <c r="IB53" i="18"/>
  <c r="IB119" i="18"/>
  <c r="IE71" i="18"/>
  <c r="DG56" i="18"/>
  <c r="DF57" i="18"/>
  <c r="DD58" i="18"/>
  <c r="DD65" i="18"/>
  <c r="DD66" i="18" s="1"/>
  <c r="DA68" i="18"/>
  <c r="DA88" i="18"/>
  <c r="DA74" i="18"/>
  <c r="DB75" i="18"/>
  <c r="DB76" i="18" s="1"/>
  <c r="DA75" i="18"/>
  <c r="DA76" i="18" s="1"/>
  <c r="DB74" i="18"/>
  <c r="DC66" i="18"/>
  <c r="DB68" i="18"/>
  <c r="DB89" i="18" s="1"/>
  <c r="DB88" i="18"/>
  <c r="AS86" i="18"/>
  <c r="AS83" i="18"/>
  <c r="FY73" i="18" l="1"/>
  <c r="GE53" i="18"/>
  <c r="W23" i="1" s="1"/>
  <c r="W22" i="1"/>
  <c r="GE119" i="18"/>
  <c r="GS71" i="18"/>
  <c r="GY119" i="18"/>
  <c r="IC52" i="18"/>
  <c r="IC53" i="18" s="1"/>
  <c r="IC72" i="18"/>
  <c r="HW122" i="18"/>
  <c r="HW71" i="18" s="1"/>
  <c r="HW73" i="18" s="1"/>
  <c r="IH121" i="18"/>
  <c r="IB122" i="18"/>
  <c r="IE73" i="18"/>
  <c r="DH56" i="18"/>
  <c r="DG57" i="18"/>
  <c r="DA89" i="18"/>
  <c r="DD67" i="18"/>
  <c r="CS80" i="18"/>
  <c r="DC67" i="18"/>
  <c r="CR80" i="18"/>
  <c r="DE58" i="18"/>
  <c r="DE65" i="18"/>
  <c r="AT78" i="18"/>
  <c r="GK121" i="18" l="1"/>
  <c r="GE122" i="18"/>
  <c r="GE123" i="18" s="1"/>
  <c r="GY122" i="18"/>
  <c r="GY71" i="18" s="1"/>
  <c r="GY73" i="18" s="1"/>
  <c r="GS73" i="18"/>
  <c r="HR121" i="18"/>
  <c r="HW123" i="18"/>
  <c r="IB123" i="18"/>
  <c r="IB71" i="18"/>
  <c r="IH52" i="18"/>
  <c r="IH72" i="18"/>
  <c r="DH57" i="18"/>
  <c r="DI56" i="18"/>
  <c r="AT81" i="18"/>
  <c r="DF58" i="18"/>
  <c r="DF65" i="18"/>
  <c r="DF66" i="18" s="1"/>
  <c r="DE66" i="18"/>
  <c r="DC88" i="18"/>
  <c r="DC68" i="18"/>
  <c r="DC75" i="18"/>
  <c r="DC76" i="18" s="1"/>
  <c r="DC74" i="18"/>
  <c r="DD75" i="18"/>
  <c r="DD76" i="18" s="1"/>
  <c r="DD74" i="18"/>
  <c r="DD68" i="18"/>
  <c r="DD89" i="18" s="1"/>
  <c r="DD88" i="18"/>
  <c r="GE71" i="18" l="1"/>
  <c r="W56" i="1"/>
  <c r="X17" i="8" s="1"/>
  <c r="X24" i="8" s="1"/>
  <c r="GK119" i="18"/>
  <c r="GK122" i="18" s="1"/>
  <c r="W57" i="1"/>
  <c r="GK52" i="18"/>
  <c r="GK72" i="18"/>
  <c r="GY123" i="18"/>
  <c r="HE119" i="18" s="1"/>
  <c r="HR52" i="18"/>
  <c r="HR53" i="18" s="1"/>
  <c r="HR72" i="18"/>
  <c r="IC119" i="18"/>
  <c r="II121" i="18" s="1"/>
  <c r="IB73" i="18"/>
  <c r="IH119" i="18"/>
  <c r="IH53" i="18"/>
  <c r="DJ56" i="18"/>
  <c r="DI57" i="18"/>
  <c r="DG58" i="18"/>
  <c r="DG65" i="18"/>
  <c r="DF67" i="18"/>
  <c r="CU80" i="18"/>
  <c r="DE67" i="18"/>
  <c r="CT80" i="18"/>
  <c r="DC89" i="18"/>
  <c r="AT82" i="18"/>
  <c r="GK71" i="18" l="1"/>
  <c r="GQ121" i="18"/>
  <c r="GK123" i="18"/>
  <c r="GK53" i="18"/>
  <c r="GE73" i="18"/>
  <c r="W39" i="1" s="1"/>
  <c r="W37" i="1"/>
  <c r="HE122" i="18"/>
  <c r="HE71" i="18" s="1"/>
  <c r="HE73" i="18" s="1"/>
  <c r="HR119" i="18"/>
  <c r="IC122" i="18"/>
  <c r="IC71" i="18" s="1"/>
  <c r="IC73" i="18" s="1"/>
  <c r="II72" i="18"/>
  <c r="II52" i="18"/>
  <c r="II53" i="18" s="1"/>
  <c r="IN121" i="18"/>
  <c r="IH122" i="18"/>
  <c r="IH71" i="18" s="1"/>
  <c r="IH73" i="18" s="1"/>
  <c r="DK56" i="18"/>
  <c r="DJ57" i="18"/>
  <c r="DG66" i="18"/>
  <c r="DF68" i="18"/>
  <c r="DF89" i="18" s="1"/>
  <c r="DF88" i="18"/>
  <c r="AT86" i="18"/>
  <c r="AT83" i="18"/>
  <c r="DE68" i="18"/>
  <c r="DE88" i="18"/>
  <c r="DF75" i="18"/>
  <c r="DF76" i="18" s="1"/>
  <c r="DF74" i="18"/>
  <c r="DE74" i="18"/>
  <c r="DE75" i="18"/>
  <c r="DE76" i="18" s="1"/>
  <c r="DH58" i="18"/>
  <c r="DH65" i="18"/>
  <c r="DH66" i="18" s="1"/>
  <c r="GQ119" i="18" l="1"/>
  <c r="GW121" i="18" s="1"/>
  <c r="GQ72" i="18"/>
  <c r="X38" i="1" s="1"/>
  <c r="GQ52" i="18"/>
  <c r="X55" i="1"/>
  <c r="Y16" i="8" s="1"/>
  <c r="GK73" i="18"/>
  <c r="HE123" i="18"/>
  <c r="HX121" i="18"/>
  <c r="HR122" i="18"/>
  <c r="HR71" i="18" s="1"/>
  <c r="HR73" i="18" s="1"/>
  <c r="IC123" i="18"/>
  <c r="IH123" i="18"/>
  <c r="IN52" i="18"/>
  <c r="IN72" i="18"/>
  <c r="IQ119" i="18"/>
  <c r="DL56" i="18"/>
  <c r="DK57" i="18"/>
  <c r="AU78" i="18"/>
  <c r="DI58" i="18"/>
  <c r="DI65" i="18"/>
  <c r="DH67" i="18"/>
  <c r="CW80" i="18"/>
  <c r="DE89" i="18"/>
  <c r="DG67" i="18"/>
  <c r="CV80" i="18"/>
  <c r="GQ122" i="18" l="1"/>
  <c r="GQ123" i="18" s="1"/>
  <c r="GQ53" i="18"/>
  <c r="X23" i="1" s="1"/>
  <c r="X22" i="1"/>
  <c r="GW72" i="18"/>
  <c r="GW52" i="18"/>
  <c r="HR123" i="18"/>
  <c r="HX72" i="18"/>
  <c r="HX52" i="18"/>
  <c r="HX53" i="18" s="1"/>
  <c r="II119" i="18"/>
  <c r="II122" i="18" s="1"/>
  <c r="II123" i="18" s="1"/>
  <c r="IN53" i="18"/>
  <c r="IQ122" i="18"/>
  <c r="IQ123" i="18" s="1"/>
  <c r="DM56" i="18"/>
  <c r="DL57" i="18"/>
  <c r="DH68" i="18"/>
  <c r="DH89" i="18" s="1"/>
  <c r="DH88" i="18"/>
  <c r="DG88" i="18"/>
  <c r="DG68" i="18"/>
  <c r="DG75" i="18"/>
  <c r="DG76" i="18" s="1"/>
  <c r="DH74" i="18"/>
  <c r="DG74" i="18"/>
  <c r="DH75" i="18"/>
  <c r="DH76" i="18" s="1"/>
  <c r="DI66" i="18"/>
  <c r="AU81" i="18"/>
  <c r="DJ58" i="18"/>
  <c r="DJ65" i="18"/>
  <c r="DJ66" i="18" s="1"/>
  <c r="X56" i="1" l="1"/>
  <c r="Y17" i="8" s="1"/>
  <c r="Y24" i="8" s="1"/>
  <c r="GQ71" i="18"/>
  <c r="GQ73" i="18" s="1"/>
  <c r="X39" i="1" s="1"/>
  <c r="GW53" i="18"/>
  <c r="GW119" i="18"/>
  <c r="HC121" i="18" s="1"/>
  <c r="X57" i="1"/>
  <c r="HX119" i="18"/>
  <c r="IO121" i="18"/>
  <c r="IO72" i="18" s="1"/>
  <c r="II71" i="18"/>
  <c r="II73" i="18" s="1"/>
  <c r="IQ71" i="18"/>
  <c r="DN56" i="18"/>
  <c r="DM57" i="18"/>
  <c r="DI67" i="18"/>
  <c r="CX80" i="18"/>
  <c r="DG89" i="18"/>
  <c r="DK58" i="18"/>
  <c r="DK65" i="18"/>
  <c r="DK66" i="18" s="1"/>
  <c r="AU82" i="18"/>
  <c r="DJ67" i="18"/>
  <c r="CY80" i="18"/>
  <c r="HC72" i="18" l="1"/>
  <c r="Y38" i="1" s="1"/>
  <c r="HC52" i="18"/>
  <c r="Y55" i="1"/>
  <c r="Z16" i="8" s="1"/>
  <c r="X37" i="1"/>
  <c r="GW122" i="18"/>
  <c r="ID121" i="18"/>
  <c r="HX122" i="18"/>
  <c r="ID119" i="18"/>
  <c r="IO52" i="18"/>
  <c r="IO53" i="18" s="1"/>
  <c r="IN119" i="18"/>
  <c r="IQ73" i="18"/>
  <c r="DN57" i="18"/>
  <c r="DO56" i="18"/>
  <c r="DI68" i="18"/>
  <c r="DI88" i="18"/>
  <c r="DJ74" i="18"/>
  <c r="DI75" i="18"/>
  <c r="DI76" i="18" s="1"/>
  <c r="DJ75" i="18"/>
  <c r="DJ76" i="18" s="1"/>
  <c r="DI74" i="18"/>
  <c r="DL58" i="18"/>
  <c r="DL65" i="18"/>
  <c r="DL66" i="18" s="1"/>
  <c r="DJ68" i="18"/>
  <c r="DJ89" i="18" s="1"/>
  <c r="DJ88" i="18"/>
  <c r="DK67" i="18"/>
  <c r="DK74" i="18" s="1"/>
  <c r="CZ80" i="18"/>
  <c r="AU86" i="18"/>
  <c r="AU83" i="18"/>
  <c r="HC53" i="18" l="1"/>
  <c r="Y23" i="1" s="1"/>
  <c r="Y22" i="1"/>
  <c r="GW71" i="18"/>
  <c r="GW123" i="18"/>
  <c r="HX71" i="18"/>
  <c r="HX73" i="18" s="1"/>
  <c r="HX123" i="18"/>
  <c r="ID72" i="18"/>
  <c r="ID52" i="18"/>
  <c r="ID53" i="18" s="1"/>
  <c r="ID122" i="18"/>
  <c r="ID71" i="18" s="1"/>
  <c r="IJ121" i="18"/>
  <c r="IT121" i="18"/>
  <c r="IN122" i="18"/>
  <c r="DP56" i="18"/>
  <c r="DO57" i="18"/>
  <c r="DI89" i="18"/>
  <c r="DL67" i="18"/>
  <c r="DL74" i="18" s="1"/>
  <c r="DA80" i="18"/>
  <c r="AV78" i="18"/>
  <c r="DM58" i="18"/>
  <c r="DM65" i="18"/>
  <c r="DK68" i="18"/>
  <c r="DK89" i="18" s="1"/>
  <c r="DK88" i="18"/>
  <c r="DK75" i="18"/>
  <c r="DK76" i="18" s="1"/>
  <c r="HC119" i="18" l="1"/>
  <c r="GW73" i="18"/>
  <c r="ID73" i="18"/>
  <c r="ID123" i="18"/>
  <c r="IJ119" i="18" s="1"/>
  <c r="IP121" i="18" s="1"/>
  <c r="IJ72" i="18"/>
  <c r="IJ52" i="18"/>
  <c r="IJ53" i="18" s="1"/>
  <c r="IT72" i="18"/>
  <c r="IT52" i="18"/>
  <c r="IN123" i="18"/>
  <c r="IO119" i="18" s="1"/>
  <c r="IN71" i="18"/>
  <c r="DQ56" i="18"/>
  <c r="DP57" i="18"/>
  <c r="AV81" i="18"/>
  <c r="DM66" i="18"/>
  <c r="DL68" i="18"/>
  <c r="DL89" i="18" s="1"/>
  <c r="DL88" i="18"/>
  <c r="DL75" i="18"/>
  <c r="DL76" i="18" s="1"/>
  <c r="DN58" i="18"/>
  <c r="DN65" i="18"/>
  <c r="DN66" i="18" s="1"/>
  <c r="HI121" i="18" l="1"/>
  <c r="HC122" i="18"/>
  <c r="HC123" i="18" s="1"/>
  <c r="IJ122" i="18"/>
  <c r="IP52" i="18"/>
  <c r="IP53" i="18" s="1"/>
  <c r="IP72" i="18"/>
  <c r="IU121" i="18"/>
  <c r="IO122" i="18"/>
  <c r="IT119" i="18"/>
  <c r="IN73" i="18"/>
  <c r="IT53" i="18"/>
  <c r="DR56" i="18"/>
  <c r="DQ57" i="18"/>
  <c r="DO58" i="18"/>
  <c r="DO65" i="18"/>
  <c r="AV82" i="18"/>
  <c r="DN67" i="18"/>
  <c r="DC80" i="18"/>
  <c r="DM67" i="18"/>
  <c r="DB80" i="18"/>
  <c r="HC71" i="18" l="1"/>
  <c r="Y56" i="1"/>
  <c r="Z17" i="8" s="1"/>
  <c r="Z24" i="8" s="1"/>
  <c r="HF119" i="18"/>
  <c r="Y57" i="1"/>
  <c r="HI52" i="18"/>
  <c r="HI72" i="18"/>
  <c r="IJ71" i="18"/>
  <c r="IJ123" i="18"/>
  <c r="IU52" i="18"/>
  <c r="IU53" i="18" s="1"/>
  <c r="IU72" i="18"/>
  <c r="IO123" i="18"/>
  <c r="IO71" i="18"/>
  <c r="IO73" i="18" s="1"/>
  <c r="IZ121" i="18"/>
  <c r="IT122" i="18"/>
  <c r="DS56" i="18"/>
  <c r="DR57" i="18"/>
  <c r="DM88" i="18"/>
  <c r="DM68" i="18"/>
  <c r="DM74" i="18"/>
  <c r="DM75" i="18"/>
  <c r="DM76" i="18" s="1"/>
  <c r="DN75" i="18"/>
  <c r="DN76" i="18" s="1"/>
  <c r="DN74" i="18"/>
  <c r="AV86" i="18"/>
  <c r="AV83" i="18"/>
  <c r="DN88" i="18"/>
  <c r="DN68" i="18"/>
  <c r="DN89" i="18" s="1"/>
  <c r="DO66" i="18"/>
  <c r="DP58" i="18"/>
  <c r="DP65" i="18"/>
  <c r="DP66" i="18" s="1"/>
  <c r="HF122" i="18" l="1"/>
  <c r="HF123" i="18" s="1"/>
  <c r="HI53" i="18"/>
  <c r="HC73" i="18"/>
  <c r="Y39" i="1" s="1"/>
  <c r="Y37" i="1"/>
  <c r="IJ73" i="18"/>
  <c r="IP119" i="18"/>
  <c r="IT123" i="18"/>
  <c r="IU119" i="18" s="1"/>
  <c r="IT71" i="18"/>
  <c r="IZ52" i="18"/>
  <c r="IZ72" i="18"/>
  <c r="DT56" i="18"/>
  <c r="DS57" i="18"/>
  <c r="DP67" i="18"/>
  <c r="DE80" i="18"/>
  <c r="DO67" i="18"/>
  <c r="DD80" i="18"/>
  <c r="AW78" i="18"/>
  <c r="DQ58" i="18"/>
  <c r="DQ65" i="18"/>
  <c r="DM89" i="18"/>
  <c r="HI119" i="18" l="1"/>
  <c r="HF71" i="18"/>
  <c r="HF73" i="18" s="1"/>
  <c r="IP122" i="18"/>
  <c r="IV121" i="18"/>
  <c r="IU122" i="18"/>
  <c r="IU123" i="18" s="1"/>
  <c r="JA121" i="18"/>
  <c r="IZ53" i="18"/>
  <c r="IT73" i="18"/>
  <c r="IZ119" i="18"/>
  <c r="DT57" i="18"/>
  <c r="DU56" i="18"/>
  <c r="DP68" i="18"/>
  <c r="DP89" i="18" s="1"/>
  <c r="DP88" i="18"/>
  <c r="DO68" i="18"/>
  <c r="DO88" i="18"/>
  <c r="DP74" i="18"/>
  <c r="DO74" i="18"/>
  <c r="DO75" i="18"/>
  <c r="DO76" i="18" s="1"/>
  <c r="DP75" i="18"/>
  <c r="DP76" i="18" s="1"/>
  <c r="DQ66" i="18"/>
  <c r="AW81" i="18"/>
  <c r="DR58" i="18"/>
  <c r="DR65" i="18"/>
  <c r="DR66" i="18" s="1"/>
  <c r="HO121" i="18" l="1"/>
  <c r="HI122" i="18"/>
  <c r="IV52" i="18"/>
  <c r="IV72" i="18"/>
  <c r="IP123" i="18"/>
  <c r="IV119" i="18" s="1"/>
  <c r="IV122" i="18" s="1"/>
  <c r="IV71" i="18" s="1"/>
  <c r="IP71" i="18"/>
  <c r="IP73" i="18" s="1"/>
  <c r="IU71" i="18"/>
  <c r="IU73" i="18" s="1"/>
  <c r="JA72" i="18"/>
  <c r="JA52" i="18"/>
  <c r="JA53" i="18" s="1"/>
  <c r="JF121" i="18"/>
  <c r="IZ122" i="18"/>
  <c r="DV56" i="18"/>
  <c r="DU57" i="18"/>
  <c r="DS58" i="18"/>
  <c r="DS65" i="18"/>
  <c r="DS66" i="18" s="1"/>
  <c r="AW82" i="18"/>
  <c r="DQ67" i="18"/>
  <c r="DF80" i="18"/>
  <c r="DR67" i="18"/>
  <c r="DG80" i="18"/>
  <c r="DO89" i="18"/>
  <c r="HI71" i="18" l="1"/>
  <c r="HI73" i="18" s="1"/>
  <c r="HI123" i="18"/>
  <c r="HO72" i="18"/>
  <c r="Z38" i="1" s="1"/>
  <c r="HO52" i="18"/>
  <c r="Z55" i="1"/>
  <c r="AA16" i="8" s="1"/>
  <c r="IV73" i="18"/>
  <c r="JB121" i="18"/>
  <c r="IV123" i="18"/>
  <c r="IV53" i="18"/>
  <c r="IZ71" i="18"/>
  <c r="IZ123" i="18"/>
  <c r="JA119" i="18" s="1"/>
  <c r="JF72" i="18"/>
  <c r="JF52" i="18"/>
  <c r="DW56" i="18"/>
  <c r="DV57" i="18"/>
  <c r="DT58" i="18"/>
  <c r="DT65" i="18"/>
  <c r="DQ68" i="18"/>
  <c r="DQ88" i="18"/>
  <c r="DR75" i="18"/>
  <c r="DR76" i="18" s="1"/>
  <c r="DR74" i="18"/>
  <c r="DQ75" i="18"/>
  <c r="DQ76" i="18" s="1"/>
  <c r="DQ74" i="18"/>
  <c r="DR88" i="18"/>
  <c r="DR68" i="18"/>
  <c r="DR89" i="18" s="1"/>
  <c r="AW86" i="18"/>
  <c r="AW83" i="18"/>
  <c r="DS67" i="18"/>
  <c r="DH80" i="18"/>
  <c r="HL119" i="18" l="1"/>
  <c r="HO53" i="18"/>
  <c r="Z23" i="1" s="1"/>
  <c r="Z22" i="1"/>
  <c r="JB52" i="18"/>
  <c r="JB53" i="18" s="1"/>
  <c r="JB72" i="18"/>
  <c r="JG121" i="18"/>
  <c r="JA122" i="18"/>
  <c r="JA71" i="18" s="1"/>
  <c r="JA73" i="18" s="1"/>
  <c r="JF119" i="18"/>
  <c r="JF53" i="18"/>
  <c r="IZ73" i="18"/>
  <c r="DX56" i="18"/>
  <c r="DW57" i="18"/>
  <c r="DS68" i="18"/>
  <c r="DS89" i="18" s="1"/>
  <c r="DS88" i="18"/>
  <c r="DT66" i="18"/>
  <c r="AX78" i="18"/>
  <c r="DQ89" i="18"/>
  <c r="DS74" i="18"/>
  <c r="DU58" i="18"/>
  <c r="DU65" i="18"/>
  <c r="DU66" i="18" s="1"/>
  <c r="DS75" i="18"/>
  <c r="DS76" i="18" s="1"/>
  <c r="HL122" i="18" l="1"/>
  <c r="HL123" i="18" s="1"/>
  <c r="JA123" i="18"/>
  <c r="JG72" i="18"/>
  <c r="JG52" i="18"/>
  <c r="JF122" i="18"/>
  <c r="JF123" i="18" s="1"/>
  <c r="DY56" i="18"/>
  <c r="DX57" i="18"/>
  <c r="DT67" i="18"/>
  <c r="DI80" i="18"/>
  <c r="DV58" i="18"/>
  <c r="DV65" i="18"/>
  <c r="DV66" i="18" s="1"/>
  <c r="AX81" i="18"/>
  <c r="AX82" i="18" s="1"/>
  <c r="AX86" i="18" s="1"/>
  <c r="DU67" i="18"/>
  <c r="DJ80" i="18"/>
  <c r="HO119" i="18" l="1"/>
  <c r="HL71" i="18"/>
  <c r="HL73" i="18" s="1"/>
  <c r="JB119" i="18"/>
  <c r="JH121" i="18" s="1"/>
  <c r="JG53" i="18"/>
  <c r="JG119" i="18"/>
  <c r="JF71" i="18"/>
  <c r="DZ56" i="18"/>
  <c r="DY57" i="18"/>
  <c r="DT88" i="18"/>
  <c r="DT68" i="18"/>
  <c r="DT74" i="18"/>
  <c r="DU74" i="18"/>
  <c r="DT75" i="18"/>
  <c r="DT76" i="18" s="1"/>
  <c r="DU75" i="18"/>
  <c r="DU76" i="18" s="1"/>
  <c r="DU68" i="18"/>
  <c r="DU89" i="18" s="1"/>
  <c r="DU88" i="18"/>
  <c r="AX83" i="18"/>
  <c r="AY78" i="18" s="1"/>
  <c r="DV67" i="18"/>
  <c r="DK80" i="18"/>
  <c r="DW58" i="18"/>
  <c r="DW65" i="18"/>
  <c r="DW66" i="18" s="1"/>
  <c r="HU121" i="18" l="1"/>
  <c r="HO122" i="18"/>
  <c r="JB122" i="18"/>
  <c r="JB71" i="18" s="1"/>
  <c r="JB73" i="18" s="1"/>
  <c r="JH72" i="18"/>
  <c r="JH52" i="18"/>
  <c r="JG122" i="18"/>
  <c r="JF73" i="18"/>
  <c r="DZ57" i="18"/>
  <c r="EA56" i="18"/>
  <c r="DW67" i="18"/>
  <c r="DW74" i="18" s="1"/>
  <c r="DL80" i="18"/>
  <c r="AY81" i="18"/>
  <c r="AY82" i="18" s="1"/>
  <c r="AY86" i="18" s="1"/>
  <c r="DV75" i="18"/>
  <c r="DV76" i="18" s="1"/>
  <c r="DT89" i="18"/>
  <c r="DV68" i="18"/>
  <c r="DV89" i="18" s="1"/>
  <c r="DV88" i="18"/>
  <c r="DV74" i="18"/>
  <c r="DX58" i="18"/>
  <c r="DX65" i="18"/>
  <c r="DX66" i="18" s="1"/>
  <c r="R33" i="1" s="1"/>
  <c r="S23" i="8" s="1"/>
  <c r="HO123" i="18" l="1"/>
  <c r="HO71" i="18"/>
  <c r="Z56" i="1"/>
  <c r="AA17" i="8" s="1"/>
  <c r="AA24" i="8" s="1"/>
  <c r="HU52" i="18"/>
  <c r="HU72" i="18"/>
  <c r="JB123" i="18"/>
  <c r="JH53" i="18"/>
  <c r="JG71" i="18"/>
  <c r="JG123" i="18"/>
  <c r="EB56" i="18"/>
  <c r="EA57" i="18"/>
  <c r="AY83" i="18"/>
  <c r="AZ78" i="18" s="1"/>
  <c r="AZ81" i="18" s="1"/>
  <c r="AZ82" i="18" s="1"/>
  <c r="AZ86" i="18" s="1"/>
  <c r="DY58" i="18"/>
  <c r="DY65" i="18"/>
  <c r="DW68" i="18"/>
  <c r="DW88" i="18"/>
  <c r="DW75" i="18"/>
  <c r="DW76" i="18" s="1"/>
  <c r="DX67" i="18"/>
  <c r="DX74" i="18" s="1"/>
  <c r="DM80" i="18"/>
  <c r="HU53" i="18" l="1"/>
  <c r="Z37" i="1"/>
  <c r="HO73" i="18"/>
  <c r="Z39" i="1" s="1"/>
  <c r="HU119" i="18"/>
  <c r="Z57" i="1"/>
  <c r="JH119" i="18"/>
  <c r="JG73" i="18"/>
  <c r="EC56" i="18"/>
  <c r="EB57" i="18"/>
  <c r="DW89" i="18"/>
  <c r="DZ58" i="18"/>
  <c r="DZ65" i="18"/>
  <c r="DZ66" i="18" s="1"/>
  <c r="AZ83" i="18"/>
  <c r="BA78" i="18" s="1"/>
  <c r="DX88" i="18"/>
  <c r="DX68" i="18"/>
  <c r="DX89" i="18" s="1"/>
  <c r="DX75" i="18"/>
  <c r="DX76" i="18" s="1"/>
  <c r="DY66" i="18"/>
  <c r="IA121" i="18" l="1"/>
  <c r="HU122" i="18"/>
  <c r="JH122" i="18"/>
  <c r="ED56" i="18"/>
  <c r="EC57" i="18"/>
  <c r="R35" i="1"/>
  <c r="BA81" i="18"/>
  <c r="BA82" i="18" s="1"/>
  <c r="BA86" i="18" s="1"/>
  <c r="DY67" i="18"/>
  <c r="DN80" i="18"/>
  <c r="EA58" i="18"/>
  <c r="EA65" i="18"/>
  <c r="DZ67" i="18"/>
  <c r="DO80" i="18"/>
  <c r="HU71" i="18" l="1"/>
  <c r="HU123" i="18"/>
  <c r="IA72" i="18"/>
  <c r="AA38" i="1" s="1"/>
  <c r="IA52" i="18"/>
  <c r="AA55" i="1"/>
  <c r="AB16" i="8" s="1"/>
  <c r="JH71" i="18"/>
  <c r="JH123" i="18"/>
  <c r="EE56" i="18"/>
  <c r="ED57" i="18"/>
  <c r="EB58" i="18"/>
  <c r="EB65" i="18"/>
  <c r="EB66" i="18" s="1"/>
  <c r="DZ88" i="18"/>
  <c r="DZ68" i="18"/>
  <c r="DZ89" i="18" s="1"/>
  <c r="BA83" i="18"/>
  <c r="BB78" i="18" s="1"/>
  <c r="EA66" i="18"/>
  <c r="DY68" i="18"/>
  <c r="DY88" i="18"/>
  <c r="DZ75" i="18"/>
  <c r="DZ76" i="18" s="1"/>
  <c r="DZ74" i="18"/>
  <c r="DY75" i="18"/>
  <c r="DY76" i="18" s="1"/>
  <c r="DY74" i="18"/>
  <c r="IA119" i="18" l="1"/>
  <c r="IA53" i="18"/>
  <c r="AA23" i="1" s="1"/>
  <c r="AA22" i="1"/>
  <c r="HU73" i="18"/>
  <c r="JH73" i="18"/>
  <c r="EF56" i="18"/>
  <c r="EE57" i="18"/>
  <c r="BB81" i="18"/>
  <c r="BB82" i="18" s="1"/>
  <c r="BB86" i="18" s="1"/>
  <c r="DY89" i="18"/>
  <c r="EC58" i="18"/>
  <c r="EC65" i="18"/>
  <c r="EA67" i="18"/>
  <c r="DP80" i="18"/>
  <c r="EB67" i="18"/>
  <c r="DQ80" i="18"/>
  <c r="IG121" i="18" l="1"/>
  <c r="IA122" i="18"/>
  <c r="IA123" i="18" s="1"/>
  <c r="EF57" i="18"/>
  <c r="EG56" i="18"/>
  <c r="EB68" i="18"/>
  <c r="EB89" i="18" s="1"/>
  <c r="EB88" i="18"/>
  <c r="EC66" i="18"/>
  <c r="ED58" i="18"/>
  <c r="ED65" i="18"/>
  <c r="ED66" i="18" s="1"/>
  <c r="EA68" i="18"/>
  <c r="EA88" i="18"/>
  <c r="EA74" i="18"/>
  <c r="EA75" i="18"/>
  <c r="EA76" i="18" s="1"/>
  <c r="EB75" i="18"/>
  <c r="EB76" i="18" s="1"/>
  <c r="EB74" i="18"/>
  <c r="BB83" i="18"/>
  <c r="BC78" i="18" s="1"/>
  <c r="IA71" i="18" l="1"/>
  <c r="AA56" i="1"/>
  <c r="AB17" i="8" s="1"/>
  <c r="AB24" i="8" s="1"/>
  <c r="IG119" i="18"/>
  <c r="IG122" i="18" s="1"/>
  <c r="AA57" i="1"/>
  <c r="IG72" i="18"/>
  <c r="IG52" i="18"/>
  <c r="EH56" i="18"/>
  <c r="EG57" i="18"/>
  <c r="EE58" i="18"/>
  <c r="EE65" i="18"/>
  <c r="ED67" i="18"/>
  <c r="DS80" i="18"/>
  <c r="EC67" i="18"/>
  <c r="DR80" i="18"/>
  <c r="BC81" i="18"/>
  <c r="BC82" i="18" s="1"/>
  <c r="BC86" i="18" s="1"/>
  <c r="EA89" i="18"/>
  <c r="IG71" i="18" l="1"/>
  <c r="IM121" i="18"/>
  <c r="IG123" i="18"/>
  <c r="IG53" i="18"/>
  <c r="IA73" i="18"/>
  <c r="AA39" i="1" s="1"/>
  <c r="AA37" i="1"/>
  <c r="EI56" i="18"/>
  <c r="EH57" i="18"/>
  <c r="EC68" i="18"/>
  <c r="EC88" i="18"/>
  <c r="ED74" i="18"/>
  <c r="ED75" i="18"/>
  <c r="ED76" i="18" s="1"/>
  <c r="EC75" i="18"/>
  <c r="EC76" i="18" s="1"/>
  <c r="EC74" i="18"/>
  <c r="BC83" i="18"/>
  <c r="BD78" i="18" s="1"/>
  <c r="EE66" i="18"/>
  <c r="EF58" i="18"/>
  <c r="EF65" i="18"/>
  <c r="EF66" i="18" s="1"/>
  <c r="ED68" i="18"/>
  <c r="ED89" i="18" s="1"/>
  <c r="ED88" i="18"/>
  <c r="IM119" i="18" l="1"/>
  <c r="IM122" i="18" s="1"/>
  <c r="IM52" i="18"/>
  <c r="IM72" i="18"/>
  <c r="AB55" i="1"/>
  <c r="AC16" i="8" s="1"/>
  <c r="IG73" i="18"/>
  <c r="EJ56" i="18"/>
  <c r="EI57" i="18"/>
  <c r="EF67" i="18"/>
  <c r="DU80" i="18"/>
  <c r="EE67" i="18"/>
  <c r="DT80" i="18"/>
  <c r="BD81" i="18"/>
  <c r="BD82" i="18" s="1"/>
  <c r="BD86" i="18" s="1"/>
  <c r="EC89" i="18"/>
  <c r="EG58" i="18"/>
  <c r="EG65" i="18"/>
  <c r="EG66" i="18" s="1"/>
  <c r="AB38" i="1" l="1"/>
  <c r="IM53" i="18"/>
  <c r="AB22" i="1"/>
  <c r="IM71" i="18"/>
  <c r="AB56" i="1"/>
  <c r="AC17" i="8" s="1"/>
  <c r="AC24" i="8" s="1"/>
  <c r="IS121" i="18"/>
  <c r="IM123" i="18"/>
  <c r="EK56" i="18"/>
  <c r="EJ57" i="18"/>
  <c r="BD83" i="18"/>
  <c r="BE78" i="18" s="1"/>
  <c r="BE81" i="18" s="1"/>
  <c r="EE68" i="18"/>
  <c r="EE88" i="18"/>
  <c r="EF75" i="18"/>
  <c r="EF76" i="18" s="1"/>
  <c r="EF74" i="18"/>
  <c r="EE74" i="18"/>
  <c r="EE75" i="18"/>
  <c r="EE76" i="18" s="1"/>
  <c r="EH58" i="18"/>
  <c r="EH65" i="18"/>
  <c r="EH66" i="18" s="1"/>
  <c r="EG67" i="18"/>
  <c r="DV80" i="18"/>
  <c r="EF68" i="18"/>
  <c r="EF89" i="18" s="1"/>
  <c r="EF88" i="18"/>
  <c r="IS52" i="18" l="1"/>
  <c r="IS72" i="18"/>
  <c r="AB23" i="1"/>
  <c r="IS119" i="18"/>
  <c r="AB57" i="1"/>
  <c r="IM73" i="18"/>
  <c r="AB37" i="1"/>
  <c r="EL56" i="18"/>
  <c r="EK57" i="18"/>
  <c r="EG74" i="18"/>
  <c r="EI58" i="18"/>
  <c r="EI65" i="18"/>
  <c r="EI66" i="18" s="1"/>
  <c r="EH67" i="18"/>
  <c r="DW80" i="18"/>
  <c r="BE82" i="18"/>
  <c r="EG75" i="18"/>
  <c r="EG76" i="18" s="1"/>
  <c r="EE89" i="18"/>
  <c r="EG68" i="18"/>
  <c r="EG89" i="18" s="1"/>
  <c r="EG88" i="18"/>
  <c r="AB39" i="1" l="1"/>
  <c r="IY121" i="18"/>
  <c r="IS122" i="18"/>
  <c r="IS123" i="18" s="1"/>
  <c r="IS53" i="18"/>
  <c r="EL57" i="18"/>
  <c r="EM56" i="18"/>
  <c r="BE86" i="18"/>
  <c r="BE83" i="18"/>
  <c r="EJ58" i="18"/>
  <c r="EJ65" i="18"/>
  <c r="EJ66" i="18" s="1"/>
  <c r="EH68" i="18"/>
  <c r="EH88" i="18"/>
  <c r="EH75" i="18"/>
  <c r="EH76" i="18" s="1"/>
  <c r="EI67" i="18"/>
  <c r="EI74" i="18" s="1"/>
  <c r="DX80" i="18"/>
  <c r="EH74" i="18"/>
  <c r="IY119" i="18" l="1"/>
  <c r="IY122" i="18" s="1"/>
  <c r="IS71" i="18"/>
  <c r="IY72" i="18"/>
  <c r="AC38" i="1" s="1"/>
  <c r="IY52" i="18"/>
  <c r="AC55" i="1"/>
  <c r="AD16" i="8" s="1"/>
  <c r="EN56" i="18"/>
  <c r="EM57" i="18"/>
  <c r="EH89" i="18"/>
  <c r="BF78" i="18"/>
  <c r="EK58" i="18"/>
  <c r="EK65" i="18"/>
  <c r="EI68" i="18"/>
  <c r="EI89" i="18" s="1"/>
  <c r="EI88" i="18"/>
  <c r="EI75" i="18"/>
  <c r="EI76" i="18" s="1"/>
  <c r="EJ67" i="18"/>
  <c r="EJ75" i="18" s="1"/>
  <c r="EJ76" i="18" s="1"/>
  <c r="DY80" i="18"/>
  <c r="IY71" i="18" l="1"/>
  <c r="IY73" i="18" s="1"/>
  <c r="AC56" i="1"/>
  <c r="AD17" i="8" s="1"/>
  <c r="AD24" i="8" s="1"/>
  <c r="IY53" i="18"/>
  <c r="AC23" i="1" s="1"/>
  <c r="AC22" i="1"/>
  <c r="IS73" i="18"/>
  <c r="AC39" i="1" s="1"/>
  <c r="AC37" i="1"/>
  <c r="JE121" i="18"/>
  <c r="IY123" i="18"/>
  <c r="EO56" i="18"/>
  <c r="EN57" i="18"/>
  <c r="EJ74" i="18"/>
  <c r="EJ68" i="18"/>
  <c r="EJ89" i="18" s="1"/>
  <c r="EJ88" i="18"/>
  <c r="BF81" i="18"/>
  <c r="EK66" i="18"/>
  <c r="EL58" i="18"/>
  <c r="EL65" i="18"/>
  <c r="EL66" i="18" s="1"/>
  <c r="JE72" i="18" l="1"/>
  <c r="JE52" i="18"/>
  <c r="JE119" i="18"/>
  <c r="JK121" i="18" s="1"/>
  <c r="G121" i="18" s="1"/>
  <c r="AC57" i="1"/>
  <c r="EP56" i="18"/>
  <c r="EO57" i="18"/>
  <c r="EK67" i="18"/>
  <c r="DZ80" i="18"/>
  <c r="EL67" i="18"/>
  <c r="EA80" i="18"/>
  <c r="EM58" i="18"/>
  <c r="EM65" i="18"/>
  <c r="BF82" i="18"/>
  <c r="JE122" i="18" l="1"/>
  <c r="JE53" i="18"/>
  <c r="JK52" i="18"/>
  <c r="JK53" i="18" s="1"/>
  <c r="JK72" i="18"/>
  <c r="G72" i="18" s="1"/>
  <c r="AD38" i="1"/>
  <c r="AD55" i="1"/>
  <c r="AE16" i="8" s="1"/>
  <c r="EQ56" i="18"/>
  <c r="EP57" i="18"/>
  <c r="EN58" i="18"/>
  <c r="EN65" i="18"/>
  <c r="EN66" i="18" s="1"/>
  <c r="EM66" i="18"/>
  <c r="EL88" i="18"/>
  <c r="EL68" i="18"/>
  <c r="EL89" i="18" s="1"/>
  <c r="BF86" i="18"/>
  <c r="BF83" i="18"/>
  <c r="EK68" i="18"/>
  <c r="EK88" i="18"/>
  <c r="EK74" i="18"/>
  <c r="EL74" i="18"/>
  <c r="EL75" i="18"/>
  <c r="EL76" i="18" s="1"/>
  <c r="EK75" i="18"/>
  <c r="EK76" i="18" s="1"/>
  <c r="AD23" i="1" l="1"/>
  <c r="AD22" i="1"/>
  <c r="G52" i="18"/>
  <c r="G53" i="18"/>
  <c r="JE123" i="18"/>
  <c r="JE71" i="18"/>
  <c r="ER56" i="18"/>
  <c r="EQ57" i="18"/>
  <c r="EM67" i="18"/>
  <c r="EB80" i="18"/>
  <c r="EN67" i="18"/>
  <c r="EC80" i="18"/>
  <c r="EO58" i="18"/>
  <c r="EO65" i="18"/>
  <c r="EK89" i="18"/>
  <c r="BG78" i="18"/>
  <c r="JE73" i="18" l="1"/>
  <c r="JK119" i="18"/>
  <c r="ER57" i="18"/>
  <c r="ES56" i="18"/>
  <c r="EP58" i="18"/>
  <c r="EP65" i="18"/>
  <c r="EP66" i="18" s="1"/>
  <c r="BG81" i="18"/>
  <c r="EO66" i="18"/>
  <c r="EM68" i="18"/>
  <c r="EM88" i="18"/>
  <c r="EN74" i="18"/>
  <c r="EM74" i="18"/>
  <c r="EN75" i="18"/>
  <c r="EN76" i="18" s="1"/>
  <c r="EM75" i="18"/>
  <c r="EM76" i="18" s="1"/>
  <c r="EN68" i="18"/>
  <c r="EN89" i="18" s="1"/>
  <c r="EN88" i="18"/>
  <c r="JK122" i="18" l="1"/>
  <c r="ET56" i="18"/>
  <c r="ES57" i="18"/>
  <c r="EQ58" i="18"/>
  <c r="EQ65" i="18"/>
  <c r="EM89" i="18"/>
  <c r="EO67" i="18"/>
  <c r="ED80" i="18"/>
  <c r="EP67" i="18"/>
  <c r="EE80" i="18"/>
  <c r="BG82" i="18"/>
  <c r="JK71" i="18" l="1"/>
  <c r="AD56" i="1"/>
  <c r="AE17" i="8" s="1"/>
  <c r="AE24" i="8" s="1"/>
  <c r="G122" i="18"/>
  <c r="JK123" i="18"/>
  <c r="AD57" i="1" s="1"/>
  <c r="EU56" i="18"/>
  <c r="ET57" i="18"/>
  <c r="EQ66" i="18"/>
  <c r="EP88" i="18"/>
  <c r="EP68" i="18"/>
  <c r="EP89" i="18" s="1"/>
  <c r="BG86" i="18"/>
  <c r="BG83" i="18"/>
  <c r="EO68" i="18"/>
  <c r="EO88" i="18"/>
  <c r="EO75" i="18"/>
  <c r="EO76" i="18" s="1"/>
  <c r="EP74" i="18"/>
  <c r="EO74" i="18"/>
  <c r="EP75" i="18"/>
  <c r="EP76" i="18" s="1"/>
  <c r="ER58" i="18"/>
  <c r="ER65" i="18"/>
  <c r="ER66" i="18" s="1"/>
  <c r="JK73" i="18" l="1"/>
  <c r="AD37" i="1"/>
  <c r="G71" i="18"/>
  <c r="EV56" i="18"/>
  <c r="EU57" i="18"/>
  <c r="ER67" i="18"/>
  <c r="EG80" i="18"/>
  <c r="EO89" i="18"/>
  <c r="ES58" i="18"/>
  <c r="ES65" i="18"/>
  <c r="ES66" i="18" s="1"/>
  <c r="EQ67" i="18"/>
  <c r="EF80" i="18"/>
  <c r="BH78" i="18"/>
  <c r="AD39" i="1" l="1"/>
  <c r="G73" i="18"/>
  <c r="EW56" i="18"/>
  <c r="EV57" i="18"/>
  <c r="ES67" i="18"/>
  <c r="ES75" i="18" s="1"/>
  <c r="ES76" i="18" s="1"/>
  <c r="EH80" i="18"/>
  <c r="BH81" i="18"/>
  <c r="ET58" i="18"/>
  <c r="ET65" i="18"/>
  <c r="ET66" i="18" s="1"/>
  <c r="ER68" i="18"/>
  <c r="ER89" i="18" s="1"/>
  <c r="ER88" i="18"/>
  <c r="EQ68" i="18"/>
  <c r="EQ88" i="18"/>
  <c r="EQ75" i="18"/>
  <c r="EQ76" i="18" s="1"/>
  <c r="EQ74" i="18"/>
  <c r="ER74" i="18"/>
  <c r="ER75" i="18"/>
  <c r="ER76" i="18" s="1"/>
  <c r="EX56" i="18" l="1"/>
  <c r="EW57" i="18"/>
  <c r="EU58" i="18"/>
  <c r="EU65" i="18"/>
  <c r="EU66" i="18" s="1"/>
  <c r="ES88" i="18"/>
  <c r="ES68" i="18"/>
  <c r="ES89" i="18" s="1"/>
  <c r="ES74" i="18"/>
  <c r="EQ89" i="18"/>
  <c r="ET67" i="18"/>
  <c r="EI80" i="18"/>
  <c r="BH82" i="18"/>
  <c r="EX57" i="18" l="1"/>
  <c r="EY56" i="18"/>
  <c r="ET68" i="18"/>
  <c r="ET88" i="18"/>
  <c r="ET74" i="18"/>
  <c r="BH86" i="18"/>
  <c r="BH83" i="18"/>
  <c r="EU67" i="18"/>
  <c r="EU75" i="18" s="1"/>
  <c r="EU76" i="18" s="1"/>
  <c r="EJ80" i="18"/>
  <c r="EV58" i="18"/>
  <c r="EV65" i="18"/>
  <c r="EV66" i="18" s="1"/>
  <c r="ET75" i="18"/>
  <c r="ET76" i="18" s="1"/>
  <c r="EZ56" i="18" l="1"/>
  <c r="EY57" i="18"/>
  <c r="EU74" i="18"/>
  <c r="EW58" i="18"/>
  <c r="EW65" i="18"/>
  <c r="ET89" i="18"/>
  <c r="EV67" i="18"/>
  <c r="EV74" i="18" s="1"/>
  <c r="EK80" i="18"/>
  <c r="EU88" i="18"/>
  <c r="EU68" i="18"/>
  <c r="EU89" i="18" s="1"/>
  <c r="BI78" i="18"/>
  <c r="FA56" i="18" l="1"/>
  <c r="EZ57" i="18"/>
  <c r="EX58" i="18"/>
  <c r="EX65" i="18"/>
  <c r="EX66" i="18" s="1"/>
  <c r="BI81" i="18"/>
  <c r="EV68" i="18"/>
  <c r="EV89" i="18" s="1"/>
  <c r="EV88" i="18"/>
  <c r="EW66" i="18"/>
  <c r="EV75" i="18"/>
  <c r="EV76" i="18" s="1"/>
  <c r="FB56" i="18" l="1"/>
  <c r="FA57" i="18"/>
  <c r="EW67" i="18"/>
  <c r="EL80" i="18"/>
  <c r="BI82" i="18"/>
  <c r="EX67" i="18"/>
  <c r="EM80" i="18"/>
  <c r="EY58" i="18"/>
  <c r="EY65" i="18"/>
  <c r="FC56" i="18" l="1"/>
  <c r="FB57" i="18"/>
  <c r="BI86" i="18"/>
  <c r="BI83" i="18"/>
  <c r="EY66" i="18"/>
  <c r="EX68" i="18"/>
  <c r="EX89" i="18" s="1"/>
  <c r="EX88" i="18"/>
  <c r="EZ58" i="18"/>
  <c r="EZ65" i="18"/>
  <c r="EZ66" i="18" s="1"/>
  <c r="EW88" i="18"/>
  <c r="EW68" i="18"/>
  <c r="EX75" i="18"/>
  <c r="EX76" i="18" s="1"/>
  <c r="EX74" i="18"/>
  <c r="EW75" i="18"/>
  <c r="EW76" i="18" s="1"/>
  <c r="EW74" i="18"/>
  <c r="FD56" i="18" l="1"/>
  <c r="FC57" i="18"/>
  <c r="EZ67" i="18"/>
  <c r="EO80" i="18"/>
  <c r="EY67" i="18"/>
  <c r="EN80" i="18"/>
  <c r="EW89" i="18"/>
  <c r="BJ78" i="18"/>
  <c r="FA58" i="18"/>
  <c r="FA65" i="18"/>
  <c r="FD57" i="18" l="1"/>
  <c r="FE56" i="18"/>
  <c r="FA66" i="18"/>
  <c r="BJ81" i="18"/>
  <c r="BJ82" i="18" s="1"/>
  <c r="BJ86" i="18" s="1"/>
  <c r="FB58" i="18"/>
  <c r="FB65" i="18"/>
  <c r="FB66" i="18" s="1"/>
  <c r="EZ88" i="18"/>
  <c r="EZ68" i="18"/>
  <c r="EZ89" i="18" s="1"/>
  <c r="EY68" i="18"/>
  <c r="EY88" i="18"/>
  <c r="EY75" i="18"/>
  <c r="EY76" i="18" s="1"/>
  <c r="EZ75" i="18"/>
  <c r="EZ76" i="18" s="1"/>
  <c r="EY74" i="18"/>
  <c r="EZ74" i="18"/>
  <c r="FF56" i="18" l="1"/>
  <c r="FE57" i="18"/>
  <c r="BJ83" i="18"/>
  <c r="BK78" i="18" s="1"/>
  <c r="EY89" i="18"/>
  <c r="FC58" i="18"/>
  <c r="FC65" i="18"/>
  <c r="FB67" i="18"/>
  <c r="EQ80" i="18"/>
  <c r="FA67" i="18"/>
  <c r="EP80" i="18"/>
  <c r="FG56" i="18" l="1"/>
  <c r="FF57" i="18"/>
  <c r="FA68" i="18"/>
  <c r="FA88" i="18"/>
  <c r="FB75" i="18"/>
  <c r="FB76" i="18" s="1"/>
  <c r="FB74" i="18"/>
  <c r="FA75" i="18"/>
  <c r="FA76" i="18" s="1"/>
  <c r="FA74" i="18"/>
  <c r="FB68" i="18"/>
  <c r="FB89" i="18" s="1"/>
  <c r="FB88" i="18"/>
  <c r="BK81" i="18"/>
  <c r="BK82" i="18" s="1"/>
  <c r="BK86" i="18" s="1"/>
  <c r="FD58" i="18"/>
  <c r="FD65" i="18"/>
  <c r="FD66" i="18" s="1"/>
  <c r="FC66" i="18"/>
  <c r="FH56" i="18" l="1"/>
  <c r="FG57" i="18"/>
  <c r="FA89" i="18"/>
  <c r="FD67" i="18"/>
  <c r="ES80" i="18"/>
  <c r="FC67" i="18"/>
  <c r="ER80" i="18"/>
  <c r="FE58" i="18"/>
  <c r="FE65" i="18"/>
  <c r="BK83" i="18"/>
  <c r="BL78" i="18" s="1"/>
  <c r="FI56" i="18" l="1"/>
  <c r="FH57" i="18"/>
  <c r="FE66" i="18"/>
  <c r="BL81" i="18"/>
  <c r="BL82" i="18" s="1"/>
  <c r="BL86" i="18" s="1"/>
  <c r="FD68" i="18"/>
  <c r="FD89" i="18" s="1"/>
  <c r="FD88" i="18"/>
  <c r="FF58" i="18"/>
  <c r="FF65" i="18"/>
  <c r="FF66" i="18" s="1"/>
  <c r="FC68" i="18"/>
  <c r="FC88" i="18"/>
  <c r="FC75" i="18"/>
  <c r="FC76" i="18" s="1"/>
  <c r="FD74" i="18"/>
  <c r="FD75" i="18"/>
  <c r="FD76" i="18" s="1"/>
  <c r="FC74" i="18"/>
  <c r="FJ56" i="18" l="1"/>
  <c r="FI57" i="18"/>
  <c r="BL83" i="18"/>
  <c r="BM78" i="18" s="1"/>
  <c r="FF67" i="18"/>
  <c r="EU80" i="18"/>
  <c r="FC89" i="18"/>
  <c r="FG58" i="18"/>
  <c r="FG65" i="18"/>
  <c r="FG66" i="18" s="1"/>
  <c r="FE67" i="18"/>
  <c r="ET80" i="18"/>
  <c r="FJ57" i="18" l="1"/>
  <c r="FK56" i="18"/>
  <c r="FE88" i="18"/>
  <c r="FE68" i="18"/>
  <c r="FF74" i="18"/>
  <c r="FE75" i="18"/>
  <c r="FE76" i="18" s="1"/>
  <c r="FF75" i="18"/>
  <c r="FF76" i="18" s="1"/>
  <c r="FE74" i="18"/>
  <c r="FG67" i="18"/>
  <c r="FG74" i="18" s="1"/>
  <c r="EV80" i="18"/>
  <c r="FF88" i="18"/>
  <c r="FF68" i="18"/>
  <c r="FF89" i="18" s="1"/>
  <c r="FH58" i="18"/>
  <c r="FH65" i="18"/>
  <c r="FH66" i="18" s="1"/>
  <c r="BM81" i="18"/>
  <c r="BM82" i="18" s="1"/>
  <c r="BM86" i="18" s="1"/>
  <c r="FL56" i="18" l="1"/>
  <c r="FK57" i="18"/>
  <c r="FH67" i="18"/>
  <c r="EW80" i="18"/>
  <c r="FG88" i="18"/>
  <c r="FG68" i="18"/>
  <c r="FG89" i="18" s="1"/>
  <c r="BM83" i="18"/>
  <c r="BN78" i="18" s="1"/>
  <c r="FI58" i="18"/>
  <c r="FI65" i="18"/>
  <c r="FG75" i="18"/>
  <c r="FG76" i="18" s="1"/>
  <c r="FE89" i="18"/>
  <c r="FM56" i="18" l="1"/>
  <c r="FL57" i="18"/>
  <c r="BN81" i="18"/>
  <c r="BN82" i="18" s="1"/>
  <c r="BN86" i="18" s="1"/>
  <c r="FI66" i="18"/>
  <c r="FH68" i="18"/>
  <c r="FH89" i="18" s="1"/>
  <c r="FH88" i="18"/>
  <c r="FH75" i="18"/>
  <c r="FH76" i="18" s="1"/>
  <c r="FH74" i="18"/>
  <c r="FJ58" i="18"/>
  <c r="FJ65" i="18"/>
  <c r="FJ66" i="18" s="1"/>
  <c r="FN56" i="18" l="1"/>
  <c r="FM57" i="18"/>
  <c r="BN83" i="18"/>
  <c r="BO78" i="18" s="1"/>
  <c r="BO81" i="18" s="1"/>
  <c r="BO82" i="18" s="1"/>
  <c r="BO86" i="18" s="1"/>
  <c r="FI67" i="18"/>
  <c r="EX80" i="18"/>
  <c r="FJ67" i="18"/>
  <c r="EY80" i="18"/>
  <c r="FK58" i="18"/>
  <c r="FK65" i="18"/>
  <c r="FO56" i="18" l="1"/>
  <c r="FN57" i="18"/>
  <c r="BO83" i="18"/>
  <c r="BP78" i="18" s="1"/>
  <c r="BP81" i="18" s="1"/>
  <c r="BP82" i="18" s="1"/>
  <c r="BP86" i="18" s="1"/>
  <c r="FL58" i="18"/>
  <c r="FL65" i="18"/>
  <c r="FL66" i="18" s="1"/>
  <c r="FI68" i="18"/>
  <c r="FI88" i="18"/>
  <c r="FJ74" i="18"/>
  <c r="FI74" i="18"/>
  <c r="FI75" i="18"/>
  <c r="FI76" i="18" s="1"/>
  <c r="FJ75" i="18"/>
  <c r="FJ76" i="18" s="1"/>
  <c r="FK66" i="18"/>
  <c r="FJ68" i="18"/>
  <c r="FJ89" i="18" s="1"/>
  <c r="FJ88" i="18"/>
  <c r="FP56" i="18" l="1"/>
  <c r="FO57" i="18"/>
  <c r="FI89" i="18"/>
  <c r="FK67" i="18"/>
  <c r="EZ80" i="18"/>
  <c r="BP83" i="18"/>
  <c r="BQ78" i="18" s="1"/>
  <c r="FL67" i="18"/>
  <c r="FA80" i="18"/>
  <c r="FM58" i="18"/>
  <c r="FM65" i="18"/>
  <c r="FP57" i="18" l="1"/>
  <c r="FQ56" i="18"/>
  <c r="BQ81" i="18"/>
  <c r="FM66" i="18"/>
  <c r="FL68" i="18"/>
  <c r="FL89" i="18" s="1"/>
  <c r="FL88" i="18"/>
  <c r="FN58" i="18"/>
  <c r="FN65" i="18"/>
  <c r="FN66" i="18" s="1"/>
  <c r="FK88" i="18"/>
  <c r="FK68" i="18"/>
  <c r="FL74" i="18"/>
  <c r="FK75" i="18"/>
  <c r="FK76" i="18" s="1"/>
  <c r="FK74" i="18"/>
  <c r="FL75" i="18"/>
  <c r="FL76" i="18" s="1"/>
  <c r="FR56" i="18" l="1"/>
  <c r="FQ57" i="18"/>
  <c r="BQ82" i="18"/>
  <c r="FO58" i="18"/>
  <c r="FO65" i="18"/>
  <c r="FK89" i="18"/>
  <c r="FN67" i="18"/>
  <c r="FC80" i="18"/>
  <c r="FM67" i="18"/>
  <c r="FB80" i="18"/>
  <c r="FS56" i="18" l="1"/>
  <c r="FR57" i="18"/>
  <c r="FM68" i="18"/>
  <c r="FM88" i="18"/>
  <c r="FM74" i="18"/>
  <c r="FM75" i="18"/>
  <c r="FM76" i="18" s="1"/>
  <c r="FN74" i="18"/>
  <c r="FN75" i="18"/>
  <c r="FN76" i="18" s="1"/>
  <c r="FO66" i="18"/>
  <c r="BQ86" i="18"/>
  <c r="BQ83" i="18"/>
  <c r="FP58" i="18"/>
  <c r="FP65" i="18"/>
  <c r="FP66" i="18" s="1"/>
  <c r="FN68" i="18"/>
  <c r="FN89" i="18" s="1"/>
  <c r="FN88" i="18"/>
  <c r="FT56" i="18" l="1"/>
  <c r="FS57" i="18"/>
  <c r="BR78" i="18"/>
  <c r="FQ58" i="18"/>
  <c r="FQ65" i="18"/>
  <c r="FQ66" i="18" s="1"/>
  <c r="FM89" i="18"/>
  <c r="FP67" i="18"/>
  <c r="FE80" i="18"/>
  <c r="FO67" i="18"/>
  <c r="FD80" i="18"/>
  <c r="FU56" i="18" l="1"/>
  <c r="FT57" i="18"/>
  <c r="FO88" i="18"/>
  <c r="FO68" i="18"/>
  <c r="FO74" i="18"/>
  <c r="FP74" i="18"/>
  <c r="FO75" i="18"/>
  <c r="FO76" i="18" s="1"/>
  <c r="FP75" i="18"/>
  <c r="FP76" i="18" s="1"/>
  <c r="FP68" i="18"/>
  <c r="FP89" i="18" s="1"/>
  <c r="FP88" i="18"/>
  <c r="BR81" i="18"/>
  <c r="FR58" i="18"/>
  <c r="FR65" i="18"/>
  <c r="FR66" i="18" s="1"/>
  <c r="FQ67" i="18"/>
  <c r="FF80" i="18"/>
  <c r="FV56" i="18" l="1"/>
  <c r="FU57" i="18"/>
  <c r="FS58" i="18"/>
  <c r="FS65" i="18"/>
  <c r="FS66" i="18" s="1"/>
  <c r="FQ68" i="18"/>
  <c r="FQ89" i="18" s="1"/>
  <c r="FQ88" i="18"/>
  <c r="FR67" i="18"/>
  <c r="FG80" i="18"/>
  <c r="BR82" i="18"/>
  <c r="FQ74" i="18"/>
  <c r="FQ75" i="18"/>
  <c r="FQ76" i="18" s="1"/>
  <c r="FO89" i="18"/>
  <c r="FV57" i="18" l="1"/>
  <c r="FW56" i="18"/>
  <c r="FS67" i="18"/>
  <c r="FS74" i="18" s="1"/>
  <c r="FH80" i="18"/>
  <c r="FR68" i="18"/>
  <c r="FR88" i="18"/>
  <c r="BR86" i="18"/>
  <c r="BR83" i="18"/>
  <c r="FR74" i="18"/>
  <c r="FT58" i="18"/>
  <c r="FT65" i="18"/>
  <c r="FT66" i="18" s="1"/>
  <c r="FR75" i="18"/>
  <c r="FR76" i="18" s="1"/>
  <c r="FX56" i="18" l="1"/>
  <c r="FW57" i="18"/>
  <c r="FS75" i="18"/>
  <c r="FS76" i="18" s="1"/>
  <c r="FS68" i="18"/>
  <c r="FS89" i="18" s="1"/>
  <c r="FS88" i="18"/>
  <c r="FT67" i="18"/>
  <c r="FI80" i="18"/>
  <c r="BS78" i="18"/>
  <c r="FR89" i="18"/>
  <c r="FU58" i="18"/>
  <c r="FU65" i="18"/>
  <c r="FY56" i="18" l="1"/>
  <c r="FX57" i="18"/>
  <c r="FU66" i="18"/>
  <c r="BS81" i="18"/>
  <c r="FT88" i="18"/>
  <c r="FT68" i="18"/>
  <c r="FT89" i="18" s="1"/>
  <c r="FT74" i="18"/>
  <c r="FT75" i="18"/>
  <c r="FT76" i="18" s="1"/>
  <c r="FV58" i="18"/>
  <c r="FV65" i="18"/>
  <c r="FV66" i="18" s="1"/>
  <c r="FZ56" i="18" l="1"/>
  <c r="FY57" i="18"/>
  <c r="FV67" i="18"/>
  <c r="FK80" i="18"/>
  <c r="BS82" i="18"/>
  <c r="FW58" i="18"/>
  <c r="FW65" i="18"/>
  <c r="FU67" i="18"/>
  <c r="FJ80" i="18"/>
  <c r="GA56" i="18" l="1"/>
  <c r="FZ57" i="18"/>
  <c r="FW66" i="18"/>
  <c r="BS86" i="18"/>
  <c r="BS83" i="18"/>
  <c r="FU68" i="18"/>
  <c r="FU88" i="18"/>
  <c r="FU74" i="18"/>
  <c r="FU75" i="18"/>
  <c r="FU76" i="18" s="1"/>
  <c r="FV74" i="18"/>
  <c r="FV75" i="18"/>
  <c r="FV76" i="18" s="1"/>
  <c r="FX58" i="18"/>
  <c r="FX65" i="18"/>
  <c r="FX66" i="18" s="1"/>
  <c r="FV68" i="18"/>
  <c r="FV89" i="18" s="1"/>
  <c r="FV88" i="18"/>
  <c r="GB56" i="18" l="1"/>
  <c r="GA57" i="18"/>
  <c r="FU89" i="18"/>
  <c r="FX67" i="18"/>
  <c r="FM80" i="18"/>
  <c r="FY58" i="18"/>
  <c r="FY65" i="18"/>
  <c r="FY66" i="18" s="1"/>
  <c r="BT78" i="18"/>
  <c r="FW67" i="18"/>
  <c r="FL80" i="18"/>
  <c r="GB57" i="18" l="1"/>
  <c r="GC56" i="18"/>
  <c r="BT81" i="18"/>
  <c r="FZ58" i="18"/>
  <c r="FZ65" i="18"/>
  <c r="FZ66" i="18" s="1"/>
  <c r="FW68" i="18"/>
  <c r="FW88" i="18"/>
  <c r="FW74" i="18"/>
  <c r="FX75" i="18"/>
  <c r="FX76" i="18" s="1"/>
  <c r="FW75" i="18"/>
  <c r="FW76" i="18" s="1"/>
  <c r="FX74" i="18"/>
  <c r="FY67" i="18"/>
  <c r="FY75" i="18" s="1"/>
  <c r="FY76" i="18" s="1"/>
  <c r="FN80" i="18"/>
  <c r="FX68" i="18"/>
  <c r="FX89" i="18" s="1"/>
  <c r="FX88" i="18"/>
  <c r="GD56" i="18" l="1"/>
  <c r="GC57" i="18"/>
  <c r="FY74" i="18"/>
  <c r="FW89" i="18"/>
  <c r="GA58" i="18"/>
  <c r="GA65" i="18"/>
  <c r="FY68" i="18"/>
  <c r="FY89" i="18" s="1"/>
  <c r="FY88" i="18"/>
  <c r="BT82" i="18"/>
  <c r="FZ67" i="18"/>
  <c r="FO80" i="18"/>
  <c r="GE56" i="18" l="1"/>
  <c r="GD57" i="18"/>
  <c r="BT86" i="18"/>
  <c r="BT83" i="18"/>
  <c r="FZ74" i="18"/>
  <c r="FZ68" i="18"/>
  <c r="FZ89" i="18" s="1"/>
  <c r="FZ88" i="18"/>
  <c r="GB58" i="18"/>
  <c r="GB65" i="18"/>
  <c r="GB66" i="18" s="1"/>
  <c r="FZ75" i="18"/>
  <c r="FZ76" i="18" s="1"/>
  <c r="GA66" i="18"/>
  <c r="GF56" i="18" l="1"/>
  <c r="GE57" i="18"/>
  <c r="GC58" i="18"/>
  <c r="GC65" i="18"/>
  <c r="GC66" i="18" s="1"/>
  <c r="GB67" i="18"/>
  <c r="FQ80" i="18"/>
  <c r="GA67" i="18"/>
  <c r="FP80" i="18"/>
  <c r="BU78" i="18"/>
  <c r="GG56" i="18" l="1"/>
  <c r="GF57" i="18"/>
  <c r="GA68" i="18"/>
  <c r="GA88" i="18"/>
  <c r="GB75" i="18"/>
  <c r="GB76" i="18" s="1"/>
  <c r="GB74" i="18"/>
  <c r="GA75" i="18"/>
  <c r="GA76" i="18" s="1"/>
  <c r="GA74" i="18"/>
  <c r="GB68" i="18"/>
  <c r="GB89" i="18" s="1"/>
  <c r="GB88" i="18"/>
  <c r="GC67" i="18"/>
  <c r="FR80" i="18"/>
  <c r="GD58" i="18"/>
  <c r="GD65" i="18"/>
  <c r="GD66" i="18" s="1"/>
  <c r="BU81" i="18"/>
  <c r="GH56" i="18" l="1"/>
  <c r="GG57" i="18"/>
  <c r="GA89" i="18"/>
  <c r="GC75" i="18"/>
  <c r="GC76" i="18" s="1"/>
  <c r="BU82" i="18"/>
  <c r="GC88" i="18"/>
  <c r="GC68" i="18"/>
  <c r="GC89" i="18" s="1"/>
  <c r="GE58" i="18"/>
  <c r="GE65" i="18"/>
  <c r="GE66" i="18" s="1"/>
  <c r="GD67" i="18"/>
  <c r="FS80" i="18"/>
  <c r="GC74" i="18"/>
  <c r="GH57" i="18" l="1"/>
  <c r="GI56" i="18"/>
  <c r="GD68" i="18"/>
  <c r="GD88" i="18"/>
  <c r="BU86" i="18"/>
  <c r="BU83" i="18"/>
  <c r="GD74" i="18"/>
  <c r="GE67" i="18"/>
  <c r="GE74" i="18" s="1"/>
  <c r="FT80" i="18"/>
  <c r="GD75" i="18"/>
  <c r="GD76" i="18" s="1"/>
  <c r="GF58" i="18"/>
  <c r="GF65" i="18"/>
  <c r="GF66" i="18" s="1"/>
  <c r="GJ56" i="18" l="1"/>
  <c r="GI57" i="18"/>
  <c r="GE75" i="18"/>
  <c r="GE76" i="18" s="1"/>
  <c r="GF67" i="18"/>
  <c r="GF74" i="18" s="1"/>
  <c r="FU80" i="18"/>
  <c r="BV78" i="18"/>
  <c r="GG58" i="18"/>
  <c r="GG65" i="18"/>
  <c r="GD89" i="18"/>
  <c r="GE68" i="18"/>
  <c r="GE89" i="18" s="1"/>
  <c r="GE88" i="18"/>
  <c r="GK56" i="18" l="1"/>
  <c r="GJ57" i="18"/>
  <c r="GF88" i="18"/>
  <c r="GF68" i="18"/>
  <c r="GF89" i="18" s="1"/>
  <c r="GF75" i="18"/>
  <c r="GF76" i="18" s="1"/>
  <c r="GG66" i="18"/>
  <c r="BV81" i="18"/>
  <c r="BV82" i="18" s="1"/>
  <c r="BV86" i="18" s="1"/>
  <c r="GH58" i="18"/>
  <c r="GH65" i="18"/>
  <c r="GH66" i="18" s="1"/>
  <c r="GL56" i="18" l="1"/>
  <c r="GK57" i="18"/>
  <c r="GI58" i="18"/>
  <c r="GI65" i="18"/>
  <c r="BV83" i="18"/>
  <c r="BW78" i="18" s="1"/>
  <c r="GH67" i="18"/>
  <c r="FW80" i="18"/>
  <c r="GG67" i="18"/>
  <c r="FV80" i="18"/>
  <c r="GM56" i="18" l="1"/>
  <c r="GL57" i="18"/>
  <c r="BW81" i="18"/>
  <c r="BW82" i="18" s="1"/>
  <c r="BW86" i="18" s="1"/>
  <c r="GI66" i="18"/>
  <c r="GG68" i="18"/>
  <c r="GG88" i="18"/>
  <c r="GH74" i="18"/>
  <c r="GG74" i="18"/>
  <c r="GH75" i="18"/>
  <c r="GH76" i="18" s="1"/>
  <c r="GG75" i="18"/>
  <c r="GG76" i="18" s="1"/>
  <c r="GJ58" i="18"/>
  <c r="GJ65" i="18"/>
  <c r="GJ66" i="18" s="1"/>
  <c r="GH88" i="18"/>
  <c r="GH68" i="18"/>
  <c r="GH89" i="18" s="1"/>
  <c r="GN56" i="18" l="1"/>
  <c r="GM57" i="18"/>
  <c r="GI67" i="18"/>
  <c r="FX80" i="18"/>
  <c r="GJ67" i="18"/>
  <c r="FY80" i="18"/>
  <c r="GK58" i="18"/>
  <c r="GK65" i="18"/>
  <c r="GG89" i="18"/>
  <c r="BW83" i="18"/>
  <c r="BX78" i="18" s="1"/>
  <c r="GN57" i="18" l="1"/>
  <c r="GO56" i="18"/>
  <c r="GI68" i="18"/>
  <c r="GI88" i="18"/>
  <c r="GI74" i="18"/>
  <c r="GI75" i="18"/>
  <c r="GI76" i="18" s="1"/>
  <c r="GJ75" i="18"/>
  <c r="GJ76" i="18" s="1"/>
  <c r="GJ74" i="18"/>
  <c r="BX81" i="18"/>
  <c r="BX82" i="18" s="1"/>
  <c r="BX86" i="18" s="1"/>
  <c r="GL58" i="18"/>
  <c r="GL65" i="18"/>
  <c r="GL66" i="18" s="1"/>
  <c r="GJ68" i="18"/>
  <c r="GJ89" i="18" s="1"/>
  <c r="GJ88" i="18"/>
  <c r="GK66" i="18"/>
  <c r="GP56" i="18" l="1"/>
  <c r="GO57" i="18"/>
  <c r="BX83" i="18"/>
  <c r="BY78" i="18" s="1"/>
  <c r="BY81" i="18" s="1"/>
  <c r="BY82" i="18" s="1"/>
  <c r="BY86" i="18" s="1"/>
  <c r="GM58" i="18"/>
  <c r="GM65" i="18"/>
  <c r="GI89" i="18"/>
  <c r="GK67" i="18"/>
  <c r="FZ80" i="18"/>
  <c r="GL67" i="18"/>
  <c r="GA80" i="18"/>
  <c r="GQ56" i="18" l="1"/>
  <c r="GP57" i="18"/>
  <c r="BY83" i="18"/>
  <c r="BZ78" i="18" s="1"/>
  <c r="BZ81" i="18" s="1"/>
  <c r="BZ82" i="18" s="1"/>
  <c r="BZ86" i="18" s="1"/>
  <c r="GM66" i="18"/>
  <c r="GK68" i="18"/>
  <c r="GK88" i="18"/>
  <c r="GL74" i="18"/>
  <c r="GL75" i="18"/>
  <c r="GL76" i="18" s="1"/>
  <c r="GK74" i="18"/>
  <c r="GK75" i="18"/>
  <c r="GK76" i="18" s="1"/>
  <c r="GL88" i="18"/>
  <c r="GL68" i="18"/>
  <c r="GL89" i="18" s="1"/>
  <c r="GN58" i="18"/>
  <c r="GN65" i="18"/>
  <c r="GN66" i="18" s="1"/>
  <c r="GR56" i="18" l="1"/>
  <c r="GQ57" i="18"/>
  <c r="BZ83" i="18"/>
  <c r="CA78" i="18" s="1"/>
  <c r="CA81" i="18" s="1"/>
  <c r="CA82" i="18" s="1"/>
  <c r="CA86" i="18" s="1"/>
  <c r="GM67" i="18"/>
  <c r="GB80" i="18"/>
  <c r="GN67" i="18"/>
  <c r="GC80" i="18"/>
  <c r="GO58" i="18"/>
  <c r="GO65" i="18"/>
  <c r="GO66" i="18" s="1"/>
  <c r="GK89" i="18"/>
  <c r="GS56" i="18" l="1"/>
  <c r="GR57" i="18"/>
  <c r="CA83" i="18"/>
  <c r="CB78" i="18" s="1"/>
  <c r="CB81" i="18" s="1"/>
  <c r="CB82" i="18" s="1"/>
  <c r="CB86" i="18" s="1"/>
  <c r="GO67" i="18"/>
  <c r="GD80" i="18"/>
  <c r="GP58" i="18"/>
  <c r="GP65" i="18"/>
  <c r="GP66" i="18" s="1"/>
  <c r="GN88" i="18"/>
  <c r="GN68" i="18"/>
  <c r="GN89" i="18" s="1"/>
  <c r="GM68" i="18"/>
  <c r="GM88" i="18"/>
  <c r="GM75" i="18"/>
  <c r="GM76" i="18" s="1"/>
  <c r="GN75" i="18"/>
  <c r="GN76" i="18" s="1"/>
  <c r="GN74" i="18"/>
  <c r="GM74" i="18"/>
  <c r="GT56" i="18" l="1"/>
  <c r="GS57" i="18"/>
  <c r="CB83" i="18"/>
  <c r="CC78" i="18" s="1"/>
  <c r="CC81" i="18" s="1"/>
  <c r="GM89" i="18"/>
  <c r="GO68" i="18"/>
  <c r="GO89" i="18" s="1"/>
  <c r="GO88" i="18"/>
  <c r="GQ58" i="18"/>
  <c r="GQ65" i="18"/>
  <c r="GQ66" i="18" s="1"/>
  <c r="GP67" i="18"/>
  <c r="GE80" i="18"/>
  <c r="GO75" i="18"/>
  <c r="GO76" i="18" s="1"/>
  <c r="GO74" i="18"/>
  <c r="GU56" i="18" l="1"/>
  <c r="GT57" i="18"/>
  <c r="GR58" i="18"/>
  <c r="GR65" i="18"/>
  <c r="GR66" i="18" s="1"/>
  <c r="CC82" i="18"/>
  <c r="GP68" i="18"/>
  <c r="GP88" i="18"/>
  <c r="GP75" i="18"/>
  <c r="GP76" i="18" s="1"/>
  <c r="GP74" i="18"/>
  <c r="GQ67" i="18"/>
  <c r="GF80" i="18"/>
  <c r="GV56" i="18" l="1"/>
  <c r="GU57" i="18"/>
  <c r="CC86" i="18"/>
  <c r="CC83" i="18"/>
  <c r="GQ68" i="18"/>
  <c r="GQ89" i="18" s="1"/>
  <c r="GQ88" i="18"/>
  <c r="GQ75" i="18"/>
  <c r="GQ76" i="18" s="1"/>
  <c r="GQ74" i="18"/>
  <c r="GP89" i="18"/>
  <c r="GR67" i="18"/>
  <c r="GG80" i="18"/>
  <c r="GS58" i="18"/>
  <c r="GS65" i="18"/>
  <c r="GW56" i="18" l="1"/>
  <c r="GV57" i="18"/>
  <c r="GS66" i="18"/>
  <c r="CD78" i="18"/>
  <c r="GR68" i="18"/>
  <c r="GR89" i="18" s="1"/>
  <c r="GR88" i="18"/>
  <c r="GR75" i="18"/>
  <c r="GR76" i="18" s="1"/>
  <c r="GR74" i="18"/>
  <c r="GT58" i="18"/>
  <c r="GT65" i="18"/>
  <c r="GT66" i="18" s="1"/>
  <c r="GX56" i="18" l="1"/>
  <c r="GW57" i="18"/>
  <c r="GT67" i="18"/>
  <c r="GI80" i="18"/>
  <c r="CD81" i="18"/>
  <c r="GU58" i="18"/>
  <c r="GU65" i="18"/>
  <c r="GU66" i="18" s="1"/>
  <c r="GS67" i="18"/>
  <c r="GH80" i="18"/>
  <c r="GY56" i="18" l="1"/>
  <c r="GX57" i="18"/>
  <c r="GV58" i="18"/>
  <c r="GV65" i="18"/>
  <c r="GS88" i="18"/>
  <c r="GS68" i="18"/>
  <c r="GT75" i="18"/>
  <c r="GT76" i="18" s="1"/>
  <c r="GT74" i="18"/>
  <c r="GS75" i="18"/>
  <c r="GS76" i="18" s="1"/>
  <c r="GS74" i="18"/>
  <c r="GU67" i="18"/>
  <c r="GJ80" i="18"/>
  <c r="CD82" i="18"/>
  <c r="GT68" i="18"/>
  <c r="GT89" i="18" s="1"/>
  <c r="GT88" i="18"/>
  <c r="GZ56" i="18" l="1"/>
  <c r="GY57" i="18"/>
  <c r="GW58" i="18"/>
  <c r="GW65" i="18"/>
  <c r="GW66" i="18" s="1"/>
  <c r="CD86" i="18"/>
  <c r="CD83" i="18"/>
  <c r="GV66" i="18"/>
  <c r="GS89" i="18"/>
  <c r="GU88" i="18"/>
  <c r="GU68" i="18"/>
  <c r="GU89" i="18" s="1"/>
  <c r="GU75" i="18"/>
  <c r="GU76" i="18" s="1"/>
  <c r="GU74" i="18"/>
  <c r="HA56" i="18" l="1"/>
  <c r="GZ57" i="18"/>
  <c r="GX58" i="18"/>
  <c r="GX65" i="18"/>
  <c r="GX66" i="18" s="1"/>
  <c r="GM80" i="18" s="1"/>
  <c r="CE78" i="18"/>
  <c r="GW67" i="18"/>
  <c r="GL80" i="18"/>
  <c r="GV67" i="18"/>
  <c r="GK80" i="18"/>
  <c r="HB56" i="18" l="1"/>
  <c r="HA57" i="18"/>
  <c r="GX67" i="18"/>
  <c r="GX74" i="18" s="1"/>
  <c r="GV88" i="18"/>
  <c r="GV68" i="18"/>
  <c r="GV74" i="18"/>
  <c r="GW75" i="18"/>
  <c r="GW76" i="18" s="1"/>
  <c r="GV75" i="18"/>
  <c r="GV76" i="18" s="1"/>
  <c r="GW74" i="18"/>
  <c r="CE81" i="18"/>
  <c r="GY58" i="18"/>
  <c r="GY65" i="18"/>
  <c r="GW68" i="18"/>
  <c r="GW89" i="18" s="1"/>
  <c r="GW88" i="18"/>
  <c r="HC56" i="18" l="1"/>
  <c r="HB57" i="18"/>
  <c r="GX75" i="18"/>
  <c r="GX76" i="18" s="1"/>
  <c r="GY66" i="18"/>
  <c r="GX68" i="18"/>
  <c r="GX89" i="18" s="1"/>
  <c r="GX88" i="18"/>
  <c r="CE82" i="18"/>
  <c r="GZ58" i="18"/>
  <c r="GZ65" i="18"/>
  <c r="GZ66" i="18" s="1"/>
  <c r="GV89" i="18"/>
  <c r="HD56" i="18" l="1"/>
  <c r="HC57" i="18"/>
  <c r="GZ67" i="18"/>
  <c r="GO80" i="18"/>
  <c r="HA58" i="18"/>
  <c r="HA65" i="18"/>
  <c r="HA66" i="18" s="1"/>
  <c r="GY67" i="18"/>
  <c r="GN80" i="18"/>
  <c r="CE86" i="18"/>
  <c r="CE83" i="18"/>
  <c r="HE56" i="18" l="1"/>
  <c r="HD57" i="18"/>
  <c r="HA67" i="18"/>
  <c r="HA74" i="18" s="1"/>
  <c r="GP80" i="18"/>
  <c r="GZ88" i="18"/>
  <c r="GZ68" i="18"/>
  <c r="GZ89" i="18" s="1"/>
  <c r="CF78" i="18"/>
  <c r="GY88" i="18"/>
  <c r="GY68" i="18"/>
  <c r="GY74" i="18"/>
  <c r="GZ75" i="18"/>
  <c r="GZ76" i="18" s="1"/>
  <c r="GZ74" i="18"/>
  <c r="GY75" i="18"/>
  <c r="GY76" i="18" s="1"/>
  <c r="HB58" i="18"/>
  <c r="HB65" i="18"/>
  <c r="HB66" i="18" s="1"/>
  <c r="HF56" i="18" l="1"/>
  <c r="HE57" i="18"/>
  <c r="HA75" i="18"/>
  <c r="HA76" i="18" s="1"/>
  <c r="HC58" i="18"/>
  <c r="HC65" i="18"/>
  <c r="HC66" i="18" s="1"/>
  <c r="GY89" i="18"/>
  <c r="HB67" i="18"/>
  <c r="GQ80" i="18"/>
  <c r="CF81" i="18"/>
  <c r="HA88" i="18"/>
  <c r="HA68" i="18"/>
  <c r="HA89" i="18" s="1"/>
  <c r="HG56" i="18" l="1"/>
  <c r="HF57" i="18"/>
  <c r="HC67" i="18"/>
  <c r="HC74" i="18" s="1"/>
  <c r="GR80" i="18"/>
  <c r="HB88" i="18"/>
  <c r="HB68" i="18"/>
  <c r="HB89" i="18" s="1"/>
  <c r="HB74" i="18"/>
  <c r="HB75" i="18"/>
  <c r="HB76" i="18" s="1"/>
  <c r="CF82" i="18"/>
  <c r="HD58" i="18"/>
  <c r="HD65" i="18"/>
  <c r="HD66" i="18" s="1"/>
  <c r="HH56" i="18" l="1"/>
  <c r="HG57" i="18"/>
  <c r="HC75" i="18"/>
  <c r="HC76" i="18" s="1"/>
  <c r="HD67" i="18"/>
  <c r="GS80" i="18"/>
  <c r="Y33" i="1"/>
  <c r="Z23" i="8" s="1"/>
  <c r="CF86" i="18"/>
  <c r="CF83" i="18"/>
  <c r="HC88" i="18"/>
  <c r="HC68" i="18"/>
  <c r="HC89" i="18" s="1"/>
  <c r="HE58" i="18"/>
  <c r="HE65" i="18"/>
  <c r="HI56" i="18" l="1"/>
  <c r="HH57" i="18"/>
  <c r="CG78" i="18"/>
  <c r="HE66" i="18"/>
  <c r="HF58" i="18"/>
  <c r="HF65" i="18"/>
  <c r="HF66" i="18" s="1"/>
  <c r="HD68" i="18"/>
  <c r="HD89" i="18" s="1"/>
  <c r="HD88" i="18"/>
  <c r="HD74" i="18"/>
  <c r="HD75" i="18"/>
  <c r="HD76" i="18" s="1"/>
  <c r="Y34" i="1"/>
  <c r="HJ56" i="18" l="1"/>
  <c r="HI57" i="18"/>
  <c r="HG58" i="18"/>
  <c r="HG65" i="18"/>
  <c r="HF67" i="18"/>
  <c r="GU80" i="18"/>
  <c r="HE67" i="18"/>
  <c r="GT80" i="18"/>
  <c r="CG81" i="18"/>
  <c r="HK56" i="18" l="1"/>
  <c r="HJ57" i="18"/>
  <c r="CG82" i="18"/>
  <c r="HG66" i="18"/>
  <c r="HE88" i="18"/>
  <c r="HE68" i="18"/>
  <c r="HF74" i="18"/>
  <c r="HE75" i="18"/>
  <c r="HE76" i="18" s="1"/>
  <c r="HF75" i="18"/>
  <c r="HF76" i="18" s="1"/>
  <c r="HE74" i="18"/>
  <c r="HH58" i="18"/>
  <c r="HH65" i="18"/>
  <c r="HH66" i="18" s="1"/>
  <c r="HF88" i="18"/>
  <c r="HF68" i="18"/>
  <c r="HF89" i="18" s="1"/>
  <c r="HL56" i="18" l="1"/>
  <c r="HK57" i="18"/>
  <c r="HI58" i="18"/>
  <c r="HI65" i="18"/>
  <c r="HH67" i="18"/>
  <c r="GW80" i="18"/>
  <c r="HG67" i="18"/>
  <c r="GV80" i="18"/>
  <c r="HE89" i="18"/>
  <c r="CG86" i="18"/>
  <c r="CG83" i="18"/>
  <c r="HM56" i="18" l="1"/>
  <c r="HL57" i="18"/>
  <c r="HJ58" i="18"/>
  <c r="HJ65" i="18"/>
  <c r="HJ66" i="18" s="1"/>
  <c r="HI66" i="18"/>
  <c r="HG68" i="18"/>
  <c r="HG88" i="18"/>
  <c r="HG74" i="18"/>
  <c r="HH74" i="18"/>
  <c r="HG75" i="18"/>
  <c r="HG76" i="18" s="1"/>
  <c r="HH75" i="18"/>
  <c r="HH76" i="18" s="1"/>
  <c r="CH78" i="18"/>
  <c r="HH68" i="18"/>
  <c r="HH89" i="18" s="1"/>
  <c r="HH88" i="18"/>
  <c r="HN56" i="18" l="1"/>
  <c r="HM57" i="18"/>
  <c r="CH81" i="18"/>
  <c r="CH82" i="18" s="1"/>
  <c r="CH86" i="18" s="1"/>
  <c r="HG89" i="18"/>
  <c r="HJ67" i="18"/>
  <c r="GY80" i="18"/>
  <c r="HK58" i="18"/>
  <c r="HK65" i="18"/>
  <c r="HI67" i="18"/>
  <c r="GX80" i="18"/>
  <c r="HO56" i="18" l="1"/>
  <c r="HN57" i="18"/>
  <c r="HK66" i="18"/>
  <c r="HJ68" i="18"/>
  <c r="HJ89" i="18" s="1"/>
  <c r="HJ88" i="18"/>
  <c r="CH83" i="18"/>
  <c r="CI78" i="18" s="1"/>
  <c r="HL58" i="18"/>
  <c r="HL65" i="18"/>
  <c r="HL66" i="18" s="1"/>
  <c r="HI68" i="18"/>
  <c r="HI88" i="18"/>
  <c r="HI74" i="18"/>
  <c r="HI75" i="18"/>
  <c r="HI76" i="18" s="1"/>
  <c r="HJ74" i="18"/>
  <c r="HJ75" i="18"/>
  <c r="HJ76" i="18" s="1"/>
  <c r="HP56" i="18" l="1"/>
  <c r="HO57" i="18"/>
  <c r="CI81" i="18"/>
  <c r="CI82" i="18" s="1"/>
  <c r="CI86" i="18" s="1"/>
  <c r="HL67" i="18"/>
  <c r="HA80" i="18"/>
  <c r="HM58" i="18"/>
  <c r="HM65" i="18"/>
  <c r="HI89" i="18"/>
  <c r="HK67" i="18"/>
  <c r="GZ80" i="18"/>
  <c r="HQ56" i="18" l="1"/>
  <c r="HP57" i="18"/>
  <c r="CI83" i="18"/>
  <c r="CJ78" i="18" s="1"/>
  <c r="CJ81" i="18" s="1"/>
  <c r="CJ82" i="18" s="1"/>
  <c r="CJ86" i="18" s="1"/>
  <c r="HL68" i="18"/>
  <c r="HL89" i="18" s="1"/>
  <c r="HL88" i="18"/>
  <c r="HK68" i="18"/>
  <c r="HK88" i="18"/>
  <c r="HL75" i="18"/>
  <c r="HL76" i="18" s="1"/>
  <c r="HK74" i="18"/>
  <c r="HL74" i="18"/>
  <c r="HK75" i="18"/>
  <c r="HK76" i="18" s="1"/>
  <c r="HM66" i="18"/>
  <c r="HN58" i="18"/>
  <c r="HN65" i="18"/>
  <c r="HN66" i="18" s="1"/>
  <c r="HR56" i="18" l="1"/>
  <c r="HQ57" i="18"/>
  <c r="HO58" i="18"/>
  <c r="HO65" i="18"/>
  <c r="HO66" i="18" s="1"/>
  <c r="CJ83" i="18"/>
  <c r="CK78" i="18" s="1"/>
  <c r="HK89" i="18"/>
  <c r="HN67" i="18"/>
  <c r="HC80" i="18"/>
  <c r="HM67" i="18"/>
  <c r="HB80" i="18"/>
  <c r="HS56" i="18" l="1"/>
  <c r="HR57" i="18"/>
  <c r="HO67" i="18"/>
  <c r="HO75" i="18" s="1"/>
  <c r="HO76" i="18" s="1"/>
  <c r="HD80" i="18"/>
  <c r="HN68" i="18"/>
  <c r="HN89" i="18" s="1"/>
  <c r="HN88" i="18"/>
  <c r="HM88" i="18"/>
  <c r="HM68" i="18"/>
  <c r="HM75" i="18"/>
  <c r="HM76" i="18" s="1"/>
  <c r="HM74" i="18"/>
  <c r="HN74" i="18"/>
  <c r="HN75" i="18"/>
  <c r="HN76" i="18" s="1"/>
  <c r="HP58" i="18"/>
  <c r="HP65" i="18"/>
  <c r="HP66" i="18" s="1"/>
  <c r="CK81" i="18"/>
  <c r="CK82" i="18" s="1"/>
  <c r="CK86" i="18" s="1"/>
  <c r="HT56" i="18" l="1"/>
  <c r="HS57" i="18"/>
  <c r="HO74" i="18"/>
  <c r="HM89" i="18"/>
  <c r="HQ58" i="18"/>
  <c r="HQ65" i="18"/>
  <c r="HP67" i="18"/>
  <c r="HE80" i="18"/>
  <c r="CK83" i="18"/>
  <c r="CL78" i="18" s="1"/>
  <c r="HO68" i="18"/>
  <c r="HO89" i="18" s="1"/>
  <c r="HO88" i="18"/>
  <c r="HU56" i="18" l="1"/>
  <c r="HT57" i="18"/>
  <c r="HP88" i="18"/>
  <c r="HP68" i="18"/>
  <c r="HP89" i="18" s="1"/>
  <c r="HP74" i="18"/>
  <c r="HP75" i="18"/>
  <c r="HP76" i="18" s="1"/>
  <c r="HR58" i="18"/>
  <c r="HR65" i="18"/>
  <c r="HR66" i="18" s="1"/>
  <c r="HQ66" i="18"/>
  <c r="CL81" i="18"/>
  <c r="CL82" i="18" s="1"/>
  <c r="CL86" i="18" s="1"/>
  <c r="HV56" i="18" l="1"/>
  <c r="HU57" i="18"/>
  <c r="HR67" i="18"/>
  <c r="HG80" i="18"/>
  <c r="CL83" i="18"/>
  <c r="CM78" i="18" s="1"/>
  <c r="HS58" i="18"/>
  <c r="HS65" i="18"/>
  <c r="HQ67" i="18"/>
  <c r="HF80" i="18"/>
  <c r="HW56" i="18" l="1"/>
  <c r="HV57" i="18"/>
  <c r="HQ68" i="18"/>
  <c r="HQ88" i="18"/>
  <c r="HQ75" i="18"/>
  <c r="HQ76" i="18" s="1"/>
  <c r="HQ74" i="18"/>
  <c r="HR75" i="18"/>
  <c r="HR76" i="18" s="1"/>
  <c r="HR74" i="18"/>
  <c r="HT58" i="18"/>
  <c r="HT65" i="18"/>
  <c r="HT66" i="18" s="1"/>
  <c r="CM81" i="18"/>
  <c r="CM82" i="18" s="1"/>
  <c r="CM86" i="18" s="1"/>
  <c r="HR68" i="18"/>
  <c r="HR89" i="18" s="1"/>
  <c r="HR88" i="18"/>
  <c r="HS66" i="18"/>
  <c r="HX56" i="18" l="1"/>
  <c r="HW57" i="18"/>
  <c r="CM83" i="18"/>
  <c r="CN78" i="18" s="1"/>
  <c r="CN81" i="18" s="1"/>
  <c r="CN82" i="18" s="1"/>
  <c r="CN86" i="18" s="1"/>
  <c r="HT67" i="18"/>
  <c r="HI80" i="18"/>
  <c r="HS67" i="18"/>
  <c r="HH80" i="18"/>
  <c r="HQ89" i="18"/>
  <c r="HU58" i="18"/>
  <c r="HU65" i="18"/>
  <c r="HY56" i="18" l="1"/>
  <c r="HX57" i="18"/>
  <c r="HV58" i="18"/>
  <c r="HV65" i="18"/>
  <c r="HV66" i="18" s="1"/>
  <c r="HU66" i="18"/>
  <c r="HS68" i="18"/>
  <c r="HS88" i="18"/>
  <c r="HS75" i="18"/>
  <c r="HS76" i="18" s="1"/>
  <c r="HT74" i="18"/>
  <c r="HS74" i="18"/>
  <c r="HT75" i="18"/>
  <c r="HT76" i="18" s="1"/>
  <c r="CN83" i="18"/>
  <c r="CO78" i="18" s="1"/>
  <c r="HT68" i="18"/>
  <c r="HT89" i="18" s="1"/>
  <c r="HT88" i="18"/>
  <c r="HZ56" i="18" l="1"/>
  <c r="HY57" i="18"/>
  <c r="HW58" i="18"/>
  <c r="HW65" i="18"/>
  <c r="HS89" i="18"/>
  <c r="HU67" i="18"/>
  <c r="HJ80" i="18"/>
  <c r="HV67" i="18"/>
  <c r="HK80" i="18"/>
  <c r="CO81" i="18"/>
  <c r="IA56" i="18" l="1"/>
  <c r="HZ57" i="18"/>
  <c r="CO82" i="18"/>
  <c r="HV68" i="18"/>
  <c r="HV89" i="18" s="1"/>
  <c r="HV88" i="18"/>
  <c r="HU68" i="18"/>
  <c r="HU88" i="18"/>
  <c r="HU75" i="18"/>
  <c r="HU76" i="18" s="1"/>
  <c r="HU74" i="18"/>
  <c r="HV74" i="18"/>
  <c r="HV75" i="18"/>
  <c r="HV76" i="18" s="1"/>
  <c r="HW66" i="18"/>
  <c r="HX58" i="18"/>
  <c r="HX65" i="18"/>
  <c r="HX66" i="18" s="1"/>
  <c r="IB56" i="18" l="1"/>
  <c r="IA57" i="18"/>
  <c r="HY58" i="18"/>
  <c r="HY65" i="18"/>
  <c r="HX67" i="18"/>
  <c r="HM80" i="18"/>
  <c r="HW67" i="18"/>
  <c r="HL80" i="18"/>
  <c r="HU89" i="18"/>
  <c r="CO86" i="18"/>
  <c r="CO83" i="18"/>
  <c r="IC56" i="18" l="1"/>
  <c r="IB57" i="18"/>
  <c r="HY66" i="18"/>
  <c r="HZ58" i="18"/>
  <c r="HZ65" i="18"/>
  <c r="HZ66" i="18" s="1"/>
  <c r="HW88" i="18"/>
  <c r="HW68" i="18"/>
  <c r="HX75" i="18"/>
  <c r="HX76" i="18" s="1"/>
  <c r="HW75" i="18"/>
  <c r="HW76" i="18" s="1"/>
  <c r="HX74" i="18"/>
  <c r="HW74" i="18"/>
  <c r="HX88" i="18"/>
  <c r="HX68" i="18"/>
  <c r="HX89" i="18" s="1"/>
  <c r="CP78" i="18"/>
  <c r="ID56" i="18" l="1"/>
  <c r="IC57" i="18"/>
  <c r="HW89" i="18"/>
  <c r="HZ67" i="18"/>
  <c r="HO80" i="18"/>
  <c r="HY67" i="18"/>
  <c r="HN80" i="18"/>
  <c r="CP81" i="18"/>
  <c r="IA58" i="18"/>
  <c r="IA65" i="18"/>
  <c r="IA66" i="18" s="1"/>
  <c r="IE56" i="18" l="1"/>
  <c r="ID57" i="18"/>
  <c r="CP82" i="18"/>
  <c r="HY68" i="18"/>
  <c r="HY88" i="18"/>
  <c r="HZ74" i="18"/>
  <c r="HY75" i="18"/>
  <c r="HY76" i="18" s="1"/>
  <c r="HY74" i="18"/>
  <c r="HZ75" i="18"/>
  <c r="HZ76" i="18" s="1"/>
  <c r="HZ68" i="18"/>
  <c r="HZ89" i="18" s="1"/>
  <c r="HZ88" i="18"/>
  <c r="IB58" i="18"/>
  <c r="IB65" i="18"/>
  <c r="IB66" i="18" s="1"/>
  <c r="IA67" i="18"/>
  <c r="HP80" i="18"/>
  <c r="IF56" i="18" l="1"/>
  <c r="IE57" i="18"/>
  <c r="IA68" i="18"/>
  <c r="IA89" i="18" s="1"/>
  <c r="IA88" i="18"/>
  <c r="IC58" i="18"/>
  <c r="IC65" i="18"/>
  <c r="IB67" i="18"/>
  <c r="HQ80" i="18"/>
  <c r="IA75" i="18"/>
  <c r="IA76" i="18" s="1"/>
  <c r="IA74" i="18"/>
  <c r="HY89" i="18"/>
  <c r="CP86" i="18"/>
  <c r="CP83" i="18"/>
  <c r="IG56" i="18" l="1"/>
  <c r="IF57" i="18"/>
  <c r="IB75" i="18"/>
  <c r="IB76" i="18" s="1"/>
  <c r="IB68" i="18"/>
  <c r="IB89" i="18" s="1"/>
  <c r="IB88" i="18"/>
  <c r="CQ78" i="18"/>
  <c r="ID58" i="18"/>
  <c r="ID65" i="18"/>
  <c r="ID66" i="18" s="1"/>
  <c r="IB74" i="18"/>
  <c r="IC66" i="18"/>
  <c r="IH56" i="18" l="1"/>
  <c r="IG57" i="18"/>
  <c r="IC67" i="18"/>
  <c r="HR80" i="18"/>
  <c r="ID67" i="18"/>
  <c r="HS80" i="18"/>
  <c r="CQ81" i="18"/>
  <c r="IE58" i="18"/>
  <c r="IE65" i="18"/>
  <c r="II56" i="18" l="1"/>
  <c r="IH57" i="18"/>
  <c r="IF58" i="18"/>
  <c r="IF65" i="18"/>
  <c r="IF66" i="18" s="1"/>
  <c r="IE66" i="18"/>
  <c r="CQ82" i="18"/>
  <c r="ID68" i="18"/>
  <c r="ID89" i="18" s="1"/>
  <c r="ID88" i="18"/>
  <c r="IC88" i="18"/>
  <c r="IC68" i="18"/>
  <c r="ID74" i="18"/>
  <c r="IC74" i="18"/>
  <c r="ID75" i="18"/>
  <c r="ID76" i="18" s="1"/>
  <c r="IC75" i="18"/>
  <c r="IC76" i="18" s="1"/>
  <c r="IJ56" i="18" l="1"/>
  <c r="II57" i="18"/>
  <c r="CQ86" i="18"/>
  <c r="CQ83" i="18"/>
  <c r="IG58" i="18"/>
  <c r="IG65" i="18"/>
  <c r="IF67" i="18"/>
  <c r="HU80" i="18"/>
  <c r="IE67" i="18"/>
  <c r="HT80" i="18"/>
  <c r="IC89" i="18"/>
  <c r="IK56" i="18" l="1"/>
  <c r="IJ57" i="18"/>
  <c r="IE88" i="18"/>
  <c r="IE68" i="18"/>
  <c r="IE74" i="18"/>
  <c r="IF75" i="18"/>
  <c r="IF76" i="18" s="1"/>
  <c r="IF74" i="18"/>
  <c r="IE75" i="18"/>
  <c r="IE76" i="18" s="1"/>
  <c r="IF68" i="18"/>
  <c r="IF89" i="18" s="1"/>
  <c r="IF88" i="18"/>
  <c r="CR78" i="18"/>
  <c r="IH58" i="18"/>
  <c r="IH65" i="18"/>
  <c r="IH66" i="18" s="1"/>
  <c r="IG66" i="18"/>
  <c r="IL56" i="18" l="1"/>
  <c r="IK57" i="18"/>
  <c r="IG67" i="18"/>
  <c r="HV80" i="18"/>
  <c r="CR81" i="18"/>
  <c r="IH67" i="18"/>
  <c r="HW80" i="18"/>
  <c r="II58" i="18"/>
  <c r="II65" i="18"/>
  <c r="IE89" i="18"/>
  <c r="IM56" i="18" l="1"/>
  <c r="IL57" i="18"/>
  <c r="CR82" i="18"/>
  <c r="IG68" i="18"/>
  <c r="IG88" i="18"/>
  <c r="IG74" i="18"/>
  <c r="IH74" i="18"/>
  <c r="IH75" i="18"/>
  <c r="IH76" i="18" s="1"/>
  <c r="IG75" i="18"/>
  <c r="IG76" i="18" s="1"/>
  <c r="II66" i="18"/>
  <c r="IH68" i="18"/>
  <c r="IH89" i="18" s="1"/>
  <c r="IH88" i="18"/>
  <c r="IJ58" i="18"/>
  <c r="IJ65" i="18"/>
  <c r="IJ66" i="18" s="1"/>
  <c r="IN56" i="18" l="1"/>
  <c r="IM57" i="18"/>
  <c r="IG89" i="18"/>
  <c r="IJ67" i="18"/>
  <c r="HY80" i="18"/>
  <c r="II67" i="18"/>
  <c r="HX80" i="18"/>
  <c r="CR86" i="18"/>
  <c r="CR83" i="18"/>
  <c r="IK58" i="18"/>
  <c r="IK65" i="18"/>
  <c r="IO56" i="18" l="1"/>
  <c r="IN57" i="18"/>
  <c r="CS78" i="18"/>
  <c r="II68" i="18"/>
  <c r="II88" i="18"/>
  <c r="IJ75" i="18"/>
  <c r="IJ76" i="18" s="1"/>
  <c r="IJ74" i="18"/>
  <c r="II75" i="18"/>
  <c r="II76" i="18" s="1"/>
  <c r="II74" i="18"/>
  <c r="IK66" i="18"/>
  <c r="IJ68" i="18"/>
  <c r="IJ89" i="18" s="1"/>
  <c r="IJ88" i="18"/>
  <c r="IL58" i="18"/>
  <c r="IL65" i="18"/>
  <c r="IL66" i="18" s="1"/>
  <c r="IP56" i="18" l="1"/>
  <c r="IO57" i="18"/>
  <c r="IK67" i="18"/>
  <c r="HZ80" i="18"/>
  <c r="II89" i="18"/>
  <c r="IL67" i="18"/>
  <c r="IA80" i="18"/>
  <c r="IM58" i="18"/>
  <c r="IM65" i="18"/>
  <c r="IM66" i="18" s="1"/>
  <c r="CS81" i="18"/>
  <c r="IQ56" i="18" l="1"/>
  <c r="IP57" i="18"/>
  <c r="IN58" i="18"/>
  <c r="IN65" i="18"/>
  <c r="IN66" i="18" s="1"/>
  <c r="CS82" i="18"/>
  <c r="IM67" i="18"/>
  <c r="IM75" i="18" s="1"/>
  <c r="IM76" i="18" s="1"/>
  <c r="IB80" i="18"/>
  <c r="IK68" i="18"/>
  <c r="IK88" i="18"/>
  <c r="IL75" i="18"/>
  <c r="IL76" i="18" s="1"/>
  <c r="IL74" i="18"/>
  <c r="IK75" i="18"/>
  <c r="IK76" i="18" s="1"/>
  <c r="IK74" i="18"/>
  <c r="IL68" i="18"/>
  <c r="IL89" i="18" s="1"/>
  <c r="IL88" i="18"/>
  <c r="IR56" i="18" l="1"/>
  <c r="IQ57" i="18"/>
  <c r="IM74" i="18"/>
  <c r="IN67" i="18"/>
  <c r="IC80" i="18"/>
  <c r="IM88" i="18"/>
  <c r="IM68" i="18"/>
  <c r="IM89" i="18" s="1"/>
  <c r="CS86" i="18"/>
  <c r="CS83" i="18"/>
  <c r="IK89" i="18"/>
  <c r="IO58" i="18"/>
  <c r="IO65" i="18"/>
  <c r="IS56" i="18" l="1"/>
  <c r="IR57" i="18"/>
  <c r="IO66" i="18"/>
  <c r="IP58" i="18"/>
  <c r="IP65" i="18"/>
  <c r="IP66" i="18" s="1"/>
  <c r="CT78" i="18"/>
  <c r="IN68" i="18"/>
  <c r="IN89" i="18" s="1"/>
  <c r="IN88" i="18"/>
  <c r="IN75" i="18"/>
  <c r="IN76" i="18" s="1"/>
  <c r="IN74" i="18"/>
  <c r="IT56" i="18" l="1"/>
  <c r="IS57" i="18"/>
  <c r="CT81" i="18"/>
  <c r="CT82" i="18" s="1"/>
  <c r="CT86" i="18" s="1"/>
  <c r="IP67" i="18"/>
  <c r="IE80" i="18"/>
  <c r="IQ58" i="18"/>
  <c r="IQ65" i="18"/>
  <c r="IO67" i="18"/>
  <c r="ID80" i="18"/>
  <c r="IU56" i="18" l="1"/>
  <c r="IT57" i="18"/>
  <c r="CT83" i="18"/>
  <c r="CU78" i="18" s="1"/>
  <c r="CU81" i="18" s="1"/>
  <c r="CU82" i="18" s="1"/>
  <c r="CU86" i="18" s="1"/>
  <c r="IR58" i="18"/>
  <c r="IR65" i="18"/>
  <c r="IR66" i="18" s="1"/>
  <c r="IQ66" i="18"/>
  <c r="IP68" i="18"/>
  <c r="IP89" i="18" s="1"/>
  <c r="IP88" i="18"/>
  <c r="IO88" i="18"/>
  <c r="IO68" i="18"/>
  <c r="IP74" i="18"/>
  <c r="IO74" i="18"/>
  <c r="IO75" i="18"/>
  <c r="IO76" i="18" s="1"/>
  <c r="IP75" i="18"/>
  <c r="IP76" i="18" s="1"/>
  <c r="IV56" i="18" l="1"/>
  <c r="IU57" i="18"/>
  <c r="CU83" i="18"/>
  <c r="CV78" i="18" s="1"/>
  <c r="IQ67" i="18"/>
  <c r="IF80" i="18"/>
  <c r="IR67" i="18"/>
  <c r="IG80" i="18"/>
  <c r="IS58" i="18"/>
  <c r="IS65" i="18"/>
  <c r="IO89" i="18"/>
  <c r="IW56" i="18" l="1"/>
  <c r="IV57" i="18"/>
  <c r="IQ68" i="18"/>
  <c r="IQ88" i="18"/>
  <c r="IQ75" i="18"/>
  <c r="IQ76" i="18" s="1"/>
  <c r="IR74" i="18"/>
  <c r="IQ74" i="18"/>
  <c r="IR75" i="18"/>
  <c r="IR76" i="18" s="1"/>
  <c r="IR68" i="18"/>
  <c r="IR89" i="18" s="1"/>
  <c r="IR88" i="18"/>
  <c r="IS66" i="18"/>
  <c r="IT58" i="18"/>
  <c r="IT65" i="18"/>
  <c r="IT66" i="18" s="1"/>
  <c r="CV81" i="18"/>
  <c r="CV82" i="18" s="1"/>
  <c r="CV86" i="18" s="1"/>
  <c r="IX56" i="18" l="1"/>
  <c r="IW57" i="18"/>
  <c r="CV83" i="18"/>
  <c r="CW78" i="18" s="1"/>
  <c r="CW81" i="18" s="1"/>
  <c r="CW82" i="18" s="1"/>
  <c r="CW86" i="18" s="1"/>
  <c r="IS67" i="18"/>
  <c r="IH80" i="18"/>
  <c r="IQ89" i="18"/>
  <c r="IT67" i="18"/>
  <c r="II80" i="18"/>
  <c r="IU58" i="18"/>
  <c r="IU65" i="18"/>
  <c r="IY56" i="18" l="1"/>
  <c r="IX57" i="18"/>
  <c r="IS68" i="18"/>
  <c r="IS88" i="18"/>
  <c r="IS75" i="18"/>
  <c r="IS76" i="18" s="1"/>
  <c r="IT75" i="18"/>
  <c r="IT76" i="18" s="1"/>
  <c r="IT74" i="18"/>
  <c r="IS74" i="18"/>
  <c r="IU66" i="18"/>
  <c r="IT68" i="18"/>
  <c r="IT89" i="18" s="1"/>
  <c r="IT88" i="18"/>
  <c r="IV58" i="18"/>
  <c r="IV65" i="18"/>
  <c r="IV66" i="18" s="1"/>
  <c r="CW83" i="18"/>
  <c r="CX78" i="18" s="1"/>
  <c r="IZ56" i="18" l="1"/>
  <c r="IY57" i="18"/>
  <c r="CX81" i="18"/>
  <c r="CX82" i="18" s="1"/>
  <c r="CX86" i="18" s="1"/>
  <c r="IU67" i="18"/>
  <c r="IJ80" i="18"/>
  <c r="IV67" i="18"/>
  <c r="IK80" i="18"/>
  <c r="IW58" i="18"/>
  <c r="IW65" i="18"/>
  <c r="IS89" i="18"/>
  <c r="JA56" i="18" l="1"/>
  <c r="IZ57" i="18"/>
  <c r="IV68" i="18"/>
  <c r="IV89" i="18" s="1"/>
  <c r="IV88" i="18"/>
  <c r="IX58" i="18"/>
  <c r="IX65" i="18"/>
  <c r="IX66" i="18" s="1"/>
  <c r="CX83" i="18"/>
  <c r="CY78" i="18" s="1"/>
  <c r="IW66" i="18"/>
  <c r="IU68" i="18"/>
  <c r="IU88" i="18"/>
  <c r="IU75" i="18"/>
  <c r="IU76" i="18" s="1"/>
  <c r="IV74" i="18"/>
  <c r="IU74" i="18"/>
  <c r="IV75" i="18"/>
  <c r="IV76" i="18" s="1"/>
  <c r="JB56" i="18" l="1"/>
  <c r="JA57" i="18"/>
  <c r="IW67" i="18"/>
  <c r="IL80" i="18"/>
  <c r="IY58" i="18"/>
  <c r="IY65" i="18"/>
  <c r="IY66" i="18" s="1"/>
  <c r="IU89" i="18"/>
  <c r="IX67" i="18"/>
  <c r="IM80" i="18"/>
  <c r="CY81" i="18"/>
  <c r="CY82" i="18" s="1"/>
  <c r="CY86" i="18" s="1"/>
  <c r="JC56" i="18" l="1"/>
  <c r="JB57" i="18"/>
  <c r="CY83" i="18"/>
  <c r="CZ78" i="18" s="1"/>
  <c r="IX68" i="18"/>
  <c r="IX89" i="18" s="1"/>
  <c r="IX88" i="18"/>
  <c r="IY67" i="18"/>
  <c r="IN80" i="18"/>
  <c r="IW68" i="18"/>
  <c r="IW88" i="18"/>
  <c r="IX75" i="18"/>
  <c r="IX76" i="18" s="1"/>
  <c r="IX74" i="18"/>
  <c r="IW75" i="18"/>
  <c r="IW76" i="18" s="1"/>
  <c r="IW74" i="18"/>
  <c r="IZ58" i="18"/>
  <c r="IZ65" i="18"/>
  <c r="IZ66" i="18" s="1"/>
  <c r="JD56" i="18" l="1"/>
  <c r="JC57" i="18"/>
  <c r="IY68" i="18"/>
  <c r="IY89" i="18" s="1"/>
  <c r="IY88" i="18"/>
  <c r="CZ81" i="18"/>
  <c r="CZ82" i="18" s="1"/>
  <c r="CZ86" i="18" s="1"/>
  <c r="IZ67" i="18"/>
  <c r="IO80" i="18"/>
  <c r="IW89" i="18"/>
  <c r="IY75" i="18"/>
  <c r="IY76" i="18" s="1"/>
  <c r="IY74" i="18"/>
  <c r="JA58" i="18"/>
  <c r="JA65" i="18"/>
  <c r="JE56" i="18" l="1"/>
  <c r="JD57" i="18"/>
  <c r="CZ83" i="18"/>
  <c r="DA78" i="18" s="1"/>
  <c r="IZ68" i="18"/>
  <c r="IZ89" i="18" s="1"/>
  <c r="IZ88" i="18"/>
  <c r="IZ75" i="18"/>
  <c r="IZ76" i="18" s="1"/>
  <c r="JA66" i="18"/>
  <c r="IZ74" i="18"/>
  <c r="JB58" i="18"/>
  <c r="JB65" i="18"/>
  <c r="JB66" i="18" s="1"/>
  <c r="JF56" i="18" l="1"/>
  <c r="JE57" i="18"/>
  <c r="JC58" i="18"/>
  <c r="JC65" i="18"/>
  <c r="JA67" i="18"/>
  <c r="IP80" i="18"/>
  <c r="JB67" i="18"/>
  <c r="IQ80" i="18"/>
  <c r="DA81" i="18"/>
  <c r="JG56" i="18" l="1"/>
  <c r="JF57" i="18"/>
  <c r="JD58" i="18"/>
  <c r="JD65" i="18"/>
  <c r="JD66" i="18" s="1"/>
  <c r="JB88" i="18"/>
  <c r="JB68" i="18"/>
  <c r="JB89" i="18" s="1"/>
  <c r="JA68" i="18"/>
  <c r="JA88" i="18"/>
  <c r="JA75" i="18"/>
  <c r="JA76" i="18" s="1"/>
  <c r="JB75" i="18"/>
  <c r="JB76" i="18" s="1"/>
  <c r="JB74" i="18"/>
  <c r="JA74" i="18"/>
  <c r="DA82" i="18"/>
  <c r="JC66" i="18"/>
  <c r="JH56" i="18" l="1"/>
  <c r="JG57" i="18"/>
  <c r="JC67" i="18"/>
  <c r="IR80" i="18"/>
  <c r="JE58" i="18"/>
  <c r="JE65" i="18"/>
  <c r="JD67" i="18"/>
  <c r="IS80" i="18"/>
  <c r="DA86" i="18"/>
  <c r="DA83" i="18"/>
  <c r="JA89" i="18"/>
  <c r="JI56" i="18" l="1"/>
  <c r="JH57" i="18"/>
  <c r="JD68" i="18"/>
  <c r="JD89" i="18" s="1"/>
  <c r="JD88" i="18"/>
  <c r="JE66" i="18"/>
  <c r="DB78" i="18"/>
  <c r="JF58" i="18"/>
  <c r="JF65" i="18"/>
  <c r="JF66" i="18" s="1"/>
  <c r="JC68" i="18"/>
  <c r="JC88" i="18"/>
  <c r="JD75" i="18"/>
  <c r="JD76" i="18" s="1"/>
  <c r="JC74" i="18"/>
  <c r="JD74" i="18"/>
  <c r="JC75" i="18"/>
  <c r="JC76" i="18" s="1"/>
  <c r="JJ56" i="18" l="1"/>
  <c r="JI57" i="18"/>
  <c r="JC89" i="18"/>
  <c r="JF67" i="18"/>
  <c r="IU80" i="18"/>
  <c r="JG58" i="18"/>
  <c r="JG65" i="18"/>
  <c r="DB81" i="18"/>
  <c r="JE67" i="18"/>
  <c r="IT80" i="18"/>
  <c r="JK56" i="18" l="1"/>
  <c r="JJ57" i="18"/>
  <c r="JE68" i="18"/>
  <c r="JE88" i="18"/>
  <c r="JE74" i="18"/>
  <c r="JF75" i="18"/>
  <c r="JF76" i="18" s="1"/>
  <c r="JE75" i="18"/>
  <c r="JE76" i="18" s="1"/>
  <c r="JF74" i="18"/>
  <c r="JH58" i="18"/>
  <c r="JH65" i="18"/>
  <c r="JH66" i="18" s="1"/>
  <c r="DB82" i="18"/>
  <c r="JG66" i="18"/>
  <c r="JF68" i="18"/>
  <c r="JF89" i="18" s="1"/>
  <c r="JF88" i="18"/>
  <c r="JL56" i="18" l="1"/>
  <c r="JL57" i="18" s="1"/>
  <c r="JK57" i="18"/>
  <c r="JI58" i="18"/>
  <c r="JI65" i="18"/>
  <c r="DB86" i="18"/>
  <c r="DB83" i="18"/>
  <c r="JG67" i="18"/>
  <c r="IV80" i="18"/>
  <c r="JH67" i="18"/>
  <c r="IW80" i="18"/>
  <c r="JE89" i="18"/>
  <c r="JG68" i="18" l="1"/>
  <c r="JG88" i="18"/>
  <c r="JH74" i="18"/>
  <c r="JH75" i="18"/>
  <c r="JH76" i="18" s="1"/>
  <c r="JG74" i="18"/>
  <c r="JG75" i="18"/>
  <c r="JG76" i="18" s="1"/>
  <c r="JH68" i="18"/>
  <c r="JH89" i="18" s="1"/>
  <c r="JH88" i="18"/>
  <c r="JI66" i="18"/>
  <c r="JJ58" i="18"/>
  <c r="JJ65" i="18"/>
  <c r="JJ66" i="18" s="1"/>
  <c r="DC78" i="18"/>
  <c r="JG89" i="18" l="1"/>
  <c r="DC81" i="18"/>
  <c r="JI67" i="18"/>
  <c r="IX80" i="18"/>
  <c r="JK58" i="18"/>
  <c r="JK65" i="18"/>
  <c r="JK66" i="18" s="1"/>
  <c r="JJ67" i="18"/>
  <c r="IY80" i="18"/>
  <c r="I25" i="1"/>
  <c r="J25" i="1" s="1"/>
  <c r="J26" i="1" l="1"/>
  <c r="J27" i="1" s="1"/>
  <c r="K25" i="1"/>
  <c r="JJ68" i="18"/>
  <c r="JJ89" i="18" s="1"/>
  <c r="JJ88" i="18"/>
  <c r="DC82" i="18"/>
  <c r="JL58" i="18"/>
  <c r="I26" i="1"/>
  <c r="JL65" i="18"/>
  <c r="JK67" i="18"/>
  <c r="JK75" i="18" s="1"/>
  <c r="JK76" i="18" s="1"/>
  <c r="IZ80" i="18"/>
  <c r="JI68" i="18"/>
  <c r="JI88" i="18"/>
  <c r="JJ74" i="18"/>
  <c r="JJ75" i="18"/>
  <c r="JJ76" i="18" s="1"/>
  <c r="JI75" i="18"/>
  <c r="JI76" i="18" s="1"/>
  <c r="JI74" i="18"/>
  <c r="JK74" i="18" l="1"/>
  <c r="JL66" i="18"/>
  <c r="I32" i="1"/>
  <c r="G65" i="18"/>
  <c r="J32" i="1"/>
  <c r="K32" i="1"/>
  <c r="L32" i="1"/>
  <c r="M32" i="1"/>
  <c r="N32" i="1"/>
  <c r="O32" i="1"/>
  <c r="P32" i="1"/>
  <c r="Q32" i="1"/>
  <c r="R32" i="1"/>
  <c r="S32" i="1"/>
  <c r="T32" i="1"/>
  <c r="U32" i="1"/>
  <c r="V32" i="1"/>
  <c r="W32" i="1"/>
  <c r="X32" i="1"/>
  <c r="Y32" i="1"/>
  <c r="Z32" i="1"/>
  <c r="AA32" i="1"/>
  <c r="AB32" i="1"/>
  <c r="AC32" i="1"/>
  <c r="AD32" i="1"/>
  <c r="DC86" i="18"/>
  <c r="DC83" i="18"/>
  <c r="K26" i="1"/>
  <c r="K27" i="1" s="1"/>
  <c r="L25" i="1"/>
  <c r="JI89" i="18"/>
  <c r="JK68" i="18"/>
  <c r="JK89" i="18" s="1"/>
  <c r="JK88" i="18"/>
  <c r="I27" i="1"/>
  <c r="G58" i="18"/>
  <c r="DD78" i="18" l="1"/>
  <c r="L26" i="1"/>
  <c r="L27" i="1" s="1"/>
  <c r="M25" i="1"/>
  <c r="JL80" i="18"/>
  <c r="JL67" i="18"/>
  <c r="G66" i="18"/>
  <c r="J33" i="1"/>
  <c r="K23" i="8" s="1"/>
  <c r="K33" i="1"/>
  <c r="L23" i="8" s="1"/>
  <c r="L33" i="1"/>
  <c r="M23" i="8" s="1"/>
  <c r="M33" i="1"/>
  <c r="N23" i="8" s="1"/>
  <c r="N33" i="1"/>
  <c r="O23" i="8" s="1"/>
  <c r="O33" i="1"/>
  <c r="P23" i="8" s="1"/>
  <c r="P33" i="1"/>
  <c r="Q23" i="8" s="1"/>
  <c r="Q33" i="1"/>
  <c r="R23" i="8" s="1"/>
  <c r="S33" i="1"/>
  <c r="T23" i="8" s="1"/>
  <c r="T33" i="1"/>
  <c r="U23" i="8" s="1"/>
  <c r="U33" i="1"/>
  <c r="V23" i="8" s="1"/>
  <c r="V33" i="1"/>
  <c r="W23" i="8" s="1"/>
  <c r="W33" i="1"/>
  <c r="X23" i="8" s="1"/>
  <c r="X33" i="1"/>
  <c r="Y23" i="8" s="1"/>
  <c r="Z33" i="1"/>
  <c r="AA23" i="8" s="1"/>
  <c r="AA33" i="1"/>
  <c r="AB23" i="8" s="1"/>
  <c r="AB33" i="1"/>
  <c r="AC23" i="8" s="1"/>
  <c r="AC33" i="1"/>
  <c r="AD23" i="8" s="1"/>
  <c r="JB80" i="18"/>
  <c r="JG80" i="18"/>
  <c r="JD80" i="18"/>
  <c r="JJ80" i="18"/>
  <c r="JC80" i="18"/>
  <c r="JA80" i="18"/>
  <c r="AD33" i="1"/>
  <c r="AE23" i="8" s="1"/>
  <c r="JF80" i="18"/>
  <c r="JI80" i="18"/>
  <c r="JE80" i="18"/>
  <c r="JK80" i="18"/>
  <c r="JH80" i="18"/>
  <c r="M26" i="1" l="1"/>
  <c r="M27" i="1" s="1"/>
  <c r="N25" i="1"/>
  <c r="JL88" i="18"/>
  <c r="JL68" i="18"/>
  <c r="J34" i="1"/>
  <c r="K34" i="1"/>
  <c r="L34" i="1"/>
  <c r="M34" i="1"/>
  <c r="N34" i="1"/>
  <c r="P34" i="1"/>
  <c r="Q34" i="1"/>
  <c r="R34" i="1"/>
  <c r="S34" i="1"/>
  <c r="T34" i="1"/>
  <c r="U34" i="1"/>
  <c r="V34" i="1"/>
  <c r="W34" i="1"/>
  <c r="X34" i="1"/>
  <c r="Z34" i="1"/>
  <c r="AA34" i="1"/>
  <c r="AB34" i="1"/>
  <c r="AC34" i="1"/>
  <c r="JL74" i="18"/>
  <c r="JL75" i="18"/>
  <c r="JL76" i="18" s="1"/>
  <c r="AD34" i="1"/>
  <c r="DD81" i="18"/>
  <c r="N26" i="1" l="1"/>
  <c r="N27" i="1" s="1"/>
  <c r="O25" i="1"/>
  <c r="J58" i="1"/>
  <c r="K19" i="8" s="1"/>
  <c r="E76" i="18"/>
  <c r="G20" i="8" s="1"/>
  <c r="J33" i="3" s="1"/>
  <c r="K58" i="1"/>
  <c r="L19" i="8" s="1"/>
  <c r="L58" i="1"/>
  <c r="M19" i="8" s="1"/>
  <c r="M58" i="1"/>
  <c r="N19" i="8" s="1"/>
  <c r="N58" i="1"/>
  <c r="O19" i="8" s="1"/>
  <c r="O58" i="1"/>
  <c r="P19" i="8" s="1"/>
  <c r="P58" i="1"/>
  <c r="Q19" i="8" s="1"/>
  <c r="Q58" i="1"/>
  <c r="R19" i="8" s="1"/>
  <c r="R58" i="1"/>
  <c r="S19" i="8" s="1"/>
  <c r="S58" i="1"/>
  <c r="T19" i="8" s="1"/>
  <c r="T58" i="1"/>
  <c r="U19" i="8" s="1"/>
  <c r="U58" i="1"/>
  <c r="V19" i="8" s="1"/>
  <c r="V58" i="1"/>
  <c r="W19" i="8" s="1"/>
  <c r="W58" i="1"/>
  <c r="X19" i="8" s="1"/>
  <c r="X58" i="1"/>
  <c r="Y19" i="8" s="1"/>
  <c r="Y58" i="1"/>
  <c r="Z19" i="8" s="1"/>
  <c r="Z58" i="1"/>
  <c r="AA19" i="8" s="1"/>
  <c r="AA58" i="1"/>
  <c r="AB19" i="8" s="1"/>
  <c r="AB58" i="1"/>
  <c r="AC19" i="8" s="1"/>
  <c r="AC58" i="1"/>
  <c r="AD19" i="8" s="1"/>
  <c r="AD58" i="1"/>
  <c r="AE19" i="8" s="1"/>
  <c r="E88" i="18"/>
  <c r="G3" i="18" s="1"/>
  <c r="J3" i="3" s="1"/>
  <c r="J46" i="1"/>
  <c r="K46" i="1"/>
  <c r="L9" i="8" s="1"/>
  <c r="L46" i="1"/>
  <c r="M9" i="8" s="1"/>
  <c r="M46" i="1"/>
  <c r="N9" i="8" s="1"/>
  <c r="N46" i="1"/>
  <c r="O9" i="8" s="1"/>
  <c r="O46" i="1"/>
  <c r="P9" i="8" s="1"/>
  <c r="P46" i="1"/>
  <c r="Q9" i="8" s="1"/>
  <c r="Q46" i="1"/>
  <c r="R9" i="8" s="1"/>
  <c r="R46" i="1"/>
  <c r="S9" i="8" s="1"/>
  <c r="S46" i="1"/>
  <c r="T9" i="8" s="1"/>
  <c r="T46" i="1"/>
  <c r="U9" i="8" s="1"/>
  <c r="U46" i="1"/>
  <c r="V9" i="8" s="1"/>
  <c r="V46" i="1"/>
  <c r="W9" i="8" s="1"/>
  <c r="W46" i="1"/>
  <c r="X9" i="8" s="1"/>
  <c r="X46" i="1"/>
  <c r="Y9" i="8" s="1"/>
  <c r="Y46" i="1"/>
  <c r="Z9" i="8" s="1"/>
  <c r="Z46" i="1"/>
  <c r="AA9" i="8" s="1"/>
  <c r="AA46" i="1"/>
  <c r="AB9" i="8" s="1"/>
  <c r="AB46" i="1"/>
  <c r="AC9" i="8" s="1"/>
  <c r="AC46" i="1"/>
  <c r="AD9" i="8" s="1"/>
  <c r="AD46" i="1"/>
  <c r="AE9" i="8" s="1"/>
  <c r="DD82" i="18"/>
  <c r="JL89" i="18"/>
  <c r="J35" i="1"/>
  <c r="K35" i="1"/>
  <c r="L35" i="1"/>
  <c r="M35" i="1"/>
  <c r="N35" i="1"/>
  <c r="O35" i="1"/>
  <c r="P35" i="1"/>
  <c r="Q35" i="1"/>
  <c r="S35" i="1"/>
  <c r="T35" i="1"/>
  <c r="U35" i="1"/>
  <c r="V35" i="1"/>
  <c r="W35" i="1"/>
  <c r="X35" i="1"/>
  <c r="Y35" i="1"/>
  <c r="Z35" i="1"/>
  <c r="AA35" i="1"/>
  <c r="AB35" i="1"/>
  <c r="AC35" i="1"/>
  <c r="AD35" i="1"/>
  <c r="E89" i="18" l="1"/>
  <c r="J47" i="1"/>
  <c r="K47" i="1"/>
  <c r="L12" i="8" s="1"/>
  <c r="L47" i="1"/>
  <c r="M12" i="8" s="1"/>
  <c r="M47" i="1"/>
  <c r="N12" i="8" s="1"/>
  <c r="N47" i="1"/>
  <c r="O12" i="8" s="1"/>
  <c r="O47" i="1"/>
  <c r="P12" i="8" s="1"/>
  <c r="P47" i="1"/>
  <c r="Q12" i="8" s="1"/>
  <c r="Q47" i="1"/>
  <c r="R12" i="8" s="1"/>
  <c r="R47" i="1"/>
  <c r="S12" i="8" s="1"/>
  <c r="S47" i="1"/>
  <c r="T12" i="8" s="1"/>
  <c r="T47" i="1"/>
  <c r="U12" i="8" s="1"/>
  <c r="U47" i="1"/>
  <c r="V12" i="8" s="1"/>
  <c r="V47" i="1"/>
  <c r="W12" i="8" s="1"/>
  <c r="W47" i="1"/>
  <c r="X12" i="8" s="1"/>
  <c r="X47" i="1"/>
  <c r="Y12" i="8" s="1"/>
  <c r="Y47" i="1"/>
  <c r="Z12" i="8" s="1"/>
  <c r="Z47" i="1"/>
  <c r="AA12" i="8" s="1"/>
  <c r="AA47" i="1"/>
  <c r="AB12" i="8" s="1"/>
  <c r="AB47" i="1"/>
  <c r="AC12" i="8" s="1"/>
  <c r="AC47" i="1"/>
  <c r="AD12" i="8" s="1"/>
  <c r="AD47" i="1"/>
  <c r="AE12" i="8" s="1"/>
  <c r="DD86" i="18"/>
  <c r="DD83" i="18"/>
  <c r="K9" i="8"/>
  <c r="G9" i="8" s="1"/>
  <c r="E46" i="1"/>
  <c r="O26" i="1"/>
  <c r="O27" i="1" s="1"/>
  <c r="P25" i="1"/>
  <c r="I48" i="6" l="1"/>
  <c r="I23" i="6"/>
  <c r="I35" i="6"/>
  <c r="I10" i="6"/>
  <c r="K12" i="8"/>
  <c r="G12" i="8" s="1"/>
  <c r="E47" i="1"/>
  <c r="P26" i="1"/>
  <c r="P27" i="1" s="1"/>
  <c r="Q25" i="1"/>
  <c r="DE78" i="18"/>
  <c r="Q26" i="1" l="1"/>
  <c r="Q27" i="1" s="1"/>
  <c r="R25" i="1"/>
  <c r="DE81" i="18"/>
  <c r="K10" i="6"/>
  <c r="K23" i="6"/>
  <c r="K35" i="6"/>
  <c r="K48" i="6"/>
  <c r="G14" i="8"/>
  <c r="DE82" i="18" l="1"/>
  <c r="R26" i="1"/>
  <c r="R27" i="1" s="1"/>
  <c r="S25" i="1"/>
  <c r="L10" i="6"/>
  <c r="L23" i="6"/>
  <c r="L35" i="6"/>
  <c r="L48" i="6"/>
  <c r="S26" i="1" l="1"/>
  <c r="S27" i="1" s="1"/>
  <c r="T25" i="1"/>
  <c r="DE86" i="18"/>
  <c r="DE83" i="18"/>
  <c r="T26" i="1" l="1"/>
  <c r="T27" i="1" s="1"/>
  <c r="U25" i="1"/>
  <c r="DF78" i="18"/>
  <c r="DF81" i="18" l="1"/>
  <c r="DF82" i="18" s="1"/>
  <c r="DF86" i="18" s="1"/>
  <c r="U26" i="1"/>
  <c r="U27" i="1" s="1"/>
  <c r="V25" i="1"/>
  <c r="DF83" i="18" l="1"/>
  <c r="DG78" i="18" s="1"/>
  <c r="DG81" i="18" s="1"/>
  <c r="DG82" i="18" s="1"/>
  <c r="DG86" i="18" s="1"/>
  <c r="V26" i="1"/>
  <c r="V27" i="1" s="1"/>
  <c r="W25" i="1"/>
  <c r="DG83" i="18" l="1"/>
  <c r="DH78" i="18" s="1"/>
  <c r="DH81" i="18" s="1"/>
  <c r="DH82" i="18" s="1"/>
  <c r="DH86" i="18" s="1"/>
  <c r="W26" i="1"/>
  <c r="W27" i="1" s="1"/>
  <c r="X25" i="1"/>
  <c r="DH83" i="18" l="1"/>
  <c r="DI78" i="18" s="1"/>
  <c r="DI81" i="18" s="1"/>
  <c r="DI82" i="18" s="1"/>
  <c r="DI86" i="18" s="1"/>
  <c r="X26" i="1"/>
  <c r="X27" i="1" s="1"/>
  <c r="Y25" i="1"/>
  <c r="DI83" i="18" l="1"/>
  <c r="DJ78" i="18" s="1"/>
  <c r="Y26" i="1"/>
  <c r="Y27" i="1" s="1"/>
  <c r="Z25" i="1"/>
  <c r="Z26" i="1" l="1"/>
  <c r="Z27" i="1" s="1"/>
  <c r="AA25" i="1"/>
  <c r="DJ81" i="18"/>
  <c r="DJ82" i="18" s="1"/>
  <c r="DJ86" i="18" s="1"/>
  <c r="DJ83" i="18" l="1"/>
  <c r="DK78" i="18" s="1"/>
  <c r="DK81" i="18" s="1"/>
  <c r="DK82" i="18" s="1"/>
  <c r="AA26" i="1"/>
  <c r="AA27" i="1" s="1"/>
  <c r="AB25" i="1"/>
  <c r="DK86" i="18" l="1"/>
  <c r="DK83" i="18"/>
  <c r="DL78" i="18" s="1"/>
  <c r="DL81" i="18" s="1"/>
  <c r="DL82" i="18" s="1"/>
  <c r="DL86" i="18" s="1"/>
  <c r="AB26" i="1"/>
  <c r="AB27" i="1" s="1"/>
  <c r="AC25" i="1"/>
  <c r="AC26" i="1" l="1"/>
  <c r="AC27" i="1" s="1"/>
  <c r="AD25" i="1"/>
  <c r="AD26" i="1" s="1"/>
  <c r="AD27" i="1" s="1"/>
  <c r="DL83" i="18"/>
  <c r="DM78" i="18" s="1"/>
  <c r="DM81" i="18" l="1"/>
  <c r="DM82" i="18" l="1"/>
  <c r="DM86" i="18" l="1"/>
  <c r="DM83" i="18"/>
  <c r="DN78" i="18" l="1"/>
  <c r="DN81" i="18" l="1"/>
  <c r="DN82" i="18" l="1"/>
  <c r="DN86" i="18" l="1"/>
  <c r="DN83" i="18"/>
  <c r="DO78" i="18" l="1"/>
  <c r="DO81" i="18" l="1"/>
  <c r="DO82" i="18" l="1"/>
  <c r="DO86" i="18" l="1"/>
  <c r="DO83" i="18"/>
  <c r="DP78" i="18" l="1"/>
  <c r="DP81" i="18" l="1"/>
  <c r="DP82" i="18" l="1"/>
  <c r="DP86" i="18" l="1"/>
  <c r="DP83" i="18"/>
  <c r="DQ78" i="18" l="1"/>
  <c r="DQ81" i="18" l="1"/>
  <c r="DQ82" i="18" l="1"/>
  <c r="DQ86" i="18" l="1"/>
  <c r="DQ83" i="18"/>
  <c r="DR78" i="18" l="1"/>
  <c r="DR81" i="18" l="1"/>
  <c r="DR82" i="18" s="1"/>
  <c r="DR86" i="18" s="1"/>
  <c r="DR83" i="18" l="1"/>
  <c r="DS78" i="18" s="1"/>
  <c r="DS81" i="18" l="1"/>
  <c r="DS82" i="18" s="1"/>
  <c r="DS86" i="18" s="1"/>
  <c r="DS83" i="18" l="1"/>
  <c r="DT78" i="18" s="1"/>
  <c r="DT81" i="18" s="1"/>
  <c r="DT82" i="18" s="1"/>
  <c r="DT86" i="18" s="1"/>
  <c r="DT83" i="18" l="1"/>
  <c r="DU78" i="18" s="1"/>
  <c r="DU81" i="18" s="1"/>
  <c r="DU82" i="18" s="1"/>
  <c r="DU86" i="18" s="1"/>
  <c r="DU83" i="18" l="1"/>
  <c r="DV78" i="18" s="1"/>
  <c r="DV81" i="18" s="1"/>
  <c r="DV82" i="18" s="1"/>
  <c r="DV86" i="18" s="1"/>
  <c r="DV83" i="18" l="1"/>
  <c r="DW78" i="18" s="1"/>
  <c r="DW81" i="18" s="1"/>
  <c r="DW82" i="18" s="1"/>
  <c r="DW86" i="18" s="1"/>
  <c r="DW83" i="18" l="1"/>
  <c r="DX78" i="18" s="1"/>
  <c r="DX81" i="18" l="1"/>
  <c r="DX82" i="18" s="1"/>
  <c r="DX86" i="18" s="1"/>
  <c r="DX83" i="18" l="1"/>
  <c r="DY78" i="18" s="1"/>
  <c r="DY81" i="18" l="1"/>
  <c r="DY82" i="18" l="1"/>
  <c r="DY86" i="18" l="1"/>
  <c r="DY83" i="18"/>
  <c r="DZ78" i="18" l="1"/>
  <c r="DZ81" i="18" l="1"/>
  <c r="DZ82" i="18" l="1"/>
  <c r="DZ86" i="18" l="1"/>
  <c r="DZ83" i="18"/>
  <c r="EA78" i="18" l="1"/>
  <c r="EA81" i="18" l="1"/>
  <c r="EA82" i="18" l="1"/>
  <c r="EA86" i="18" l="1"/>
  <c r="EA83" i="18"/>
  <c r="EB78" i="18" l="1"/>
  <c r="EB81" i="18" l="1"/>
  <c r="EB82" i="18" l="1"/>
  <c r="EB86" i="18" l="1"/>
  <c r="EB83" i="18"/>
  <c r="EC78" i="18" l="1"/>
  <c r="EC81" i="18" l="1"/>
  <c r="EC82" i="18" l="1"/>
  <c r="EC86" i="18" l="1"/>
  <c r="EC83" i="18"/>
  <c r="ED78" i="18" l="1"/>
  <c r="ED81" i="18" l="1"/>
  <c r="ED82" i="18" s="1"/>
  <c r="ED86" i="18" s="1"/>
  <c r="ED83" i="18" l="1"/>
  <c r="EE78" i="18" s="1"/>
  <c r="EE81" i="18" l="1"/>
  <c r="EE82" i="18" s="1"/>
  <c r="EE86" i="18" s="1"/>
  <c r="EE83" i="18" l="1"/>
  <c r="EF78" i="18" s="1"/>
  <c r="EF81" i="18" l="1"/>
  <c r="EF82" i="18" s="1"/>
  <c r="EF86" i="18" s="1"/>
  <c r="EF83" i="18" l="1"/>
  <c r="EG78" i="18" s="1"/>
  <c r="EG81" i="18" s="1"/>
  <c r="EG82" i="18" s="1"/>
  <c r="EG86" i="18" s="1"/>
  <c r="EG83" i="18" l="1"/>
  <c r="EH78" i="18" s="1"/>
  <c r="EH81" i="18" l="1"/>
  <c r="EH82" i="18" s="1"/>
  <c r="EH86" i="18" s="1"/>
  <c r="EH83" i="18" l="1"/>
  <c r="EI78" i="18" s="1"/>
  <c r="EI81" i="18" l="1"/>
  <c r="EI82" i="18" s="1"/>
  <c r="EI86" i="18" s="1"/>
  <c r="EI83" i="18" l="1"/>
  <c r="EJ78" i="18" s="1"/>
  <c r="EJ81" i="18" s="1"/>
  <c r="EJ82" i="18" s="1"/>
  <c r="EJ86" i="18" s="1"/>
  <c r="EJ83" i="18" l="1"/>
  <c r="EK78" i="18" s="1"/>
  <c r="EK81" i="18" l="1"/>
  <c r="EK82" i="18" l="1"/>
  <c r="EK86" i="18" l="1"/>
  <c r="EK83" i="18"/>
  <c r="EL78" i="18" l="1"/>
  <c r="EL81" i="18" l="1"/>
  <c r="EL82" i="18" l="1"/>
  <c r="EL86" i="18" l="1"/>
  <c r="EL83" i="18"/>
  <c r="EM78" i="18" l="1"/>
  <c r="EM81" i="18" l="1"/>
  <c r="EM82" i="18" l="1"/>
  <c r="EM86" i="18" l="1"/>
  <c r="EM83" i="18"/>
  <c r="EN78" i="18" l="1"/>
  <c r="EN81" i="18" l="1"/>
  <c r="EN82" i="18" l="1"/>
  <c r="EN86" i="18" l="1"/>
  <c r="EN83" i="18"/>
  <c r="EO78" i="18" l="1"/>
  <c r="EO81" i="18" l="1"/>
  <c r="EO82" i="18" l="1"/>
  <c r="EO86" i="18" l="1"/>
  <c r="EO83" i="18"/>
  <c r="EP78" i="18" l="1"/>
  <c r="EP81" i="18" l="1"/>
  <c r="EP82" i="18" s="1"/>
  <c r="EP86" i="18" s="1"/>
  <c r="EP83" i="18" l="1"/>
  <c r="EQ78" i="18" s="1"/>
  <c r="EQ81" i="18" s="1"/>
  <c r="EQ82" i="18" s="1"/>
  <c r="EQ86" i="18" s="1"/>
  <c r="EQ83" i="18" l="1"/>
  <c r="ER78" i="18" s="1"/>
  <c r="ER81" i="18" s="1"/>
  <c r="ER82" i="18" s="1"/>
  <c r="ER86" i="18" s="1"/>
  <c r="ER83" i="18" l="1"/>
  <c r="ES78" i="18" s="1"/>
  <c r="ES81" i="18" l="1"/>
  <c r="ES82" i="18" s="1"/>
  <c r="ES86" i="18" s="1"/>
  <c r="ES83" i="18" l="1"/>
  <c r="ET78" i="18" s="1"/>
  <c r="ET81" i="18" l="1"/>
  <c r="ET82" i="18" s="1"/>
  <c r="ET86" i="18" s="1"/>
  <c r="ET83" i="18" l="1"/>
  <c r="EU78" i="18" s="1"/>
  <c r="EU81" i="18" s="1"/>
  <c r="EU82" i="18" s="1"/>
  <c r="EU86" i="18" s="1"/>
  <c r="EU83" i="18" l="1"/>
  <c r="EV78" i="18" s="1"/>
  <c r="EV81" i="18" l="1"/>
  <c r="EV82" i="18" s="1"/>
  <c r="EV86" i="18" s="1"/>
  <c r="EV83" i="18" l="1"/>
  <c r="EW78" i="18" s="1"/>
  <c r="EW81" i="18" s="1"/>
  <c r="EW82" i="18" l="1"/>
  <c r="EW86" i="18" l="1"/>
  <c r="EW83" i="18"/>
  <c r="EX78" i="18" l="1"/>
  <c r="EX81" i="18" l="1"/>
  <c r="EX82" i="18" l="1"/>
  <c r="EX86" i="18" l="1"/>
  <c r="EX83" i="18"/>
  <c r="EY78" i="18" l="1"/>
  <c r="EY81" i="18" l="1"/>
  <c r="EY82" i="18" l="1"/>
  <c r="EY86" i="18" l="1"/>
  <c r="EY83" i="18"/>
  <c r="EZ78" i="18" l="1"/>
  <c r="EZ81" i="18" l="1"/>
  <c r="EZ82" i="18" l="1"/>
  <c r="EZ86" i="18" l="1"/>
  <c r="EZ83" i="18"/>
  <c r="FA78" i="18" l="1"/>
  <c r="FA81" i="18" l="1"/>
  <c r="FA82" i="18" l="1"/>
  <c r="FA86" i="18" l="1"/>
  <c r="FA83" i="18"/>
  <c r="FB78" i="18" l="1"/>
  <c r="FB81" i="18" l="1"/>
  <c r="FB82" i="18" s="1"/>
  <c r="FB86" i="18" s="1"/>
  <c r="FB83" i="18" l="1"/>
  <c r="FC78" i="18" s="1"/>
  <c r="FC81" i="18" s="1"/>
  <c r="FC82" i="18" s="1"/>
  <c r="FC86" i="18" s="1"/>
  <c r="FC83" i="18" l="1"/>
  <c r="FD78" i="18" s="1"/>
  <c r="FD81" i="18" s="1"/>
  <c r="FD82" i="18" s="1"/>
  <c r="FD86" i="18" s="1"/>
  <c r="FD83" i="18" l="1"/>
  <c r="FE78" i="18" s="1"/>
  <c r="FE81" i="18" s="1"/>
  <c r="FE82" i="18" s="1"/>
  <c r="FE86" i="18" s="1"/>
  <c r="FE83" i="18" l="1"/>
  <c r="FF78" i="18" s="1"/>
  <c r="FF81" i="18" s="1"/>
  <c r="FF82" i="18" s="1"/>
  <c r="FF86" i="18" s="1"/>
  <c r="FF83" i="18" l="1"/>
  <c r="FG78" i="18" s="1"/>
  <c r="FG81" i="18" s="1"/>
  <c r="FG82" i="18" s="1"/>
  <c r="FG86" i="18" s="1"/>
  <c r="FG83" i="18" l="1"/>
  <c r="FH78" i="18" s="1"/>
  <c r="FH81" i="18" s="1"/>
  <c r="FH82" i="18" s="1"/>
  <c r="FH86" i="18" s="1"/>
  <c r="FH83" i="18" l="1"/>
  <c r="FI78" i="18" s="1"/>
  <c r="FI81" i="18" s="1"/>
  <c r="FI82" i="18" l="1"/>
  <c r="FI86" i="18" l="1"/>
  <c r="FI83" i="18"/>
  <c r="FJ78" i="18" l="1"/>
  <c r="FJ81" i="18" l="1"/>
  <c r="FJ82" i="18" l="1"/>
  <c r="FJ86" i="18" l="1"/>
  <c r="FJ83" i="18"/>
  <c r="FK78" i="18" l="1"/>
  <c r="FK81" i="18" l="1"/>
  <c r="FK82" i="18" l="1"/>
  <c r="FK86" i="18" l="1"/>
  <c r="FK83" i="18"/>
  <c r="FL78" i="18" l="1"/>
  <c r="FL81" i="18" l="1"/>
  <c r="FL82" i="18" l="1"/>
  <c r="FL86" i="18" l="1"/>
  <c r="FL83" i="18"/>
  <c r="FM78" i="18" l="1"/>
  <c r="FM81" i="18" l="1"/>
  <c r="FM82" i="18" l="1"/>
  <c r="FM86" i="18" l="1"/>
  <c r="FM83" i="18"/>
  <c r="FN78" i="18" l="1"/>
  <c r="FN81" i="18" l="1"/>
  <c r="FN82" i="18" s="1"/>
  <c r="FN86" i="18" s="1"/>
  <c r="FN83" i="18" l="1"/>
  <c r="FO78" i="18" s="1"/>
  <c r="FO81" i="18" s="1"/>
  <c r="FO82" i="18" s="1"/>
  <c r="FO86" i="18" s="1"/>
  <c r="FO83" i="18" l="1"/>
  <c r="FP78" i="18" s="1"/>
  <c r="FP81" i="18" s="1"/>
  <c r="FP82" i="18" s="1"/>
  <c r="FP86" i="18" s="1"/>
  <c r="FP83" i="18" l="1"/>
  <c r="FQ78" i="18" s="1"/>
  <c r="FQ81" i="18" l="1"/>
  <c r="FQ82" i="18" s="1"/>
  <c r="FQ86" i="18" s="1"/>
  <c r="FQ83" i="18" l="1"/>
  <c r="FR78" i="18" s="1"/>
  <c r="FR81" i="18" s="1"/>
  <c r="FR82" i="18" s="1"/>
  <c r="FR86" i="18" s="1"/>
  <c r="FR83" i="18" l="1"/>
  <c r="FS78" i="18" s="1"/>
  <c r="FS81" i="18" s="1"/>
  <c r="FS82" i="18" s="1"/>
  <c r="FS86" i="18" s="1"/>
  <c r="FS83" i="18" l="1"/>
  <c r="FT78" i="18" s="1"/>
  <c r="FT81" i="18" s="1"/>
  <c r="FT82" i="18" s="1"/>
  <c r="FT86" i="18" s="1"/>
  <c r="FT83" i="18" l="1"/>
  <c r="FU78" i="18" s="1"/>
  <c r="FU81" i="18" s="1"/>
  <c r="FU82" i="18" l="1"/>
  <c r="FU86" i="18" l="1"/>
  <c r="FU83" i="18"/>
  <c r="FV78" i="18" l="1"/>
  <c r="FV81" i="18" l="1"/>
  <c r="FV82" i="18" l="1"/>
  <c r="FV86" i="18" l="1"/>
  <c r="FV83" i="18"/>
  <c r="FW78" i="18" l="1"/>
  <c r="FW81" i="18" l="1"/>
  <c r="FW82" i="18" l="1"/>
  <c r="FW86" i="18" l="1"/>
  <c r="FW83" i="18"/>
  <c r="FX78" i="18" l="1"/>
  <c r="FX81" i="18" l="1"/>
  <c r="FX82" i="18" l="1"/>
  <c r="FX86" i="18" l="1"/>
  <c r="FX83" i="18"/>
  <c r="FY78" i="18" l="1"/>
  <c r="FY81" i="18" l="1"/>
  <c r="FY82" i="18" l="1"/>
  <c r="FY86" i="18" l="1"/>
  <c r="FY83" i="18"/>
  <c r="FZ78" i="18" l="1"/>
  <c r="FZ81" i="18" l="1"/>
  <c r="FZ82" i="18" s="1"/>
  <c r="FZ86" i="18" s="1"/>
  <c r="FZ83" i="18" l="1"/>
  <c r="GA78" i="18" s="1"/>
  <c r="GA81" i="18" s="1"/>
  <c r="GA82" i="18" s="1"/>
  <c r="GA86" i="18" s="1"/>
  <c r="GA83" i="18" l="1"/>
  <c r="GB78" i="18" s="1"/>
  <c r="GB81" i="18" l="1"/>
  <c r="GB82" i="18" s="1"/>
  <c r="GB86" i="18" s="1"/>
  <c r="GB83" i="18" l="1"/>
  <c r="GC78" i="18" s="1"/>
  <c r="GC81" i="18" s="1"/>
  <c r="GC82" i="18" s="1"/>
  <c r="GC86" i="18" s="1"/>
  <c r="GC83" i="18" l="1"/>
  <c r="GD78" i="18" s="1"/>
  <c r="GD81" i="18" l="1"/>
  <c r="GD82" i="18" s="1"/>
  <c r="GD86" i="18" s="1"/>
  <c r="GD83" i="18" l="1"/>
  <c r="GE78" i="18" s="1"/>
  <c r="GE81" i="18" s="1"/>
  <c r="GE82" i="18" s="1"/>
  <c r="GE86" i="18" s="1"/>
  <c r="GE83" i="18" l="1"/>
  <c r="GF78" i="18" s="1"/>
  <c r="GF81" i="18" l="1"/>
  <c r="GF82" i="18" s="1"/>
  <c r="GF86" i="18" s="1"/>
  <c r="GF83" i="18" l="1"/>
  <c r="GG78" i="18" s="1"/>
  <c r="GG81" i="18" s="1"/>
  <c r="GG82" i="18" l="1"/>
  <c r="GG86" i="18" l="1"/>
  <c r="GG83" i="18"/>
  <c r="GH78" i="18" l="1"/>
  <c r="GH81" i="18" l="1"/>
  <c r="GH82" i="18" l="1"/>
  <c r="GH86" i="18" l="1"/>
  <c r="GH83" i="18"/>
  <c r="GI78" i="18" l="1"/>
  <c r="GI81" i="18" l="1"/>
  <c r="GI82" i="18" l="1"/>
  <c r="GI86" i="18" l="1"/>
  <c r="GI83" i="18"/>
  <c r="GJ78" i="18" l="1"/>
  <c r="GJ81" i="18" l="1"/>
  <c r="GJ82" i="18" l="1"/>
  <c r="GJ86" i="18" l="1"/>
  <c r="GJ83" i="18"/>
  <c r="GK78" i="18" l="1"/>
  <c r="GK81" i="18" l="1"/>
  <c r="GK82" i="18" l="1"/>
  <c r="GK86" i="18" l="1"/>
  <c r="GK83" i="18"/>
  <c r="GL78" i="18" l="1"/>
  <c r="GL81" i="18" l="1"/>
  <c r="GL82" i="18" s="1"/>
  <c r="GL86" i="18" s="1"/>
  <c r="GL83" i="18" l="1"/>
  <c r="GM78" i="18" s="1"/>
  <c r="GM81" i="18" l="1"/>
  <c r="GM82" i="18" s="1"/>
  <c r="GM86" i="18" s="1"/>
  <c r="GM83" i="18" l="1"/>
  <c r="GN78" i="18" s="1"/>
  <c r="GN81" i="18" l="1"/>
  <c r="GN82" i="18" s="1"/>
  <c r="GN86" i="18" s="1"/>
  <c r="GN83" i="18" l="1"/>
  <c r="GO78" i="18" s="1"/>
  <c r="GO81" i="18" l="1"/>
  <c r="GO82" i="18" s="1"/>
  <c r="GO86" i="18" s="1"/>
  <c r="GO83" i="18" l="1"/>
  <c r="GP78" i="18" s="1"/>
  <c r="GP81" i="18" s="1"/>
  <c r="GP82" i="18" s="1"/>
  <c r="GP86" i="18" s="1"/>
  <c r="GP83" i="18" l="1"/>
  <c r="GQ78" i="18" s="1"/>
  <c r="GQ81" i="18" l="1"/>
  <c r="GQ82" i="18" s="1"/>
  <c r="GQ86" i="18" s="1"/>
  <c r="GQ83" i="18" l="1"/>
  <c r="GR78" i="18" s="1"/>
  <c r="GR81" i="18" s="1"/>
  <c r="GR82" i="18" s="1"/>
  <c r="GR86" i="18" s="1"/>
  <c r="GR83" i="18" l="1"/>
  <c r="GS78" i="18" s="1"/>
  <c r="GS81" i="18" l="1"/>
  <c r="GS82" i="18" l="1"/>
  <c r="GS86" i="18" l="1"/>
  <c r="GS83" i="18"/>
  <c r="GT78" i="18" l="1"/>
  <c r="GT81" i="18" l="1"/>
  <c r="GT82" i="18" l="1"/>
  <c r="GT86" i="18" l="1"/>
  <c r="GT83" i="18"/>
  <c r="GU78" i="18" l="1"/>
  <c r="GU81" i="18" l="1"/>
  <c r="GU82" i="18" l="1"/>
  <c r="GU86" i="18" l="1"/>
  <c r="GU83" i="18"/>
  <c r="GV78" i="18" l="1"/>
  <c r="GV81" i="18" l="1"/>
  <c r="GV82" i="18" l="1"/>
  <c r="GV86" i="18" l="1"/>
  <c r="GV83" i="18"/>
  <c r="GW78" i="18" l="1"/>
  <c r="GW81" i="18" l="1"/>
  <c r="GW82" i="18" l="1"/>
  <c r="GW86" i="18" l="1"/>
  <c r="GW83" i="18"/>
  <c r="GX78" i="18" l="1"/>
  <c r="GX81" i="18" l="1"/>
  <c r="GX82" i="18" s="1"/>
  <c r="GX86" i="18" s="1"/>
  <c r="GX83" i="18" l="1"/>
  <c r="GY78" i="18" s="1"/>
  <c r="GY81" i="18" l="1"/>
  <c r="GY82" i="18" s="1"/>
  <c r="GY86" i="18" s="1"/>
  <c r="GY83" i="18" l="1"/>
  <c r="GZ78" i="18" s="1"/>
  <c r="GZ81" i="18" l="1"/>
  <c r="GZ82" i="18" s="1"/>
  <c r="GZ86" i="18" s="1"/>
  <c r="GZ83" i="18" l="1"/>
  <c r="HA78" i="18" s="1"/>
  <c r="HA81" i="18" s="1"/>
  <c r="HA82" i="18" s="1"/>
  <c r="HA86" i="18" s="1"/>
  <c r="HA83" i="18" l="1"/>
  <c r="HB78" i="18" s="1"/>
  <c r="HB81" i="18" l="1"/>
  <c r="HB82" i="18" s="1"/>
  <c r="HB86" i="18" s="1"/>
  <c r="HB83" i="18" l="1"/>
  <c r="HC78" i="18" s="1"/>
  <c r="HC81" i="18" l="1"/>
  <c r="HC82" i="18" s="1"/>
  <c r="HC86" i="18" s="1"/>
  <c r="HC83" i="18" l="1"/>
  <c r="HD78" i="18" s="1"/>
  <c r="HD81" i="18" l="1"/>
  <c r="HD82" i="18" s="1"/>
  <c r="HD86" i="18" s="1"/>
  <c r="HD83" i="18" l="1"/>
  <c r="HE78" i="18" s="1"/>
  <c r="HE81" i="18" s="1"/>
  <c r="HE82" i="18" s="1"/>
  <c r="HE86" i="18" s="1"/>
  <c r="HE83" i="18" l="1"/>
  <c r="HF78" i="18" s="1"/>
  <c r="HF81" i="18" l="1"/>
  <c r="HF82" i="18" l="1"/>
  <c r="HF86" i="18" l="1"/>
  <c r="HF83" i="18"/>
  <c r="HG78" i="18" l="1"/>
  <c r="HG81" i="18" l="1"/>
  <c r="HG82" i="18" l="1"/>
  <c r="HG86" i="18" l="1"/>
  <c r="HG83" i="18"/>
  <c r="HH78" i="18" l="1"/>
  <c r="HH81" i="18" l="1"/>
  <c r="HH82" i="18" l="1"/>
  <c r="HH86" i="18" l="1"/>
  <c r="HH83" i="18"/>
  <c r="HI78" i="18" l="1"/>
  <c r="HI81" i="18" l="1"/>
  <c r="HI82" i="18" l="1"/>
  <c r="HI86" i="18" l="1"/>
  <c r="HI83" i="18"/>
  <c r="HJ78" i="18" l="1"/>
  <c r="HJ81" i="18" l="1"/>
  <c r="HJ82" i="18" s="1"/>
  <c r="HJ86" i="18" s="1"/>
  <c r="HJ83" i="18" l="1"/>
  <c r="HK78" i="18" s="1"/>
  <c r="HK81" i="18" l="1"/>
  <c r="HK82" i="18" s="1"/>
  <c r="HK86" i="18" s="1"/>
  <c r="HK83" i="18" l="1"/>
  <c r="HL78" i="18" s="1"/>
  <c r="HL81" i="18" l="1"/>
  <c r="HL82" i="18" s="1"/>
  <c r="HL86" i="18" s="1"/>
  <c r="HL83" i="18" l="1"/>
  <c r="HM78" i="18" s="1"/>
  <c r="HM81" i="18" l="1"/>
  <c r="HM82" i="18" s="1"/>
  <c r="HM86" i="18" s="1"/>
  <c r="HM83" i="18" l="1"/>
  <c r="HN78" i="18" s="1"/>
  <c r="HN81" i="18" s="1"/>
  <c r="HN82" i="18" s="1"/>
  <c r="HN86" i="18" s="1"/>
  <c r="HN83" i="18" l="1"/>
  <c r="HO78" i="18" s="1"/>
  <c r="HO81" i="18" s="1"/>
  <c r="HO82" i="18" s="1"/>
  <c r="HO86" i="18" s="1"/>
  <c r="HO83" i="18" l="1"/>
  <c r="HP78" i="18" s="1"/>
  <c r="HP81" i="18" s="1"/>
  <c r="HP82" i="18" s="1"/>
  <c r="HP86" i="18" s="1"/>
  <c r="HP83" i="18" l="1"/>
  <c r="HQ78" i="18" s="1"/>
  <c r="HQ81" i="18" s="1"/>
  <c r="HQ82" i="18" l="1"/>
  <c r="HQ86" i="18" l="1"/>
  <c r="HQ83" i="18"/>
  <c r="HR78" i="18" l="1"/>
  <c r="HR81" i="18" l="1"/>
  <c r="HR82" i="18" l="1"/>
  <c r="HR86" i="18" l="1"/>
  <c r="HR83" i="18"/>
  <c r="HS78" i="18" l="1"/>
  <c r="HS81" i="18" l="1"/>
  <c r="HS82" i="18" l="1"/>
  <c r="HS86" i="18" l="1"/>
  <c r="HS83" i="18"/>
  <c r="HT78" i="18" l="1"/>
  <c r="HT81" i="18" l="1"/>
  <c r="HT82" i="18" l="1"/>
  <c r="HT86" i="18" l="1"/>
  <c r="HT83" i="18"/>
  <c r="HU78" i="18" l="1"/>
  <c r="HU81" i="18" l="1"/>
  <c r="HU82" i="18" l="1"/>
  <c r="HU86" i="18" l="1"/>
  <c r="HU83" i="18"/>
  <c r="HV78" i="18" l="1"/>
  <c r="HV81" i="18" l="1"/>
  <c r="HV82" i="18" s="1"/>
  <c r="HV86" i="18" s="1"/>
  <c r="HV83" i="18" l="1"/>
  <c r="HW78" i="18" s="1"/>
  <c r="HW81" i="18" l="1"/>
  <c r="HW82" i="18" s="1"/>
  <c r="HW86" i="18" s="1"/>
  <c r="HW83" i="18" l="1"/>
  <c r="HX78" i="18" s="1"/>
  <c r="HX81" i="18" l="1"/>
  <c r="HX82" i="18" s="1"/>
  <c r="HX86" i="18" s="1"/>
  <c r="HX83" i="18" l="1"/>
  <c r="HY78" i="18" s="1"/>
  <c r="HY81" i="18" l="1"/>
  <c r="HY82" i="18" s="1"/>
  <c r="HY86" i="18" s="1"/>
  <c r="HY83" i="18" l="1"/>
  <c r="HZ78" i="18" s="1"/>
  <c r="HZ81" i="18" s="1"/>
  <c r="HZ82" i="18" s="1"/>
  <c r="HZ86" i="18" s="1"/>
  <c r="HZ83" i="18" l="1"/>
  <c r="IA78" i="18" s="1"/>
  <c r="IA81" i="18" s="1"/>
  <c r="IA82" i="18" s="1"/>
  <c r="IA86" i="18" s="1"/>
  <c r="IA83" i="18" l="1"/>
  <c r="IB78" i="18" s="1"/>
  <c r="IB81" i="18" s="1"/>
  <c r="IB82" i="18" s="1"/>
  <c r="IB86" i="18" s="1"/>
  <c r="IB83" i="18" l="1"/>
  <c r="IC78" i="18" s="1"/>
  <c r="IC81" i="18" s="1"/>
  <c r="IC82" i="18" l="1"/>
  <c r="IC86" i="18" l="1"/>
  <c r="IC83" i="18"/>
  <c r="ID78" i="18" l="1"/>
  <c r="ID81" i="18" l="1"/>
  <c r="ID82" i="18" l="1"/>
  <c r="ID86" i="18" l="1"/>
  <c r="ID83" i="18"/>
  <c r="IE78" i="18" l="1"/>
  <c r="IE81" i="18" l="1"/>
  <c r="IE82" i="18" l="1"/>
  <c r="IE86" i="18" l="1"/>
  <c r="IE83" i="18"/>
  <c r="IF78" i="18" l="1"/>
  <c r="IF81" i="18" l="1"/>
  <c r="IF82" i="18" l="1"/>
  <c r="IF86" i="18" l="1"/>
  <c r="IF83" i="18"/>
  <c r="IG78" i="18" l="1"/>
  <c r="IG81" i="18" l="1"/>
  <c r="IG82" i="18" l="1"/>
  <c r="IG86" i="18" l="1"/>
  <c r="IG83" i="18"/>
  <c r="IH78" i="18" l="1"/>
  <c r="IH81" i="18" l="1"/>
  <c r="IH82" i="18" s="1"/>
  <c r="IH86" i="18" s="1"/>
  <c r="IH83" i="18" l="1"/>
  <c r="II78" i="18" s="1"/>
  <c r="II81" i="18" l="1"/>
  <c r="II82" i="18" s="1"/>
  <c r="II86" i="18" s="1"/>
  <c r="II83" i="18" l="1"/>
  <c r="IJ78" i="18" s="1"/>
  <c r="IJ81" i="18" s="1"/>
  <c r="IJ82" i="18" s="1"/>
  <c r="IJ86" i="18" s="1"/>
  <c r="IJ83" i="18" l="1"/>
  <c r="IK78" i="18" s="1"/>
  <c r="IK81" i="18" l="1"/>
  <c r="IK82" i="18" s="1"/>
  <c r="IK86" i="18" s="1"/>
  <c r="IK83" i="18" l="1"/>
  <c r="IL78" i="18" s="1"/>
  <c r="IL81" i="18" l="1"/>
  <c r="IL82" i="18" s="1"/>
  <c r="IL86" i="18" s="1"/>
  <c r="IL83" i="18" l="1"/>
  <c r="IM78" i="18" s="1"/>
  <c r="IM81" i="18" s="1"/>
  <c r="IM82" i="18" s="1"/>
  <c r="IM86" i="18" s="1"/>
  <c r="IM83" i="18" l="1"/>
  <c r="IN78" i="18" s="1"/>
  <c r="IN81" i="18" l="1"/>
  <c r="IN82" i="18" s="1"/>
  <c r="IN86" i="18" s="1"/>
  <c r="IN83" i="18" l="1"/>
  <c r="IO78" i="18" s="1"/>
  <c r="IO81" i="18" s="1"/>
  <c r="IO82" i="18" l="1"/>
  <c r="IO86" i="18" l="1"/>
  <c r="IO83" i="18"/>
  <c r="IP78" i="18" l="1"/>
  <c r="IP81" i="18" l="1"/>
  <c r="IP82" i="18" l="1"/>
  <c r="IP86" i="18" l="1"/>
  <c r="IP83" i="18"/>
  <c r="IQ78" i="18" l="1"/>
  <c r="IQ81" i="18" l="1"/>
  <c r="IQ82" i="18" l="1"/>
  <c r="IQ86" i="18" l="1"/>
  <c r="IQ83" i="18"/>
  <c r="IR78" i="18" l="1"/>
  <c r="IR81" i="18" l="1"/>
  <c r="IR82" i="18" l="1"/>
  <c r="IR86" i="18" l="1"/>
  <c r="IR83" i="18"/>
  <c r="IS78" i="18" l="1"/>
  <c r="IS81" i="18" l="1"/>
  <c r="IS82" i="18" l="1"/>
  <c r="IS86" i="18" l="1"/>
  <c r="IS83" i="18"/>
  <c r="IT78" i="18" l="1"/>
  <c r="IT81" i="18" l="1"/>
  <c r="IT82" i="18" s="1"/>
  <c r="IT86" i="18" s="1"/>
  <c r="IT83" i="18" l="1"/>
  <c r="IU78" i="18" s="1"/>
  <c r="IU81" i="18" s="1"/>
  <c r="IU82" i="18" s="1"/>
  <c r="IU86" i="18" s="1"/>
  <c r="IU83" i="18" l="1"/>
  <c r="IV78" i="18" s="1"/>
  <c r="IV81" i="18" s="1"/>
  <c r="IV82" i="18" s="1"/>
  <c r="IV86" i="18" s="1"/>
  <c r="IV83" i="18" l="1"/>
  <c r="IW78" i="18" s="1"/>
  <c r="IW81" i="18" l="1"/>
  <c r="IW82" i="18" s="1"/>
  <c r="IW86" i="18" s="1"/>
  <c r="IW83" i="18" l="1"/>
  <c r="IX78" i="18" s="1"/>
  <c r="IX81" i="18" s="1"/>
  <c r="IX82" i="18" s="1"/>
  <c r="IX86" i="18" s="1"/>
  <c r="IX83" i="18" l="1"/>
  <c r="IY78" i="18" s="1"/>
  <c r="IY81" i="18" s="1"/>
  <c r="IY82" i="18" s="1"/>
  <c r="IY86" i="18" s="1"/>
  <c r="IY83" i="18" l="1"/>
  <c r="IZ78" i="18" s="1"/>
  <c r="IZ81" i="18" s="1"/>
  <c r="IZ82" i="18" s="1"/>
  <c r="IZ86" i="18" s="1"/>
  <c r="IZ83" i="18" l="1"/>
  <c r="JA78" i="18" s="1"/>
  <c r="JA81" i="18" l="1"/>
  <c r="JA82" i="18" l="1"/>
  <c r="JA86" i="18" l="1"/>
  <c r="JA83" i="18"/>
  <c r="JB78" i="18" l="1"/>
  <c r="JB81" i="18" l="1"/>
  <c r="JB82" i="18" l="1"/>
  <c r="JB86" i="18" l="1"/>
  <c r="JB83" i="18"/>
  <c r="JC78" i="18" l="1"/>
  <c r="JC81" i="18" l="1"/>
  <c r="JC82" i="18" l="1"/>
  <c r="JC86" i="18" l="1"/>
  <c r="JC83" i="18"/>
  <c r="JD78" i="18" l="1"/>
  <c r="JD81" i="18" l="1"/>
  <c r="JD82" i="18" l="1"/>
  <c r="JD86" i="18" l="1"/>
  <c r="JD83" i="18"/>
  <c r="JE78" i="18" l="1"/>
  <c r="JE81" i="18" l="1"/>
  <c r="JE82" i="18" l="1"/>
  <c r="JE86" i="18" l="1"/>
  <c r="JE83" i="18"/>
  <c r="JF78" i="18" l="1"/>
  <c r="JF81" i="18" l="1"/>
  <c r="JF82" i="18" s="1"/>
  <c r="JF86" i="18" s="1"/>
  <c r="JF83" i="18" l="1"/>
  <c r="JG78" i="18" s="1"/>
  <c r="JG81" i="18" l="1"/>
  <c r="JG82" i="18" s="1"/>
  <c r="JG86" i="18" s="1"/>
  <c r="JG83" i="18" l="1"/>
  <c r="JH78" i="18" s="1"/>
  <c r="JH81" i="18" s="1"/>
  <c r="JH82" i="18" s="1"/>
  <c r="JH86" i="18" s="1"/>
  <c r="JH83" i="18" l="1"/>
  <c r="JI78" i="18" s="1"/>
  <c r="JI81" i="18" l="1"/>
  <c r="JI82" i="18" s="1"/>
  <c r="JI86" i="18" s="1"/>
  <c r="JI83" i="18" l="1"/>
  <c r="JJ78" i="18" s="1"/>
  <c r="JJ81" i="18" l="1"/>
  <c r="JJ82" i="18" s="1"/>
  <c r="JJ86" i="18" s="1"/>
  <c r="JJ83" i="18" l="1"/>
  <c r="JK78" i="18" s="1"/>
  <c r="JK81" i="18" s="1"/>
  <c r="JK82" i="18" s="1"/>
  <c r="JK86" i="18" s="1"/>
  <c r="JK83" i="18" l="1"/>
  <c r="JL78" i="18" s="1"/>
  <c r="JL81" i="18" s="1"/>
  <c r="JL82" i="18" l="1"/>
  <c r="I40" i="1"/>
  <c r="J40" i="1"/>
  <c r="K40" i="1"/>
  <c r="L40" i="1"/>
  <c r="M40" i="1"/>
  <c r="N40" i="1"/>
  <c r="O40" i="1"/>
  <c r="P40" i="1"/>
  <c r="Q40" i="1"/>
  <c r="R40" i="1"/>
  <c r="S40" i="1"/>
  <c r="T40" i="1"/>
  <c r="U40" i="1"/>
  <c r="V40" i="1"/>
  <c r="W40" i="1"/>
  <c r="X40" i="1"/>
  <c r="Y40" i="1"/>
  <c r="Z40" i="1"/>
  <c r="AA40" i="1"/>
  <c r="AB40" i="1"/>
  <c r="AC40" i="1"/>
  <c r="AD40" i="1"/>
  <c r="JL86" i="18" l="1"/>
  <c r="I41" i="1"/>
  <c r="J41" i="1"/>
  <c r="K41" i="1"/>
  <c r="L41" i="1"/>
  <c r="M41" i="1"/>
  <c r="N41" i="1"/>
  <c r="O41" i="1"/>
  <c r="P41" i="1"/>
  <c r="Q41" i="1"/>
  <c r="R41" i="1"/>
  <c r="S41" i="1"/>
  <c r="T41" i="1"/>
  <c r="U41" i="1"/>
  <c r="V41" i="1"/>
  <c r="W41" i="1"/>
  <c r="X41" i="1"/>
  <c r="Y41" i="1"/>
  <c r="Z41" i="1"/>
  <c r="AA41" i="1"/>
  <c r="AB41" i="1"/>
  <c r="AC41" i="1"/>
  <c r="AD41" i="1"/>
  <c r="JL83" i="18"/>
  <c r="I42" i="1" l="1"/>
  <c r="J42" i="1"/>
  <c r="K42" i="1"/>
  <c r="L42" i="1"/>
  <c r="M42" i="1"/>
  <c r="N42" i="1"/>
  <c r="O42" i="1"/>
  <c r="P42" i="1"/>
  <c r="Q42" i="1"/>
  <c r="R42" i="1"/>
  <c r="S42" i="1"/>
  <c r="T42" i="1"/>
  <c r="U42" i="1"/>
  <c r="V42" i="1"/>
  <c r="W42" i="1"/>
  <c r="X42" i="1"/>
  <c r="Y42" i="1"/>
  <c r="Z42" i="1"/>
  <c r="AA42" i="1"/>
  <c r="AB42" i="1"/>
  <c r="AC42" i="1"/>
  <c r="AD42" i="1"/>
  <c r="T22" i="8"/>
  <c r="T5" i="8"/>
  <c r="T8" i="8" s="1"/>
  <c r="AA5" i="8"/>
  <c r="AA8" i="8" s="1"/>
  <c r="AA22" i="8"/>
  <c r="W5" i="8"/>
  <c r="W8" i="8" s="1"/>
  <c r="W22" i="8"/>
  <c r="S22" i="8"/>
  <c r="S5" i="8"/>
  <c r="S8" i="8" s="1"/>
  <c r="O22" i="8"/>
  <c r="O5" i="8"/>
  <c r="O8" i="8" s="1"/>
  <c r="K5" i="8"/>
  <c r="K8" i="8" s="1"/>
  <c r="K22" i="8"/>
  <c r="X5" i="8"/>
  <c r="X8" i="8" s="1"/>
  <c r="X22" i="8"/>
  <c r="L22" i="8"/>
  <c r="L5" i="8"/>
  <c r="L8" i="8" s="1"/>
  <c r="AE5" i="8"/>
  <c r="AE8" i="8" s="1"/>
  <c r="AE22" i="8"/>
  <c r="AD5" i="8"/>
  <c r="AD8" i="8" s="1"/>
  <c r="AD22" i="8"/>
  <c r="Z5" i="8"/>
  <c r="Z8" i="8" s="1"/>
  <c r="Z22" i="8"/>
  <c r="V5" i="8"/>
  <c r="V8" i="8" s="1"/>
  <c r="V22" i="8"/>
  <c r="R22" i="8"/>
  <c r="R5" i="8"/>
  <c r="R8" i="8" s="1"/>
  <c r="N22" i="8"/>
  <c r="N5" i="8"/>
  <c r="N8" i="8" s="1"/>
  <c r="J22" i="8"/>
  <c r="J5" i="8"/>
  <c r="J8" i="8" s="1"/>
  <c r="AB5" i="8"/>
  <c r="AB8" i="8" s="1"/>
  <c r="AB22" i="8"/>
  <c r="P5" i="8"/>
  <c r="P8" i="8" s="1"/>
  <c r="P22" i="8"/>
  <c r="AC5" i="8"/>
  <c r="AC8" i="8" s="1"/>
  <c r="AC22" i="8"/>
  <c r="Y22" i="8"/>
  <c r="Y5" i="8"/>
  <c r="Y8" i="8" s="1"/>
  <c r="U5" i="8"/>
  <c r="U8" i="8" s="1"/>
  <c r="U22" i="8"/>
  <c r="Q5" i="8"/>
  <c r="Q8" i="8" s="1"/>
  <c r="Q22" i="8"/>
  <c r="M22" i="8"/>
  <c r="M5" i="8"/>
  <c r="M8" i="8" s="1"/>
  <c r="I44" i="1"/>
  <c r="G86" i="18"/>
  <c r="E87" i="18"/>
  <c r="G2" i="18" s="1"/>
  <c r="J2" i="3" s="1"/>
  <c r="J44" i="1"/>
  <c r="K44" i="1"/>
  <c r="L44" i="1"/>
  <c r="M44" i="1"/>
  <c r="N44" i="1"/>
  <c r="O44" i="1"/>
  <c r="P44" i="1"/>
  <c r="Q44" i="1"/>
  <c r="R44" i="1"/>
  <c r="S44" i="1"/>
  <c r="T44" i="1"/>
  <c r="U44" i="1"/>
  <c r="V44" i="1"/>
  <c r="W44" i="1"/>
  <c r="X44" i="1"/>
  <c r="Y44" i="1"/>
  <c r="Z44" i="1"/>
  <c r="AA44" i="1"/>
  <c r="AB44" i="1"/>
  <c r="AC44" i="1"/>
  <c r="AD44" i="1"/>
  <c r="E45" i="1" l="1"/>
  <c r="G10" i="8"/>
  <c r="G8" i="8"/>
  <c r="H48" i="6" l="1"/>
  <c r="H35" i="6"/>
  <c r="H23" i="6"/>
  <c r="H10" i="6"/>
  <c r="J10" i="6"/>
  <c r="J48" i="6"/>
  <c r="J23" i="6"/>
  <c r="J35" i="6"/>
</calcChain>
</file>

<file path=xl/sharedStrings.xml><?xml version="1.0" encoding="utf-8"?>
<sst xmlns="http://schemas.openxmlformats.org/spreadsheetml/2006/main" count="2293" uniqueCount="517">
  <si>
    <t>Currency</t>
  </si>
  <si>
    <t>%</t>
  </si>
  <si>
    <t>Years</t>
  </si>
  <si>
    <t>Constant</t>
    <phoneticPr fontId="2" type="noConversion"/>
  </si>
  <si>
    <t xml:space="preserve">Unit </t>
    <phoneticPr fontId="2" type="noConversion"/>
  </si>
  <si>
    <t>Total</t>
    <phoneticPr fontId="2" type="noConversion"/>
  </si>
  <si>
    <t>Scenario selection</t>
  </si>
  <si>
    <t>Base case</t>
  </si>
  <si>
    <t>Scenario selection position</t>
  </si>
  <si>
    <t>years</t>
  </si>
  <si>
    <t>ESCALATION</t>
  </si>
  <si>
    <t>% p.a.</t>
  </si>
  <si>
    <t>OPERATIONS</t>
  </si>
  <si>
    <t>Operating costs</t>
  </si>
  <si>
    <t>TAX / ACCOUNTING</t>
  </si>
  <si>
    <t>EQUITY / RETURNS</t>
  </si>
  <si>
    <t>Shareholder discount rate</t>
  </si>
  <si>
    <t>name</t>
  </si>
  <si>
    <t>Standard monetary unit</t>
  </si>
  <si>
    <t>EBIT</t>
  </si>
  <si>
    <t>Tax</t>
  </si>
  <si>
    <t>Debt Service</t>
  </si>
  <si>
    <t>R'000s</t>
  </si>
  <si>
    <t>Electricity Revenue</t>
  </si>
  <si>
    <t>Operating Costs</t>
  </si>
  <si>
    <t>EBITDA</t>
  </si>
  <si>
    <t>Depreciation</t>
  </si>
  <si>
    <t>Interest Expense</t>
  </si>
  <si>
    <t>Tariff</t>
  </si>
  <si>
    <t>R / MWh</t>
  </si>
  <si>
    <t>MWh</t>
  </si>
  <si>
    <t>Power Generation</t>
  </si>
  <si>
    <t>Electricity Exported</t>
  </si>
  <si>
    <t>Insurance</t>
  </si>
  <si>
    <t>Taxable Income</t>
  </si>
  <si>
    <t>Ending Balance</t>
  </si>
  <si>
    <t>Operations and Maintenance</t>
  </si>
  <si>
    <t>DEBT SERVICE</t>
  </si>
  <si>
    <t>Interest</t>
  </si>
  <si>
    <t>INCOME STATEMENT</t>
  </si>
  <si>
    <t>Beginning Balance</t>
  </si>
  <si>
    <t>Payment</t>
  </si>
  <si>
    <t>Loan Amount</t>
  </si>
  <si>
    <t>Interest Rate</t>
  </si>
  <si>
    <t>Payments</t>
  </si>
  <si>
    <t>yrs</t>
  </si>
  <si>
    <t>Principal Payment</t>
  </si>
  <si>
    <t>DEPRECIATION</t>
  </si>
  <si>
    <t>Depreciation Rate</t>
  </si>
  <si>
    <t xml:space="preserve">Depreciation  </t>
  </si>
  <si>
    <t>Percentage Debt</t>
  </si>
  <si>
    <t>Capital Costs</t>
  </si>
  <si>
    <t>Principal Payments</t>
  </si>
  <si>
    <t>% of Capital Costs</t>
  </si>
  <si>
    <t>CASH FLOW</t>
  </si>
  <si>
    <t>Depreciation and Interest</t>
  </si>
  <si>
    <t>Equity Contributions</t>
  </si>
  <si>
    <t>Operating Revenue</t>
  </si>
  <si>
    <t>Profit After Tax</t>
  </si>
  <si>
    <t>Operating Expenses</t>
  </si>
  <si>
    <t>Dividend Paid</t>
  </si>
  <si>
    <t>Tax Paid</t>
  </si>
  <si>
    <t>Interest Payments</t>
  </si>
  <si>
    <t>Cash Flow Available for Dividends</t>
  </si>
  <si>
    <t>Equity Cashflow</t>
  </si>
  <si>
    <t>IRR</t>
  </si>
  <si>
    <t>Project IRR</t>
  </si>
  <si>
    <t>Equity IRR</t>
  </si>
  <si>
    <t>R</t>
  </si>
  <si>
    <t>Operating Cost Escalation</t>
  </si>
  <si>
    <t>Starting Tariff</t>
  </si>
  <si>
    <t>MWh / year</t>
  </si>
  <si>
    <t>Capacity</t>
  </si>
  <si>
    <t>Output</t>
  </si>
  <si>
    <t>Debt Interest Rate</t>
  </si>
  <si>
    <t>Senior Debt Term</t>
  </si>
  <si>
    <t>CAPITAL COSTS</t>
  </si>
  <si>
    <t>% / year</t>
  </si>
  <si>
    <t>TECHNICAL INPUTS</t>
  </si>
  <si>
    <t>RATIOS</t>
  </si>
  <si>
    <t>Operating Costs per Capacity</t>
  </si>
  <si>
    <t>R / kWp</t>
  </si>
  <si>
    <t>Worst Case</t>
  </si>
  <si>
    <t>Down Case</t>
  </si>
  <si>
    <t>Base Case</t>
  </si>
  <si>
    <t>Up Case</t>
  </si>
  <si>
    <t>Best Case</t>
  </si>
  <si>
    <t>Scenarios</t>
  </si>
  <si>
    <t>Case Nr</t>
  </si>
  <si>
    <t>Grid Connection Costs</t>
  </si>
  <si>
    <t>flag</t>
  </si>
  <si>
    <t>Grid Costs Private Party = 1 / Munic = 0</t>
  </si>
  <si>
    <t>Public Sector Discount Rate</t>
  </si>
  <si>
    <t>Public Sector NPV</t>
  </si>
  <si>
    <t>Debt Service Cover Ratio</t>
  </si>
  <si>
    <t>SENSITIVITY</t>
  </si>
  <si>
    <t>Degradation Profile</t>
  </si>
  <si>
    <t>Performance Degradation</t>
  </si>
  <si>
    <t>Tariff Escalation (% / year)</t>
  </si>
  <si>
    <t>Long Term Tariff Escalation</t>
  </si>
  <si>
    <t>Other Costs</t>
  </si>
  <si>
    <t>Interest During Construction</t>
  </si>
  <si>
    <t>Effect on Base PSC Cost</t>
  </si>
  <si>
    <t>Cost of Risk</t>
  </si>
  <si>
    <t>Value of Risk</t>
  </si>
  <si>
    <t>Scenario</t>
  </si>
  <si>
    <t>Design Variation</t>
  </si>
  <si>
    <t>Exchange Rate Risk</t>
  </si>
  <si>
    <t>Ground Risk</t>
  </si>
  <si>
    <t>Maintenance Costs</t>
  </si>
  <si>
    <t>Maintenance Performance</t>
  </si>
  <si>
    <t>Low Above Base Case</t>
  </si>
  <si>
    <t>Medium Above Base Case</t>
  </si>
  <si>
    <t>High Above Base Case</t>
  </si>
  <si>
    <t>Low Below Base Case</t>
  </si>
  <si>
    <t>Medium Below Base Case</t>
  </si>
  <si>
    <t>R'000s / year</t>
  </si>
  <si>
    <t>High Below Base Case</t>
  </si>
  <si>
    <t>Site Management Costs</t>
  </si>
  <si>
    <t>Year</t>
  </si>
  <si>
    <t>Total Nominal</t>
  </si>
  <si>
    <t>Total Present Value</t>
  </si>
  <si>
    <t>Discount Rate</t>
  </si>
  <si>
    <t>Deflator</t>
  </si>
  <si>
    <t>NPV of Cost of Risk</t>
  </si>
  <si>
    <t>CONSTRUCTION COSTS</t>
  </si>
  <si>
    <t>Management Cost per Site</t>
  </si>
  <si>
    <t>Number of Sites</t>
  </si>
  <si>
    <t>No.</t>
  </si>
  <si>
    <t>RESULTS AND PUBLIC SECTOR COMPARATOR</t>
  </si>
  <si>
    <t>Public: Cash Flow Available for Debt Service (exc. Taxes &amp; Insurance)</t>
  </si>
  <si>
    <t>Private: Cash Flow Available for Debt Service</t>
  </si>
  <si>
    <t>Total Cost of Risk</t>
  </si>
  <si>
    <t>Risk Adjusted NPV</t>
  </si>
  <si>
    <t>Minimum DSCR</t>
  </si>
  <si>
    <t>Dividends</t>
  </si>
  <si>
    <t>Grace Period</t>
  </si>
  <si>
    <t>Starting Balance</t>
  </si>
  <si>
    <t>Public Sector NPV at discount rate of:</t>
  </si>
  <si>
    <t>Public Sector Comparator</t>
  </si>
  <si>
    <t>Operating Cashflows</t>
  </si>
  <si>
    <t>Debt Cashflows</t>
  </si>
  <si>
    <t>Private Sector NPV at discount rate of:</t>
  </si>
  <si>
    <t>Equity NPV</t>
  </si>
  <si>
    <t>Public NPV</t>
  </si>
  <si>
    <t>Public NPV (Risk Adjusted)</t>
  </si>
  <si>
    <t>Operating Costs as % of Capital Costs</t>
  </si>
  <si>
    <t>SENSITIVITY ANALYSIS</t>
  </si>
  <si>
    <t>Case:</t>
  </si>
  <si>
    <t>Tariff Index</t>
  </si>
  <si>
    <t>Minimum Debt Service Cover Ratio (DSCR)</t>
  </si>
  <si>
    <t>ratio</t>
  </si>
  <si>
    <t>Calculated from the above</t>
  </si>
  <si>
    <t>INPUT</t>
  </si>
  <si>
    <t>VALUE</t>
  </si>
  <si>
    <t>UNIT</t>
  </si>
  <si>
    <t xml:space="preserve">BENCHMARK </t>
  </si>
  <si>
    <t>Capital Costs (R / MWp)</t>
  </si>
  <si>
    <t>Starting Tariff (R / MWh)</t>
  </si>
  <si>
    <t>Operating Costs (% of Capital Costs)</t>
  </si>
  <si>
    <t>Tariff Escalation (% per Year)</t>
  </si>
  <si>
    <t>Upfront Bank Fee</t>
  </si>
  <si>
    <t>kWp</t>
  </si>
  <si>
    <t>https://www.rmb.co.za/fixed-income-rates</t>
  </si>
  <si>
    <t>https://www.resbank.co.za/Pages/default.aspx</t>
  </si>
  <si>
    <t>Municipal Unitary Annual Payments (excluding VAT)</t>
  </si>
  <si>
    <t>DEBT AND GRANTS</t>
  </si>
  <si>
    <t>Grants</t>
  </si>
  <si>
    <t xml:space="preserve"> </t>
  </si>
  <si>
    <t>Risk Retained By Municipality</t>
  </si>
  <si>
    <t>Site Risks (Additional Security / Management)</t>
  </si>
  <si>
    <t>RISK RETAINED BY THE MUNICIPALITY</t>
  </si>
  <si>
    <t>NPV of Cost of Municipal Retained Risk</t>
  </si>
  <si>
    <t>REVENUE EARNED (ALL PER 1 kWP)</t>
  </si>
  <si>
    <t>kWh / day</t>
  </si>
  <si>
    <t>January</t>
  </si>
  <si>
    <t>February</t>
  </si>
  <si>
    <t>March</t>
  </si>
  <si>
    <t>April</t>
  </si>
  <si>
    <t>May</t>
  </si>
  <si>
    <t>June</t>
  </si>
  <si>
    <t>July</t>
  </si>
  <si>
    <t>August</t>
  </si>
  <si>
    <t>September</t>
  </si>
  <si>
    <t>October</t>
  </si>
  <si>
    <t>November</t>
  </si>
  <si>
    <t>December</t>
  </si>
  <si>
    <t>SUB-TOTAL</t>
  </si>
  <si>
    <t>TOTAL</t>
  </si>
  <si>
    <t>TARIFF SCHEDULE (AS PER ESKOM MEGAFLEX) c / kWh</t>
  </si>
  <si>
    <t>HPEAK</t>
  </si>
  <si>
    <t>HOFF</t>
  </si>
  <si>
    <t>HSTAND</t>
  </si>
  <si>
    <t>LPEAK</t>
  </si>
  <si>
    <t>LOFF</t>
  </si>
  <si>
    <t>LSTAND</t>
  </si>
  <si>
    <t>Tariff Bracket</t>
  </si>
  <si>
    <t>JANUARY</t>
  </si>
  <si>
    <t>REVENUE</t>
  </si>
  <si>
    <t>Time</t>
  </si>
  <si>
    <t>kWh</t>
  </si>
  <si>
    <t>c / kWh</t>
  </si>
  <si>
    <t>c</t>
  </si>
  <si>
    <t>0:00</t>
  </si>
  <si>
    <t>0:30</t>
  </si>
  <si>
    <t>1:00</t>
  </si>
  <si>
    <t>1:30</t>
  </si>
  <si>
    <t>2:00</t>
  </si>
  <si>
    <t>2:30</t>
  </si>
  <si>
    <t>3:00</t>
  </si>
  <si>
    <t>3:30</t>
  </si>
  <si>
    <t>4:00</t>
  </si>
  <si>
    <t>4:30</t>
  </si>
  <si>
    <t>5:00</t>
  </si>
  <si>
    <t>5:30</t>
  </si>
  <si>
    <t>6:00</t>
  </si>
  <si>
    <t>6:30</t>
  </si>
  <si>
    <t>7:00</t>
  </si>
  <si>
    <t>7:30</t>
  </si>
  <si>
    <t>8:00</t>
  </si>
  <si>
    <t>8:30</t>
  </si>
  <si>
    <t>9:00</t>
  </si>
  <si>
    <t>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</si>
  <si>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</si>
  <si>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</si>
  <si>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</si>
  <si>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</si>
  <si>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</si>
  <si>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</si>
  <si>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</si>
  <si>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</si>
  <si>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</si>
  <si>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</si>
  <si>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</si>
  <si>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</si>
  <si>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</si>
  <si>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</si>
  <si>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</si>
  <si>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</si>
  <si>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</si>
  <si>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</si>
  <si>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</si>
  <si>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</si>
  <si>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</si>
  <si>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</si>
  <si>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</si>
  <si>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</si>
  <si>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</si>
  <si>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</si>
  <si>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</si>
  <si>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</si>
  <si>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FEBRUARY</t>
  </si>
  <si>
    <t>MARCH</t>
  </si>
  <si>
    <t>APRIL</t>
  </si>
  <si>
    <t>MAY</t>
  </si>
  <si>
    <t>JUNE</t>
  </si>
  <si>
    <t>JULY</t>
  </si>
  <si>
    <t>AUGUST</t>
  </si>
  <si>
    <t>SEPTEMBER</t>
  </si>
  <si>
    <t>OCTOBER</t>
  </si>
  <si>
    <t>NOVEMBER</t>
  </si>
  <si>
    <t>DECEMBER</t>
  </si>
  <si>
    <t>ENERGY OUTPUT - STANDARD DAY</t>
  </si>
  <si>
    <t>REVENUE - STANDARD DAY</t>
  </si>
  <si>
    <t>R cents</t>
  </si>
  <si>
    <t>HOUR</t>
  </si>
  <si>
    <t>REVENUE - STANDARD MONTH</t>
  </si>
  <si>
    <t>Grant</t>
  </si>
  <si>
    <t>Fill in the yellow input cells only</t>
  </si>
  <si>
    <t>Capex post-grant</t>
  </si>
  <si>
    <t>Capitalised Costs</t>
  </si>
  <si>
    <t>MWh / yr</t>
  </si>
  <si>
    <t>R / yr</t>
  </si>
  <si>
    <t>Project Size</t>
  </si>
  <si>
    <t>GHG Emission Reductions</t>
  </si>
  <si>
    <t>Increase</t>
  </si>
  <si>
    <t>Average</t>
  </si>
  <si>
    <t>Eskom Ancillary Service Charge</t>
  </si>
  <si>
    <t>Revenue Earned</t>
  </si>
  <si>
    <t>c / day</t>
  </si>
  <si>
    <t>Eskom electrification &amp; rural network subsidy charge</t>
  </si>
  <si>
    <t>All per 1 kWp and with average system losses of 4%</t>
  </si>
  <si>
    <t>Ave. Tariff</t>
  </si>
  <si>
    <t>Solar Generation</t>
  </si>
  <si>
    <t>periods</t>
  </si>
  <si>
    <t>date</t>
  </si>
  <si>
    <t>year #</t>
  </si>
  <si>
    <t>Length of Construction Period</t>
  </si>
  <si>
    <t>Forecast operating period length</t>
  </si>
  <si>
    <t>Last operating period date</t>
  </si>
  <si>
    <t>Construction period end</t>
  </si>
  <si>
    <t>Financial Close</t>
  </si>
  <si>
    <t>months</t>
  </si>
  <si>
    <t>Months in construction model period</t>
  </si>
  <si>
    <t>month</t>
  </si>
  <si>
    <t>Semi annual periods in a year</t>
  </si>
  <si>
    <t>Months per model period</t>
  </si>
  <si>
    <t>Months in semi annual period</t>
  </si>
  <si>
    <t>Months in a year</t>
  </si>
  <si>
    <t>First modelling column financial year number</t>
  </si>
  <si>
    <t>Financial year end month number</t>
  </si>
  <si>
    <t>month #</t>
  </si>
  <si>
    <t>Annual to semi-annual conversion factor</t>
  </si>
  <si>
    <t>factor</t>
  </si>
  <si>
    <t>Units in a thousand</t>
  </si>
  <si>
    <t>unit / 000s</t>
  </si>
  <si>
    <t>Optimistic</t>
  </si>
  <si>
    <t>Conservative</t>
  </si>
  <si>
    <t>Escalation Rates</t>
  </si>
  <si>
    <t>Embedded Generation Premium</t>
  </si>
  <si>
    <t>Approved Tariff Increase</t>
  </si>
  <si>
    <t>Operating Costs Index</t>
  </si>
  <si>
    <t>Version 1.0</t>
  </si>
  <si>
    <t>PROFIT AFTER TAX</t>
  </si>
  <si>
    <t>Grid Connection Payment Flag</t>
  </si>
  <si>
    <t>Debt Start Date</t>
  </si>
  <si>
    <t>Debt End Date</t>
  </si>
  <si>
    <t xml:space="preserve">Ground-mounted = R12 000 - R13 500 &amp; rooftop = R9 000 - R10 000 </t>
  </si>
  <si>
    <t>Start Month of Model</t>
  </si>
  <si>
    <t>Model Column</t>
  </si>
  <si>
    <t>Model Year</t>
  </si>
  <si>
    <t>end</t>
  </si>
  <si>
    <t>Annual Time Inputs</t>
  </si>
  <si>
    <t>Tariff Increase in month</t>
  </si>
  <si>
    <t>Forecast Tariff Increase</t>
  </si>
  <si>
    <t>Tariff Increase Used in Model</t>
  </si>
  <si>
    <t>Operating Cost Increase in month</t>
  </si>
  <si>
    <t>Operating Cost Inflation</t>
  </si>
  <si>
    <t>PPA Start</t>
  </si>
  <si>
    <t>PPA End</t>
  </si>
  <si>
    <t>Operating Period Flag</t>
  </si>
  <si>
    <t>MWh / month</t>
  </si>
  <si>
    <t>% / month</t>
  </si>
  <si>
    <t>Construction Timing</t>
  </si>
  <si>
    <t>Construction Start</t>
  </si>
  <si>
    <t>Construction End</t>
  </si>
  <si>
    <t>Construction Costs</t>
  </si>
  <si>
    <t xml:space="preserve">R'000s </t>
  </si>
  <si>
    <t>Construction Period Flag</t>
  </si>
  <si>
    <t>% / loan value</t>
  </si>
  <si>
    <t>Debt Period</t>
  </si>
  <si>
    <t>Payment Months</t>
  </si>
  <si>
    <t>End of Construction Period</t>
  </si>
  <si>
    <t>Depreciation Rate / Year</t>
  </si>
  <si>
    <t>Tax Due</t>
  </si>
  <si>
    <t>Tax Payable in Month</t>
  </si>
  <si>
    <t>R/MWh</t>
  </si>
  <si>
    <t>index</t>
  </si>
  <si>
    <t>Debt Payment Flag</t>
  </si>
  <si>
    <t>Starting Cash Balance</t>
  </si>
  <si>
    <t>Closing Cash Balance</t>
  </si>
  <si>
    <t>Cash Reserve for Tax</t>
  </si>
  <si>
    <t>Financial Close Flag</t>
  </si>
  <si>
    <t>Tax Liability</t>
  </si>
  <si>
    <t>Average Tariff Escalation</t>
  </si>
  <si>
    <t xml:space="preserve">Average Tariff  </t>
  </si>
  <si>
    <t>Average Operating Cost Escalation</t>
  </si>
  <si>
    <t>Average Degradation</t>
  </si>
  <si>
    <t>Operating Cash Flow</t>
  </si>
  <si>
    <t>Tariff Increase</t>
  </si>
  <si>
    <t>Date</t>
  </si>
  <si>
    <t>Equity Returns</t>
  </si>
  <si>
    <t>Public Sector IRR</t>
  </si>
  <si>
    <t>MIN DSCR</t>
  </si>
  <si>
    <t>Average Debt Service Cover Ratio</t>
  </si>
  <si>
    <t>Average DSCR</t>
  </si>
  <si>
    <t>Equity Cashflows (R'000s)</t>
  </si>
  <si>
    <t xml:space="preserve">Principal </t>
  </si>
  <si>
    <t xml:space="preserve">Interest </t>
  </si>
  <si>
    <t>month of year</t>
  </si>
  <si>
    <t>year of month</t>
  </si>
  <si>
    <t>Simple Solar PV Financial Model to Assist in the Procurement of Municipal Solar PV Projects via Power Purchase Agreements</t>
  </si>
  <si>
    <t>December 2019</t>
  </si>
  <si>
    <t>Select Case</t>
  </si>
  <si>
    <t>Company tax rate</t>
  </si>
  <si>
    <t>R / Wp</t>
  </si>
  <si>
    <t>REFERENCE</t>
  </si>
  <si>
    <t>Depreciation of 50%, 30%, 20% in the first three years of operations</t>
  </si>
  <si>
    <t>MODEL GUIDE</t>
  </si>
  <si>
    <t>CONSTRUCTION COST RISKS</t>
  </si>
  <si>
    <t>MAINTENANCE COSTS AND PERFORMANCE RISKS</t>
  </si>
  <si>
    <t>EXPLANATION / COMMENT</t>
  </si>
  <si>
    <t>Eskom tariff increases</t>
  </si>
  <si>
    <t>This is the expected rate at which electricity tariffs will rise. Since the power will replace power purchased from Eskom the expected wholesale increase of power from Eskom should be used. In the recent past the average Eskom tariff increase has been about 7.9% (2014 - 2019) which is about 4.5% to 5.0% above inflation. Given the current revenue shortfall in Eskom above inflation tariff increases can be expected.</t>
  </si>
  <si>
    <t>BENCHMARK</t>
  </si>
  <si>
    <t>The date on which all the financing for the project is in place and all conditions for the financing have been met so that instruction to start construction can be given.</t>
  </si>
  <si>
    <t>The mid-point of the South African Reserve Bank CPI target has been used which is slightly higher than current CPI. Note also that CPI affects both future tariff and future cost increases so works to both increase and decrease returns. Current CPI at 4.5% and PPI at 5.2% (SARB).</t>
  </si>
  <si>
    <t>The expected length of construction from the date on which the contractors are instructed to start building to the date on which the project is commissioned. A reasonable benchmark for a medium size rooftop PV project is 6 months. This could be longer for a complex project or a ground-mounted project.</t>
  </si>
  <si>
    <t>This is the expected time period (in months) of the Power Purchase Agreement or similar purchase agreement. The standard for large scale renewable energy projects is typically 20 years (or 240 months) as this approximately matches the expected useful life of the equipment, but shorter or longer periods are also used.</t>
  </si>
  <si>
    <t>calculated</t>
  </si>
  <si>
    <t>Calculated from other inputs</t>
  </si>
  <si>
    <t>project specific</t>
  </si>
  <si>
    <t>The net capacity of the project in kWp.</t>
  </si>
  <si>
    <t>All PV projects degrade to some degree each year, in other words there is a small reduction in their annual output as they get older. The equipment supplier, contractor or technical adviser should provide this parameter. A typical range would be 0.5% to 0.8% per year.</t>
  </si>
  <si>
    <t>TIME AND ESCALATION</t>
  </si>
  <si>
    <t>OPERATIONS REVENUE AND TARIFF</t>
  </si>
  <si>
    <t>OTHERS IN MODEL (NOT IN INPUT SHEET)</t>
  </si>
  <si>
    <t>PROJECT IRR</t>
  </si>
  <si>
    <t>Start of Operations Flag</t>
  </si>
  <si>
    <t>Operations Period Flag</t>
  </si>
  <si>
    <t>End of Tax Year</t>
  </si>
  <si>
    <t>Year of Assessment Year Counter</t>
  </si>
  <si>
    <t>In a tax year</t>
  </si>
  <si>
    <t>Depreciation Rate / Month</t>
  </si>
  <si>
    <t>Tax Year Number</t>
  </si>
  <si>
    <t>Tax Year</t>
  </si>
  <si>
    <t>First Tax Year</t>
  </si>
  <si>
    <t>https://www.nrel.gov/pv/lifetime.html</t>
  </si>
  <si>
    <t xml:space="preserve">http://www.eskom.co.za/CustomerCare/TariffsAndCharges/Pages/Tariffs_And_Charges.aspx
</t>
  </si>
  <si>
    <t>Some municipalities may choose to apply a premium to embedded generation for the avoided distribution losses as compared to the purchase of wholesale power from Eskom. If so, add the level of premium here as a percentage. The model adds this to the tariff as a % of the tariff.</t>
  </si>
  <si>
    <t>If the project under evaluation is either a ground-mounted installation or a rooftop PV project there may be site management costs such as grounds maintenance, or rooftop leasing costs and so forth. The model allows for an average cost per site per month to be included as well as the number of sites if the project is located on multiple sites. There is no benchmark as this is highly project dependent.</t>
  </si>
  <si>
    <t>As above.</t>
  </si>
  <si>
    <t>Operating Costs per Year</t>
  </si>
  <si>
    <t>R / year</t>
  </si>
  <si>
    <t>Solar PV projects require some operations and maintenance. These include cleaning of solar panels, occasional repairs and maintenance, administration and billing costs and so forth. These costs are approximately proportional to the size of the system installed although there are some economies of scale (that is, as the installation gets larger the costs as a percentage of the capital costs becomes smaller).  The operating costs are therefore input into the model as a percentage of the capital costs. If the operating costs are known, the user can simply adjust the percentage used until the annual operating costs (shown on the Inputs tab) equals the known amount. Operating costs have been reducing due to such factors as improved remote monitoring software. Based on discussions with firms in the sector and other sources a benchmark for operating costs per kWp installed has been determined. However, there can well be a range above and below this benchmark dependent on type and location of the system.</t>
  </si>
  <si>
    <t>The input allows for the inclusion of other operating costs that may be relevant for a particular project. For example, additional administrative costs could be included here.</t>
  </si>
  <si>
    <t>http://www.sapvia.co.za/wp-content/uploads/2017/08/Risk-%E2%80%93-Insights-into-Solar-PV-offerings-from-the-Insurance-Industry_Wessel-Wessels.pdf</t>
  </si>
  <si>
    <t>Typically an installation will be insured for such events as storm or lighting damage, fire, theft and so forth. Typically insurance costs can be determined as a percentage of the capital costs per year. The benchmark value is based on industry interviews and will vary depending on nature and location of the installation and local factors which affect the risk of the installation. The level of cover will also affect the insurance premium amount, for example whether business interruption and performance insurance is included which will increase the premiums. Note that this is a rapidly changing area and recent information should be sought from an insurance broker.</t>
  </si>
  <si>
    <t>The model allows for any capital grants provided to be included. The value of these grants are subtracted from the capital costs of the system. The default is 0 as the expectation is that no municipal grants will be provided to a private PPA partner.</t>
  </si>
  <si>
    <t>This input reflects the expected term of the debt to be provided to the project. The maximum debt term is generally at least 3 years less than the PPA period, but may be even less than this as commercial banks are relatively cautions about extending long term debt longer than about 8 - 10 years. There are, however, a number of concessional or development finance debt providers and it is therefore expected that debt up to 15 years may be possible for well contracted municipal solar PV projects.</t>
  </si>
  <si>
    <t>It is very important to note that the level of debt that the project will be able to secure will be dependent on whether the lender is satisfied that the project can always repay the debt in any period. Banks normally use a debt service cover ratio (DSCR) as a test to determine the amount of debt that they will give to a project. the DSCR is the ratio of operating income as a multiple of debt obligations due within a specific period (in this case the model uses a 6-month period). In other words, the banks want to see that the project has more than 1 times of income available to pay back debt and interest in any 6-month period. A typical DSCR based on sector discussions is 1.25 to 1.5. As with the interest rate, a bank will generally want a project with a more risky offtaker to have a higher DSCR.</t>
  </si>
  <si>
    <t>A bank will typically lend up to 75% of the project value to a project owner. However, the amount of debt is often limited by the debt service cover ratio noted above. As a project has more debt it will tend to have a lower DSCR and this then becomes the limiting factor. The model therefore has a check against the DSCR and shows a warning if the DSCR is too low. In such a case the percentage of debt must be lowered to an amount that allows for the DSCR to meet the minimum requirements.</t>
  </si>
  <si>
    <t>This input block makes the model either include the costs in the private party costs (if a "1" is input) or for the municipality to take on the costs (if a "0" is input).</t>
  </si>
  <si>
    <t>This is the current income tax rate for a private company and should typically not be changed unless, for example, the private provider is a not-for-profit organisation or international company with a different tax rate.</t>
  </si>
  <si>
    <t>This input is used to calculate the Net Present Value of the project for the private sector. The input reflects the expected cost of equity for a private sector party. It is difficult to have a standard value here as this depends on the risk profile of the project and the cost of capital of the equity partner but the benchmark is used as a reasonable starting point. It is noted that this value does not affect the key financial metrics of the model in any way and is simply used to present an indicative Net Present Value (NPV).</t>
  </si>
  <si>
    <t>This input is used to calculate the Net Present Value of the project for the public sector. The input reflects the expected cost of capital for the public sector party. As per National Treasury guidance the government long bond rate is used.  It is noted that this value does not affect the key financial metrics of the model in any way and is simply used to present an indicative Net Present Value (NPV).</t>
  </si>
  <si>
    <t>https://www.thesait.org.za/news/269950/Powering-up-A-look-at-section-12B-allowance-for-renewable-energy-machinery.htm#targetText=Section%2012B%20of%20the%20Income,the%20production%20of%20renewable%20energy.&amp;targetText=solar%20energy%3B,more%20than%2030%20megawatts%3B%20and</t>
  </si>
  <si>
    <t>Model Guide</t>
  </si>
  <si>
    <t>Inputs</t>
  </si>
  <si>
    <t>Calculations</t>
  </si>
  <si>
    <t>FinStats</t>
  </si>
  <si>
    <t>Results</t>
  </si>
  <si>
    <t>Report Tables</t>
  </si>
  <si>
    <t>Total Starting Purchase Price</t>
  </si>
  <si>
    <t xml:space="preserve">% </t>
  </si>
  <si>
    <t>Annual Power Purchased</t>
  </si>
  <si>
    <t>Rand Value of Power Purchased (Year 1)</t>
  </si>
  <si>
    <t>Introduction and Overview</t>
  </si>
  <si>
    <t>Rm</t>
  </si>
  <si>
    <t>Rand Value of Total Power Purchased (full PPA)</t>
  </si>
  <si>
    <t>Power Purchased</t>
  </si>
  <si>
    <t>Expected Eskom tariff escalation</t>
  </si>
  <si>
    <t>Historic Eskom Price Increases</t>
  </si>
  <si>
    <t>Percentage Increase</t>
  </si>
  <si>
    <t>MW</t>
  </si>
  <si>
    <t>Annual Output</t>
  </si>
  <si>
    <t>Grid Emissions Factor</t>
  </si>
  <si>
    <t>https://cdm.unfccc.int/methodologies/standard_base/2015/sb40.html</t>
  </si>
  <si>
    <t>UNFCCC, CDM Grid Emission Factor for the Southern African Power Pool</t>
  </si>
  <si>
    <t>tCO2 / MWh</t>
  </si>
  <si>
    <t>Annual Emission Reductions</t>
  </si>
  <si>
    <t>Total Emission Reductions</t>
  </si>
  <si>
    <t xml:space="preserve">tCO2  </t>
  </si>
  <si>
    <t>Overview</t>
  </si>
  <si>
    <t>Only yellow cells should be changed by the user!</t>
  </si>
  <si>
    <t>CHOOSE A CASE NUMBER PER PARAMETER</t>
  </si>
  <si>
    <t>Resource Risk</t>
  </si>
  <si>
    <t>Resource Risks</t>
  </si>
  <si>
    <t>PV Tariff</t>
  </si>
  <si>
    <t>A</t>
  </si>
  <si>
    <t>B</t>
  </si>
  <si>
    <t>INSTRUCTIONS</t>
  </si>
  <si>
    <t>Extract examples from National Treasury PPP Guidelines:</t>
  </si>
  <si>
    <t>Alexander Bay</t>
  </si>
  <si>
    <t>Bloemfontein</t>
  </si>
  <si>
    <t>Cape Town</t>
  </si>
  <si>
    <t>Durban</t>
  </si>
  <si>
    <t>Graaff-Reinet</t>
  </si>
  <si>
    <t>Nelspruit</t>
  </si>
  <si>
    <t>Port Elizabeth</t>
  </si>
  <si>
    <t>Pretoria</t>
  </si>
  <si>
    <t>Stellenbosch</t>
  </si>
  <si>
    <t>Sutherland</t>
  </si>
  <si>
    <t>Tshino</t>
  </si>
  <si>
    <t>Upington</t>
  </si>
  <si>
    <t>Vanrhynsdorp</t>
  </si>
  <si>
    <t>Vryheid</t>
  </si>
  <si>
    <t>Summer</t>
  </si>
  <si>
    <t>Winter</t>
  </si>
  <si>
    <t>NOTE: The below data is drawn from the GIZ SALGA SEGG MODEL IMPACT MODEL V.4.2.</t>
  </si>
  <si>
    <t>Risks</t>
  </si>
  <si>
    <t>This sheet provides a guide to the key user inputs into the model</t>
  </si>
  <si>
    <t>Note: only cells in yellow blocks should be changed by the user</t>
  </si>
  <si>
    <t>Example: Input Cell</t>
  </si>
  <si>
    <t>Debt will be provided to the project at a specific interest rate which will depend on how risky the lender / bank sees the project. For example, a municipality with a higher credit rating will allow a PPA partner to secure debt at a lower interest rate than a municipality in a poor financial position. 
A rough benchmark interest rate is used and is based on JIBAR plus 3.75%. The margin is based on discussions with lenders. The interest rate is normally expressed as JIBAR, the interbank lending rate which is a market determined rate, plus a margin.  The JIBAR rate in the benchmark is the  current 12-month JIBAR. An updated JIBAR rate can be found on the websites of the major banks.  An alternative way that banks sometimes express the rate is a margin on the Prime Rate. The current Prime Rate can be found on the SA Reserve Bank website and is currently 10.00% so the equivalent would be Prime + 1.4%. This is also a reasonable benchmark for the interest rate of debt although it is noted that many municipalites have poor financial status and therefore may face a somewhat higher interest rate.</t>
  </si>
  <si>
    <t>Banks will charge an upfront fee or set of fees to arrange and put in place debt for a project. These fees are meant to cover the bank's costs of the legal documentation and time involved in establishing the debt package. The costs are generally expressed as a percentage of the loan amount and a typical benchmark amount is shown.</t>
  </si>
  <si>
    <t>There are typically at least some costs to connect the project to the municipal disitribution grid. These costs could be minor and be simply the costs of the appropriate electricity metering equipment or could be considerable if the project requires new distribution wires or some form of support infrastructure or grid strengthening on the municipal side. The model allows for these grid connection costs to be either included in the private sector partner's costs or to be borne by the municipality. The expectec costs should be included in this input block.</t>
  </si>
  <si>
    <t>Indicative capital costs of the project should preferably be provided by an experienced consulting engineer as they are quite dependent on local factors, such as the the nature of the roof if a rooftop PV project or the ground conditions if a ground-mounted project. Solar PV costs can however be approximated as a Rand value per installed capacity, expressed as R / kWp. The model requires a capital costs input in R'000s, but it does also show what this cost is in R / kWp so that a reality check can be conducted on the costs to see if they fit within current market estimates.  A current market range of costs of: ground-mounted = R12 000 - R13 500 &amp; rooftop = R9 000 - R10 000 is a reasonable benchmark but it is noted that these costs can vary quite rapidly due to external factors such as the Rand / US Dollar exchange rate, market supply conditions and so forth.</t>
  </si>
  <si>
    <t>Either 1 or  0</t>
  </si>
  <si>
    <t>Project specific date</t>
  </si>
  <si>
    <t>Project specific</t>
  </si>
  <si>
    <t>CHECKS</t>
  </si>
  <si>
    <t>Sensitivity</t>
  </si>
  <si>
    <t>MODELER INPUTS - DO NOT CHANGE</t>
  </si>
  <si>
    <t xml:space="preserve">R100 / kWp is low end of private sector operating costs for rooftop PV </t>
  </si>
  <si>
    <t>Likelihood of Risk</t>
  </si>
  <si>
    <t>NOTE: A positive Value of Risk means that this is the expected value of the risk to the project (i.e., a negative value is a benefit to the project)</t>
  </si>
  <si>
    <t>In the yellow blocks from Row 87, include the percentage of the risk retained by the municipality under the proposed PPA structure.</t>
  </si>
  <si>
    <t>In the Column B yellow blocks, include an expected likelihood of the percentage variation occurring.</t>
  </si>
  <si>
    <t>In the Column A yellow blocks, include an expected percentage upside and downside variation for the indicated parameter.</t>
  </si>
  <si>
    <r>
      <rPr>
        <b/>
        <i/>
        <sz val="11"/>
        <color rgb="FFC00000"/>
        <rFont val="Arial"/>
        <family val="2"/>
      </rPr>
      <t>Check</t>
    </r>
    <r>
      <rPr>
        <i/>
        <sz val="11"/>
        <color rgb="FFC00000"/>
        <rFont val="Arial"/>
        <family val="2"/>
      </rPr>
      <t xml:space="preserve"> - block red if cashflow insufficient for debt service</t>
    </r>
  </si>
  <si>
    <r>
      <t xml:space="preserve">INPUTS  ---- </t>
    </r>
    <r>
      <rPr>
        <b/>
        <sz val="16"/>
        <color rgb="FFC00000"/>
        <rFont val="Arial"/>
        <family val="2"/>
      </rPr>
      <t>Note:</t>
    </r>
    <r>
      <rPr>
        <b/>
        <sz val="16"/>
        <rFont val="Arial"/>
        <family val="2"/>
      </rPr>
      <t xml:space="preserve"> SEE INPUT BLOCKS IN COLUMNS N, O, P ---&gt;</t>
    </r>
  </si>
  <si>
    <r>
      <t xml:space="preserve">COMMENT </t>
    </r>
    <r>
      <rPr>
        <sz val="11"/>
        <rFont val="Arial"/>
        <family val="2"/>
      </rPr>
      <t>[Provide a comment explaining why a particular value has been used]</t>
    </r>
  </si>
  <si>
    <r>
      <t xml:space="preserve">The estimated generation in MWh / year. This will of course differ per project size, but will also differ depending on location in the country, any shading impacts, types of equipment used and other project specific factors. This information should be provided by a technical expert and should be the net output of the plant after taking into account any internal losses, internal consumption, export losses and adjustments for plant availability, i.e. this should be </t>
    </r>
    <r>
      <rPr>
        <b/>
        <sz val="12"/>
        <rFont val="Arial"/>
        <family val="2"/>
      </rPr>
      <t>annual net exported power to the distribution grid.</t>
    </r>
  </si>
  <si>
    <r>
      <t>The starting tariff is one of the key inputs which determines both project viability and value for money for the municipality.  The starting principle, but dependent on the evolving regulatory environment, is that the tariff should be equal to or below the wholesale price of power that the municipality purchases from Eskom. This is typically the Megaflex tariff band of Eskom. 
The Megaflex tariff is a time-of-use (TOU) tariff and hence depends on when the solar PV power is produced - both the time of year and time of day. The requires a relatively complex calculation to match the time of solar PV production against the Megaflex tariff bands to determine an average tariff for the model. The model includes a specific tab to assist in this calculation (</t>
    </r>
    <r>
      <rPr>
        <b/>
        <sz val="12"/>
        <rFont val="Arial"/>
        <family val="2"/>
      </rPr>
      <t>see Tab: PV Tariff</t>
    </r>
    <r>
      <rPr>
        <sz val="12"/>
        <rFont val="Arial"/>
        <family val="2"/>
      </rPr>
      <t>). The 2019/20 Megaflex municipal tariff (using eThekwini as an example) weighted for the solar PV time of production is used here as a benchmark.</t>
    </r>
  </si>
  <si>
    <r>
      <t xml:space="preserve">See Row 11 of the </t>
    </r>
    <r>
      <rPr>
        <b/>
        <sz val="12"/>
        <rFont val="Arial"/>
        <family val="2"/>
      </rPr>
      <t>Calculations</t>
    </r>
    <r>
      <rPr>
        <sz val="12"/>
        <rFont val="Arial"/>
        <family val="2"/>
      </rPr>
      <t xml:space="preserve"> tab. The yellow input blocks can be filled in if the user wants to over-ride the default annual Eskom tariff increase input in the Inputs tab. This would be the case if the user wishes to use NERSA approved tariff increases or else if the user expects a different increase in Eskom tariffs in the short term. The user can also over-ride all the years if they have a view of how Eskom tariffs will escalate over time or simply want to test scenarios with different escalation profiles.
Note: if these yellow blocks are not filled in, the model will simply take the escalation rate from the Inputs tab.</t>
    </r>
  </si>
  <si>
    <r>
      <t xml:space="preserve">See Row 137 of the </t>
    </r>
    <r>
      <rPr>
        <b/>
        <sz val="12"/>
        <rFont val="Arial"/>
        <family val="2"/>
      </rPr>
      <t>Calculations</t>
    </r>
    <r>
      <rPr>
        <sz val="12"/>
        <rFont val="Arial"/>
        <family val="2"/>
      </rPr>
      <t xml:space="preserve"> tab. The user should input a depreciation profile if different from the default. In the case of projects less than 1MW a first year depreciation of 100% can be used. The model will show an error message if the total depreciation does not sum to 100%.
As the referenced articles show there is a Section 12B allowance that allows for accelerated depreciation of renewable energy assets. There has been an amendment that allows a faster depreciation (100% in the first year) for assets under 1MW which would therefore be applicable to such smaller scale projects.</t>
    </r>
  </si>
  <si>
    <r>
      <t xml:space="preserve">The purpose of the model is to provide a relatively simple yet accurate guide to municipalities contemplating entering into a Power Purchase Agreement (PPA) with a private sector provider for a solar PV project. The model is structured as a project finance model. In other words, it assumes that the project is a stand-alone project and that it can receive debt funding to improve the financial returns for the private party.
As local circumstances differ, the model is relatively flexible to allow the municipality to consider different project designs, e.g., different project sizes, different PPA lengths, and also to account for factors outside of the municipality's control, such as the debt interest rate and actual project capital costs. The model also has tabs that present the results in a useful way for the user and also  allow for some sensitivity analysis to be done on key inputs. 
</t>
    </r>
    <r>
      <rPr>
        <b/>
        <sz val="12"/>
        <rFont val="Arial"/>
        <family val="2"/>
      </rPr>
      <t xml:space="preserve">
It is noted that the model cannot replace a full lender model that may be required by a bank lending funds to a project</t>
    </r>
    <r>
      <rPr>
        <sz val="12"/>
        <rFont val="Arial"/>
        <family val="2"/>
      </rPr>
      <t>,</t>
    </r>
    <r>
      <rPr>
        <b/>
        <sz val="12"/>
        <rFont val="Arial"/>
        <family val="2"/>
      </rPr>
      <t xml:space="preserve"> </t>
    </r>
    <r>
      <rPr>
        <sz val="12"/>
        <rFont val="Arial"/>
        <family val="2"/>
      </rPr>
      <t>but should be accurate enough for a municipality to get an approximate appraisal of project viability before entering into a PPA procurement process. It should also allow a municipality to compare different proposed project parameters and to assess the relative merits of different project options or suggestions from private partners.
In the expectation that municipalities may want to enter into PPAs via the Public Private Partnership (PPP) framework of National Treasury, the model also includes a tab designed to assist with the risk assessment component of the PPP guidelines and also presents some of its results from a private and public sector perspective.</t>
    </r>
  </si>
  <si>
    <r>
      <rPr>
        <b/>
        <i/>
        <sz val="12"/>
        <color rgb="FFC00000"/>
        <rFont val="Arial"/>
        <family val="2"/>
      </rPr>
      <t>NOTE</t>
    </r>
    <r>
      <rPr>
        <sz val="12"/>
        <color theme="1"/>
        <rFont val="Arial"/>
        <family val="2"/>
      </rPr>
      <t>:</t>
    </r>
    <r>
      <rPr>
        <sz val="12"/>
        <rFont val="Arial"/>
        <family val="2"/>
      </rPr>
      <t xml:space="preserve"> any user-required input is in a </t>
    </r>
    <r>
      <rPr>
        <b/>
        <sz val="12"/>
        <rFont val="Arial"/>
        <family val="2"/>
      </rPr>
      <t>yellow cell</t>
    </r>
    <r>
      <rPr>
        <sz val="12"/>
        <rFont val="Arial"/>
        <family val="2"/>
      </rPr>
      <t>. Generally, any cell that is not in yellow should not be changed by the user.</t>
    </r>
  </si>
  <si>
    <r>
      <t xml:space="preserve">The Inputs tab includes </t>
    </r>
    <r>
      <rPr>
        <b/>
        <sz val="12"/>
        <rFont val="Arial"/>
        <family val="2"/>
      </rPr>
      <t>all the input cells that should be filled in by the user</t>
    </r>
    <r>
      <rPr>
        <sz val="12"/>
        <rFont val="Arial"/>
        <family val="2"/>
      </rPr>
      <t xml:space="preserve">. </t>
    </r>
    <r>
      <rPr>
        <b/>
        <i/>
        <sz val="12"/>
        <color rgb="FFC00000"/>
        <rFont val="Arial"/>
        <family val="2"/>
      </rPr>
      <t>NOTE</t>
    </r>
    <r>
      <rPr>
        <sz val="12"/>
        <rFont val="Arial"/>
        <family val="2"/>
      </rPr>
      <t>: Only input data into the yellow cells.
The Inputs tab allows for three different scenarios. These are currently called Base, Conservative and Optimistic but can be renamed by the user. The user can then select a particular scenario by using the Scenario Selection chooser in cell F3. This allows for easy comparison of results between different scenarios.</t>
    </r>
  </si>
  <si>
    <r>
      <t xml:space="preserve">The Calculations tab contains the </t>
    </r>
    <r>
      <rPr>
        <b/>
        <sz val="12"/>
        <rFont val="Arial"/>
        <family val="2"/>
      </rPr>
      <t>financial calculations on a monthly basis</t>
    </r>
    <r>
      <rPr>
        <sz val="12"/>
        <rFont val="Arial"/>
        <family val="2"/>
      </rPr>
      <t>.
There are a few user inputs on the Calculations tab that allow the user to override the default values used for Eskom tariff escalation and for the depreciation rate used in the model. Apart from those inputs in yellow cells, the user should not adjust other cells on the calculations sheet.</t>
    </r>
  </si>
  <si>
    <r>
      <t xml:space="preserve">The FinStats tab summarises the results from the calculations sheet into </t>
    </r>
    <r>
      <rPr>
        <b/>
        <sz val="12"/>
        <rFont val="Arial"/>
        <family val="2"/>
      </rPr>
      <t xml:space="preserve">simple annual income statements and cash-flow statements </t>
    </r>
    <r>
      <rPr>
        <sz val="12"/>
        <rFont val="Arial"/>
        <family val="2"/>
      </rPr>
      <t>as well as showing some other key outputs on an annual basis.</t>
    </r>
  </si>
  <si>
    <r>
      <t xml:space="preserve">The results tab summarises some key financial results including:
– </t>
    </r>
    <r>
      <rPr>
        <b/>
        <sz val="12"/>
        <rFont val="Arial"/>
        <family val="2"/>
      </rPr>
      <t>Equity IRR:</t>
    </r>
    <r>
      <rPr>
        <sz val="12"/>
        <rFont val="Arial"/>
        <family val="2"/>
      </rPr>
      <t xml:space="preserve"> the internal rate of return for a private sector equity provider. This is typically a key value that private renewable energy developers will consider when looking at the merits of a particular project.
– </t>
    </r>
    <r>
      <rPr>
        <b/>
        <sz val="12"/>
        <rFont val="Arial"/>
        <family val="2"/>
      </rPr>
      <t>Project IRR</t>
    </r>
    <r>
      <rPr>
        <sz val="12"/>
        <rFont val="Arial"/>
        <family val="2"/>
      </rPr>
      <t xml:space="preserve">: the internal rate of return for the project as a whole, i.e., if there is no debt in the project. This is a good guide to the general merits of the project.
– </t>
    </r>
    <r>
      <rPr>
        <b/>
        <sz val="12"/>
        <rFont val="Arial"/>
        <family val="2"/>
      </rPr>
      <t>The private sector Net Present Value (NPV)</t>
    </r>
    <r>
      <rPr>
        <sz val="12"/>
        <rFont val="Arial"/>
        <family val="2"/>
      </rPr>
      <t xml:space="preserve">: this reflects the value in today's money if the costs and benefits of the project were discounted back to today with the private sector discount rate used in the Inputs tab.
– </t>
    </r>
    <r>
      <rPr>
        <b/>
        <sz val="12"/>
        <rFont val="Arial"/>
        <family val="2"/>
      </rPr>
      <t>The public sector NPV:</t>
    </r>
    <r>
      <rPr>
        <sz val="12"/>
        <rFont val="Arial"/>
        <family val="2"/>
      </rPr>
      <t xml:space="preserve"> this reflects the same as the private sector NPV if the project was to be done by the public sector but uses the public sector discount rate (equivalent to the cost of government borrowing) and also removes the impact of insurance and taxes that are typically not included in a public sector analysis.
– </t>
    </r>
    <r>
      <rPr>
        <b/>
        <sz val="12"/>
        <rFont val="Arial"/>
        <family val="2"/>
      </rPr>
      <t>The public sector cost of risk:</t>
    </r>
    <r>
      <rPr>
        <sz val="12"/>
        <rFont val="Arial"/>
        <family val="2"/>
      </rPr>
      <t xml:space="preserve"> this shows the value of the cost of risk that the public sector transfers to the private sector (this is calculated on the Risks tab) and is important in understanding the benefits of the project from the public sector perspective.
– </t>
    </r>
    <r>
      <rPr>
        <b/>
        <sz val="12"/>
        <rFont val="Arial"/>
        <family val="2"/>
      </rPr>
      <t>The risk adjusted NPV:</t>
    </r>
    <r>
      <rPr>
        <sz val="12"/>
        <rFont val="Arial"/>
        <family val="2"/>
      </rPr>
      <t xml:space="preserve"> this shows the public sector NPV after adjusting for the risks above.</t>
    </r>
  </si>
  <si>
    <r>
      <t>This tab includes</t>
    </r>
    <r>
      <rPr>
        <b/>
        <sz val="12"/>
        <rFont val="Arial"/>
        <family val="2"/>
      </rPr>
      <t xml:space="preserve"> </t>
    </r>
    <r>
      <rPr>
        <sz val="12"/>
        <rFont val="Arial"/>
        <family val="2"/>
      </rPr>
      <t>tables that may be useful</t>
    </r>
    <r>
      <rPr>
        <b/>
        <sz val="12"/>
        <rFont val="Arial"/>
        <family val="2"/>
      </rPr>
      <t xml:space="preserve"> </t>
    </r>
    <r>
      <rPr>
        <sz val="12"/>
        <rFont val="Arial"/>
        <family val="2"/>
      </rPr>
      <t>for a municipality when drafting a report on the proposed project.</t>
    </r>
  </si>
  <si>
    <r>
      <t>The Sensitivity tab allows for sensitivity analysis</t>
    </r>
    <r>
      <rPr>
        <b/>
        <sz val="12"/>
        <rFont val="Arial"/>
        <family val="2"/>
      </rPr>
      <t xml:space="preserve"> </t>
    </r>
    <r>
      <rPr>
        <sz val="12"/>
        <rFont val="Arial"/>
        <family val="2"/>
      </rPr>
      <t xml:space="preserve">to be done on four key parameters:
– Tariff Escalation
– Starting Tariff
– Operating Costs
– Capital Costs
</t>
    </r>
    <r>
      <rPr>
        <b/>
        <sz val="12"/>
        <rFont val="Arial"/>
        <family val="2"/>
      </rPr>
      <t xml:space="preserve">
</t>
    </r>
    <r>
      <rPr>
        <sz val="12"/>
        <rFont val="Arial"/>
        <family val="2"/>
      </rPr>
      <t>The sheet allows the user to input a range of percentage increases or decreases for these parameters and then to select one for the model to use. The sheet also shows a graph of the range, which gives a sense of how sensitive the results are in terms of changes in these parameters. It is noted that a similar type of sensitivity analysis can also be conducted using different inputs in the scenario selector in the Inputs tab.</t>
    </r>
  </si>
  <si>
    <r>
      <t xml:space="preserve">The Risks tab provides an indicative table in line with the National Treasury PPP guidelines to estimate the cost of risks of the project. A set of risks are included, however the user can adjust the items seen as risky as well as the expected impact of the risk and the chance of the risk occurring. Note that the risks include downside and upside risks. For example, maintenance costs could be either higher or lower than expected.
The total value of risks is indicative of the risks that would be borne by the municipality if they implemented the project and also indicates the value of the risk that a private sector party would take on if the project were to be implemented by the private sector.
</t>
    </r>
    <r>
      <rPr>
        <b/>
        <i/>
        <sz val="12"/>
        <color rgb="FFC00000"/>
        <rFont val="Arial"/>
        <family val="2"/>
      </rPr>
      <t>NOTE</t>
    </r>
    <r>
      <rPr>
        <sz val="12"/>
        <rFont val="Arial"/>
        <family val="2"/>
      </rPr>
      <t>: this tab is not a necessary tab for the model and is only included as it may be of potential value for those projects being implemented under the National Treasury PPP Guidelines. Therefore, the user can simply leave this tab as-is without affecting key financial model outputs.</t>
    </r>
  </si>
  <si>
    <r>
      <t>The PV Tariff tab provides a tool to develop an indicative solar PV average tariff based on the solar resource in a particular location and the average Eskom Megaflex tariff bands application during solar generation times in that location.</t>
    </r>
    <r>
      <rPr>
        <b/>
        <sz val="12"/>
        <rFont val="Arial"/>
        <family val="2"/>
      </rPr>
      <t xml:space="preserve">
</t>
    </r>
    <r>
      <rPr>
        <sz val="12"/>
        <rFont val="Arial"/>
        <family val="2"/>
      </rPr>
      <t xml:space="preserve">
</t>
    </r>
    <r>
      <rPr>
        <b/>
        <sz val="12"/>
        <rFont val="Arial"/>
        <family val="2"/>
      </rPr>
      <t>Data that needs to be entered by the user:</t>
    </r>
    <r>
      <rPr>
        <sz val="12"/>
        <rFont val="Arial"/>
        <family val="2"/>
      </rPr>
      <t xml:space="preserve">
– Current Eskom Megaflex rates (or other tariff structure if appropriate) as indicated in the yellow cells. These can all be found in the current Eskom tariff book.
– Select the nearest city shown on the map for the project location.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</si>
</sst>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_);\(#,##0\);&quot;-  &quot;;&quot; &quot;@"/>
    <numFmt numFmtId="165" formatCode="dd\ mmm\ yy_);;&quot;-  &quot;;&quot; &quot;@"/>
    <numFmt numFmtId="166" formatCode="0.00%_);\-0.00%_);&quot;-  &quot;;&quot; &quot;@"/>
    <numFmt numFmtId="167" formatCode="#,##0_);\(#,##0\);&quot;-  &quot;;&quot; &quot;@&quot; &quot;"/>
    <numFmt numFmtId="168" formatCode="dd\ mmm\ yyyy_);;&quot;-  &quot;;&quot; &quot;@"/>
    <numFmt numFmtId="169" formatCode="#,##0.0_);\(#,##0.0\);&quot;-  &quot;;&quot; &quot;@"/>
    <numFmt numFmtId="170" formatCode="#,##0.0000_);\(#,##0.0000\);&quot;-  &quot;;&quot; &quot;@"/>
    <numFmt numFmtId="171" formatCode="#,##0.00_);\(#,##0.00\);&quot;-  &quot;;&quot; &quot;@"/>
    <numFmt numFmtId="172" formatCode="0%_);\-0%_);&quot;-  &quot;;&quot; &quot;@"/>
    <numFmt numFmtId="173" formatCode="0.0%"/>
    <numFmt numFmtId="174" formatCode="_(* #,##0_);_(* \(#,##0\);_(* &quot;-&quot;??_);_(@_)"/>
    <numFmt numFmtId="175" formatCode="_(* #,##0.0_);_(* \(#,##0.0\);_(* &quot;-&quot;??_);_(@_)"/>
    <numFmt numFmtId="176" formatCode="[$-1C09]dd\ mmm\ yyyy;@"/>
    <numFmt numFmtId="177" formatCode="[$-1C09]\ mmm\ yyyy;@"/>
    <numFmt numFmtId="178" formatCode="[$-1C09]mmm\ yyyy;@"/>
    <numFmt numFmtId="179" formatCode="#,##0.0"/>
    <numFmt numFmtId="180" formatCode="_(* #,##0.0000_);_(* \(#,##0.0000\);_(* &quot;-&quot;??_);_(@_)"/>
  </numFmts>
  <fonts count="59" x14ac:knownFonts="1">
    <font>
      <sz val="10"/>
      <name val="Verdana"/>
    </font>
    <font>
      <sz val="10"/>
      <name val="Verdana"/>
      <family val="2"/>
    </font>
    <font>
      <sz val="8"/>
      <name val="Verdana"/>
      <family val="2"/>
    </font>
    <font>
      <sz val="10"/>
      <name val="Arial"/>
      <family val="2"/>
      <charset val="162"/>
    </font>
    <font>
      <sz val="8"/>
      <color indexed="8"/>
      <name val="Tahoma"/>
      <family val="2"/>
    </font>
    <font>
      <b/>
      <sz val="16"/>
      <color indexed="12"/>
      <name val="Arial"/>
      <family val="2"/>
    </font>
    <font>
      <sz val="11"/>
      <color indexed="8"/>
      <name val="Calibri"/>
      <family val="2"/>
    </font>
    <font>
      <sz val="10"/>
      <name val="Arial"/>
      <family val="2"/>
    </font>
    <font>
      <sz val="10"/>
      <name val="Arial"/>
      <family val="2"/>
    </font>
    <font>
      <sz val="10"/>
      <color theme="0"/>
      <name val="Arial"/>
      <family val="2"/>
    </font>
    <font>
      <u/>
      <sz val="10"/>
      <color theme="10"/>
      <name val="Verdana"/>
      <family val="2"/>
    </font>
    <font>
      <sz val="13"/>
      <color rgb="FF000000"/>
      <name val="Verdana"/>
      <family val="2"/>
    </font>
    <font>
      <sz val="10"/>
      <color rgb="FF000000"/>
      <name val="Verdana"/>
      <family val="2"/>
    </font>
    <font>
      <sz val="10"/>
      <color theme="1"/>
      <name val="Arial"/>
      <family val="2"/>
    </font>
    <font>
      <b/>
      <sz val="10"/>
      <color theme="1"/>
      <name val="Arial"/>
      <family val="2"/>
    </font>
    <font>
      <sz val="10"/>
      <color rgb="FF000000"/>
      <name val="Arial"/>
      <family val="2"/>
    </font>
    <font>
      <b/>
      <sz val="11"/>
      <name val="Arial"/>
      <family val="2"/>
    </font>
    <font>
      <sz val="11"/>
      <name val="Arial"/>
      <family val="2"/>
    </font>
    <font>
      <b/>
      <sz val="11"/>
      <color rgb="FF002060"/>
      <name val="Arial"/>
      <family val="2"/>
    </font>
    <font>
      <sz val="11"/>
      <color rgb="FF002060"/>
      <name val="Arial"/>
      <family val="2"/>
    </font>
    <font>
      <b/>
      <sz val="11"/>
      <color theme="1"/>
      <name val="Arial"/>
      <family val="2"/>
    </font>
    <font>
      <sz val="11"/>
      <color theme="1"/>
      <name val="Arial"/>
      <family val="2"/>
    </font>
    <font>
      <sz val="9"/>
      <color rgb="FF000000"/>
      <name val="Arial"/>
      <family val="2"/>
    </font>
    <font>
      <b/>
      <sz val="9"/>
      <color rgb="FF000000"/>
      <name val="Arial"/>
      <family val="2"/>
    </font>
    <font>
      <b/>
      <sz val="14"/>
      <color theme="1"/>
      <name val="Arial"/>
      <family val="2"/>
    </font>
    <font>
      <b/>
      <sz val="9"/>
      <name val="Arial"/>
      <family val="2"/>
    </font>
    <font>
      <sz val="9"/>
      <name val="Arial"/>
      <family val="2"/>
    </font>
    <font>
      <i/>
      <sz val="9"/>
      <name val="Arial"/>
      <family val="2"/>
    </font>
    <font>
      <sz val="9"/>
      <color rgb="FF0070C0"/>
      <name val="Arial"/>
      <family val="2"/>
    </font>
    <font>
      <sz val="16"/>
      <name val="Arial"/>
      <family val="2"/>
    </font>
    <font>
      <b/>
      <sz val="16"/>
      <name val="Arial"/>
      <family val="2"/>
    </font>
    <font>
      <b/>
      <sz val="14"/>
      <name val="Arial"/>
      <family val="2"/>
    </font>
    <font>
      <sz val="14"/>
      <name val="Arial"/>
      <family val="2"/>
    </font>
    <font>
      <sz val="12"/>
      <name val="Arial"/>
      <family val="2"/>
    </font>
    <font>
      <b/>
      <sz val="12"/>
      <name val="Arial"/>
      <family val="2"/>
    </font>
    <font>
      <i/>
      <sz val="11"/>
      <name val="Arial"/>
      <family val="2"/>
    </font>
    <font>
      <b/>
      <sz val="11"/>
      <color rgb="FF0070C0"/>
      <name val="Arial"/>
      <family val="2"/>
    </font>
    <font>
      <sz val="11"/>
      <color rgb="FF0070C0"/>
      <name val="Arial"/>
      <family val="2"/>
    </font>
    <font>
      <i/>
      <sz val="11"/>
      <color rgb="FFC00000"/>
      <name val="Arial"/>
      <family val="2"/>
    </font>
    <font>
      <b/>
      <i/>
      <sz val="11"/>
      <color rgb="FFC00000"/>
      <name val="Arial"/>
      <family val="2"/>
    </font>
    <font>
      <b/>
      <i/>
      <sz val="11"/>
      <name val="Arial"/>
      <family val="2"/>
    </font>
    <font>
      <b/>
      <sz val="16"/>
      <color rgb="FFC00000"/>
      <name val="Arial"/>
      <family val="2"/>
    </font>
    <font>
      <u/>
      <sz val="16"/>
      <name val="Arial"/>
      <family val="2"/>
    </font>
    <font>
      <u/>
      <sz val="11"/>
      <name val="Arial"/>
      <family val="2"/>
    </font>
    <font>
      <b/>
      <u/>
      <sz val="11"/>
      <name val="Arial"/>
      <family val="2"/>
    </font>
    <font>
      <b/>
      <sz val="11"/>
      <color rgb="FFC00000"/>
      <name val="Arial"/>
      <family val="2"/>
    </font>
    <font>
      <sz val="11"/>
      <color theme="1" tint="0.249977111117893"/>
      <name val="Arial"/>
      <family val="2"/>
    </font>
    <font>
      <i/>
      <sz val="11"/>
      <color theme="1" tint="0.249977111117893"/>
      <name val="Arial"/>
      <family val="2"/>
    </font>
    <font>
      <sz val="11"/>
      <color theme="1" tint="0.34998626667073579"/>
      <name val="Arial"/>
      <family val="2"/>
    </font>
    <font>
      <u/>
      <sz val="12"/>
      <color theme="10"/>
      <name val="Arial"/>
      <family val="2"/>
    </font>
    <font>
      <i/>
      <sz val="12"/>
      <name val="Arial"/>
      <family val="2"/>
    </font>
    <font>
      <u/>
      <sz val="10"/>
      <color theme="10"/>
      <name val="Arial"/>
      <family val="2"/>
    </font>
    <font>
      <b/>
      <sz val="12"/>
      <color theme="1"/>
      <name val="Arial"/>
      <family val="2"/>
    </font>
    <font>
      <b/>
      <u/>
      <sz val="12"/>
      <color rgb="FF0070C0"/>
      <name val="Arial"/>
      <family val="2"/>
    </font>
    <font>
      <b/>
      <i/>
      <sz val="12"/>
      <color rgb="FFC00000"/>
      <name val="Arial"/>
      <family val="2"/>
    </font>
    <font>
      <sz val="12"/>
      <color theme="1"/>
      <name val="Arial"/>
      <family val="2"/>
    </font>
    <font>
      <b/>
      <sz val="12"/>
      <color rgb="FF0070C0"/>
      <name val="Arial"/>
      <family val="2"/>
    </font>
    <font>
      <b/>
      <sz val="28"/>
      <name val="Arial"/>
      <family val="2"/>
    </font>
    <font>
      <sz val="18"/>
      <name val="Arial"/>
      <family val="2"/>
    </font>
  </fonts>
  <fills count="17">
    <fill>
      <patternFill patternType="none"/>
    </fill>
    <fill>
      <patternFill patternType="gray125"/>
    </fill>
    <fill>
      <patternFill patternType="solid">
        <fgColor indexed="1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EF4136"/>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D579"/>
        <bgColor indexed="64"/>
      </patternFill>
    </fill>
    <fill>
      <patternFill patternType="solid">
        <fgColor rgb="FFBFBFBF"/>
        <bgColor rgb="FF000000"/>
      </patternFill>
    </fill>
  </fills>
  <borders count="26">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right/>
      <top style="thin">
        <color auto="1"/>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theme="8" tint="0.79998168889431442"/>
      </bottom>
      <diagonal/>
    </border>
    <border>
      <left/>
      <right/>
      <top style="medium">
        <color theme="8" tint="0.79998168889431442"/>
      </top>
      <bottom style="medium">
        <color theme="8" tint="0.79998168889431442"/>
      </bottom>
      <diagonal/>
    </border>
    <border>
      <left/>
      <right/>
      <top style="medium">
        <color theme="8" tint="0.79998168889431442"/>
      </top>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0" fontId="4" fillId="0" borderId="0"/>
    <xf numFmtId="0" fontId="3" fillId="0" borderId="0"/>
    <xf numFmtId="0" fontId="3" fillId="0" borderId="0"/>
    <xf numFmtId="0" fontId="5" fillId="0" borderId="0"/>
    <xf numFmtId="165" fontId="6" fillId="0" borderId="0" applyFont="0" applyFill="0" applyBorder="0" applyProtection="0">
      <alignment vertical="top"/>
    </xf>
    <xf numFmtId="168" fontId="8" fillId="0" borderId="0" applyFont="0" applyFill="0" applyBorder="0" applyProtection="0">
      <alignment vertical="top"/>
    </xf>
    <xf numFmtId="170" fontId="8" fillId="0" borderId="0" applyFont="0" applyFill="0" applyBorder="0" applyProtection="0">
      <alignment vertical="top"/>
    </xf>
    <xf numFmtId="0" fontId="9" fillId="6" borderId="2" applyNumberFormat="0">
      <alignment horizontal="centerContinuous" vertical="center" wrapText="1"/>
    </xf>
    <xf numFmtId="0" fontId="10" fillId="0" borderId="0" applyNumberFormat="0" applyFill="0" applyBorder="0" applyAlignment="0" applyProtection="0"/>
  </cellStyleXfs>
  <cellXfs count="595">
    <xf numFmtId="0" fontId="0" fillId="0" borderId="0" xfId="0"/>
    <xf numFmtId="0" fontId="0" fillId="7" borderId="0" xfId="0" applyFill="1"/>
    <xf numFmtId="0" fontId="0" fillId="7" borderId="0" xfId="0" applyFill="1" applyAlignment="1">
      <alignment horizontal="left" vertical="center" wrapText="1" indent="1"/>
    </xf>
    <xf numFmtId="0" fontId="0" fillId="7" borderId="0" xfId="0" applyFill="1" applyAlignment="1">
      <alignment horizontal="left" wrapText="1" indent="1"/>
    </xf>
    <xf numFmtId="0" fontId="0" fillId="7" borderId="0" xfId="0" applyFill="1" applyAlignment="1">
      <alignment vertical="center" wrapText="1"/>
    </xf>
    <xf numFmtId="0" fontId="0" fillId="7" borderId="0" xfId="0" applyFill="1" applyAlignment="1">
      <alignment wrapText="1"/>
    </xf>
    <xf numFmtId="0" fontId="11" fillId="7" borderId="0" xfId="0" applyFont="1" applyFill="1" applyAlignment="1">
      <alignment wrapText="1"/>
    </xf>
    <xf numFmtId="0" fontId="10" fillId="7" borderId="0" xfId="12" applyFill="1"/>
    <xf numFmtId="0" fontId="12" fillId="7" borderId="0" xfId="0" applyFont="1" applyFill="1" applyAlignment="1">
      <alignment wrapText="1"/>
    </xf>
    <xf numFmtId="0" fontId="7" fillId="3" borderId="2" xfId="0" applyFont="1" applyFill="1" applyBorder="1"/>
    <xf numFmtId="0" fontId="13" fillId="0" borderId="0" xfId="0" applyFont="1"/>
    <xf numFmtId="0" fontId="13" fillId="0" borderId="0" xfId="0" applyFont="1" applyFill="1"/>
    <xf numFmtId="0" fontId="14" fillId="0" borderId="0" xfId="0" applyFont="1"/>
    <xf numFmtId="0" fontId="14" fillId="0" borderId="1" xfId="0" applyFont="1" applyBorder="1"/>
    <xf numFmtId="0" fontId="13" fillId="0" borderId="1" xfId="0" applyFont="1" applyBorder="1" applyAlignment="1">
      <alignment horizontal="center" wrapText="1"/>
    </xf>
    <xf numFmtId="0" fontId="13" fillId="0" borderId="0" xfId="0" applyFont="1" applyBorder="1" applyAlignment="1">
      <alignment horizontal="center" wrapText="1"/>
    </xf>
    <xf numFmtId="0" fontId="13" fillId="0" borderId="0" xfId="0" applyFont="1" applyFill="1" applyBorder="1"/>
    <xf numFmtId="0" fontId="13" fillId="0" borderId="0" xfId="0" applyFont="1" applyFill="1" applyBorder="1" applyAlignment="1">
      <alignment horizontal="center"/>
    </xf>
    <xf numFmtId="0" fontId="14" fillId="0" borderId="0" xfId="0" applyFont="1" applyBorder="1"/>
    <xf numFmtId="0" fontId="13" fillId="0" borderId="0" xfId="0" applyFont="1" applyBorder="1" applyAlignment="1">
      <alignment horizontal="center"/>
    </xf>
    <xf numFmtId="43" fontId="13" fillId="0" borderId="0" xfId="1" applyFont="1"/>
    <xf numFmtId="0" fontId="13" fillId="0" borderId="0" xfId="0" applyFont="1" applyBorder="1"/>
    <xf numFmtId="43" fontId="13" fillId="0" borderId="0" xfId="1" applyFont="1" applyBorder="1"/>
    <xf numFmtId="43" fontId="13" fillId="0" borderId="0" xfId="0" applyNumberFormat="1" applyFont="1" applyFill="1" applyBorder="1"/>
    <xf numFmtId="174" fontId="13" fillId="0" borderId="0" xfId="0" applyNumberFormat="1" applyFont="1" applyFill="1" applyBorder="1"/>
    <xf numFmtId="173" fontId="13" fillId="0" borderId="0" xfId="2" applyNumberFormat="1" applyFont="1" applyFill="1" applyBorder="1"/>
    <xf numFmtId="43" fontId="14" fillId="0" borderId="1" xfId="1" applyFont="1" applyBorder="1"/>
    <xf numFmtId="1" fontId="14" fillId="0" borderId="0" xfId="0" applyNumberFormat="1" applyFont="1" applyBorder="1"/>
    <xf numFmtId="43" fontId="14" fillId="0" borderId="0" xfId="1" applyFont="1" applyBorder="1"/>
    <xf numFmtId="43" fontId="14" fillId="0" borderId="1" xfId="0" applyNumberFormat="1" applyFont="1" applyBorder="1"/>
    <xf numFmtId="0" fontId="14" fillId="0" borderId="0" xfId="0" applyFont="1" applyFill="1" applyBorder="1"/>
    <xf numFmtId="43" fontId="14" fillId="0" borderId="0" xfId="0" applyNumberFormat="1" applyFont="1" applyFill="1" applyBorder="1"/>
    <xf numFmtId="43" fontId="14" fillId="0" borderId="0" xfId="0" applyNumberFormat="1" applyFont="1"/>
    <xf numFmtId="0" fontId="13" fillId="0" borderId="0" xfId="0" applyFont="1" applyFill="1" applyAlignment="1">
      <alignment horizontal="center"/>
    </xf>
    <xf numFmtId="0" fontId="13" fillId="0" borderId="2" xfId="0" applyFont="1" applyBorder="1" applyAlignment="1">
      <alignment horizontal="center"/>
    </xf>
    <xf numFmtId="43" fontId="13" fillId="0" borderId="0" xfId="0" applyNumberFormat="1" applyFont="1"/>
    <xf numFmtId="0" fontId="13" fillId="0" borderId="1" xfId="0" applyFont="1" applyBorder="1" applyAlignment="1">
      <alignment horizontal="center"/>
    </xf>
    <xf numFmtId="0" fontId="13" fillId="0" borderId="10" xfId="0" applyFont="1" applyBorder="1" applyAlignment="1">
      <alignment horizontal="center"/>
    </xf>
    <xf numFmtId="0" fontId="13" fillId="0" borderId="3" xfId="0" applyFont="1" applyBorder="1" applyAlignment="1">
      <alignment horizontal="center"/>
    </xf>
    <xf numFmtId="0" fontId="13" fillId="0" borderId="4" xfId="0" applyFont="1" applyBorder="1"/>
    <xf numFmtId="0" fontId="13" fillId="0" borderId="4" xfId="0" applyFont="1" applyBorder="1" applyAlignment="1">
      <alignment horizontal="center"/>
    </xf>
    <xf numFmtId="0" fontId="13" fillId="0" borderId="12" xfId="0" applyFont="1" applyBorder="1" applyAlignment="1">
      <alignment horizontal="center"/>
    </xf>
    <xf numFmtId="20" fontId="13" fillId="11" borderId="5" xfId="0" quotePrefix="1" applyNumberFormat="1" applyFont="1" applyFill="1" applyBorder="1" applyAlignment="1">
      <alignment horizontal="center"/>
    </xf>
    <xf numFmtId="43" fontId="15" fillId="0" borderId="2" xfId="1" applyFont="1" applyBorder="1"/>
    <xf numFmtId="0" fontId="13" fillId="10" borderId="13" xfId="0" applyFont="1" applyFill="1" applyBorder="1" applyAlignment="1">
      <alignment horizontal="center"/>
    </xf>
    <xf numFmtId="0" fontId="13" fillId="10" borderId="7" xfId="0" applyFont="1" applyFill="1" applyBorder="1" applyAlignment="1">
      <alignment horizontal="center"/>
    </xf>
    <xf numFmtId="43" fontId="13" fillId="0" borderId="7" xfId="1" applyFont="1" applyBorder="1"/>
    <xf numFmtId="43" fontId="13" fillId="0" borderId="14" xfId="1" applyFont="1" applyBorder="1"/>
    <xf numFmtId="0" fontId="13" fillId="10" borderId="5" xfId="0" applyFont="1" applyFill="1" applyBorder="1" applyAlignment="1">
      <alignment horizontal="center"/>
    </xf>
    <xf numFmtId="0" fontId="13" fillId="10" borderId="0" xfId="0" applyFont="1" applyFill="1" applyAlignment="1">
      <alignment horizontal="center"/>
    </xf>
    <xf numFmtId="43" fontId="13" fillId="0" borderId="15" xfId="1" applyFont="1" applyBorder="1"/>
    <xf numFmtId="20" fontId="13" fillId="13" borderId="5" xfId="0" quotePrefix="1" applyNumberFormat="1" applyFont="1" applyFill="1" applyBorder="1" applyAlignment="1">
      <alignment horizontal="center"/>
    </xf>
    <xf numFmtId="20" fontId="13" fillId="5" borderId="5" xfId="0" quotePrefix="1" applyNumberFormat="1" applyFont="1" applyFill="1" applyBorder="1" applyAlignment="1">
      <alignment horizontal="center"/>
    </xf>
    <xf numFmtId="20" fontId="13" fillId="11" borderId="11" xfId="0" quotePrefix="1" applyNumberFormat="1" applyFont="1" applyFill="1" applyBorder="1" applyAlignment="1">
      <alignment horizontal="center"/>
    </xf>
    <xf numFmtId="0" fontId="13" fillId="10" borderId="11" xfId="0" applyFont="1" applyFill="1" applyBorder="1" applyAlignment="1">
      <alignment horizontal="center"/>
    </xf>
    <xf numFmtId="0" fontId="13" fillId="10" borderId="4" xfId="0" applyFont="1" applyFill="1" applyBorder="1" applyAlignment="1">
      <alignment horizontal="center"/>
    </xf>
    <xf numFmtId="43" fontId="13" fillId="0" borderId="4" xfId="1" applyFont="1" applyBorder="1"/>
    <xf numFmtId="43" fontId="13" fillId="0" borderId="12" xfId="1" applyFont="1" applyBorder="1"/>
    <xf numFmtId="43" fontId="13" fillId="0" borderId="3" xfId="1" applyFont="1" applyBorder="1"/>
    <xf numFmtId="0" fontId="14" fillId="0" borderId="2" xfId="0" applyFont="1" applyBorder="1" applyAlignment="1">
      <alignment wrapText="1"/>
    </xf>
    <xf numFmtId="43" fontId="14" fillId="0" borderId="3" xfId="1" applyFont="1" applyBorder="1"/>
    <xf numFmtId="0" fontId="13" fillId="0" borderId="11" xfId="0" applyFont="1" applyBorder="1"/>
    <xf numFmtId="0" fontId="13" fillId="0" borderId="7" xfId="0" applyFont="1" applyBorder="1" applyAlignment="1">
      <alignment horizontal="center"/>
    </xf>
    <xf numFmtId="0" fontId="13" fillId="0" borderId="14" xfId="0" applyFont="1" applyBorder="1" applyAlignment="1">
      <alignment horizontal="center"/>
    </xf>
    <xf numFmtId="20" fontId="13" fillId="11" borderId="0" xfId="0" quotePrefix="1" applyNumberFormat="1" applyFont="1" applyFill="1" applyAlignment="1">
      <alignment horizontal="center"/>
    </xf>
    <xf numFmtId="2" fontId="15" fillId="0" borderId="2" xfId="0" applyNumberFormat="1" applyFont="1" applyBorder="1"/>
    <xf numFmtId="0" fontId="13" fillId="0" borderId="7" xfId="0" applyFont="1" applyBorder="1"/>
    <xf numFmtId="0" fontId="13" fillId="0" borderId="14" xfId="0" applyFont="1" applyBorder="1"/>
    <xf numFmtId="2" fontId="13" fillId="0" borderId="14" xfId="0" applyNumberFormat="1" applyFont="1" applyBorder="1"/>
    <xf numFmtId="0" fontId="13" fillId="0" borderId="15" xfId="0" applyFont="1" applyBorder="1"/>
    <xf numFmtId="2" fontId="13" fillId="0" borderId="15" xfId="0" applyNumberFormat="1" applyFont="1" applyBorder="1"/>
    <xf numFmtId="20" fontId="13" fillId="13" borderId="0" xfId="0" quotePrefix="1" applyNumberFormat="1" applyFont="1" applyFill="1" applyAlignment="1">
      <alignment horizontal="center"/>
    </xf>
    <xf numFmtId="20" fontId="13" fillId="5" borderId="0" xfId="0" quotePrefix="1" applyNumberFormat="1" applyFont="1" applyFill="1" applyAlignment="1">
      <alignment horizontal="center"/>
    </xf>
    <xf numFmtId="0" fontId="13" fillId="0" borderId="12" xfId="0" applyFont="1" applyBorder="1"/>
    <xf numFmtId="2" fontId="13" fillId="0" borderId="3" xfId="0" applyNumberFormat="1" applyFont="1" applyBorder="1"/>
    <xf numFmtId="43" fontId="14" fillId="0" borderId="2" xfId="1" applyFont="1" applyBorder="1"/>
    <xf numFmtId="2" fontId="13" fillId="0" borderId="12" xfId="0" applyNumberFormat="1" applyFont="1" applyBorder="1"/>
    <xf numFmtId="0" fontId="13" fillId="0" borderId="0" xfId="0" applyFont="1" applyAlignment="1">
      <alignment wrapText="1"/>
    </xf>
    <xf numFmtId="1" fontId="14" fillId="0" borderId="0" xfId="0" applyNumberFormat="1" applyFont="1"/>
    <xf numFmtId="43" fontId="13" fillId="0" borderId="13" xfId="1" applyFont="1" applyBorder="1"/>
    <xf numFmtId="43" fontId="13" fillId="0" borderId="5" xfId="1" applyFont="1" applyBorder="1"/>
    <xf numFmtId="43" fontId="13" fillId="0" borderId="11" xfId="1" applyFont="1" applyBorder="1"/>
    <xf numFmtId="43" fontId="13" fillId="0" borderId="1" xfId="0" applyNumberFormat="1" applyFont="1" applyBorder="1"/>
    <xf numFmtId="43" fontId="13" fillId="0" borderId="10" xfId="0" applyNumberFormat="1" applyFont="1" applyBorder="1"/>
    <xf numFmtId="43" fontId="13" fillId="0" borderId="17" xfId="1" applyFont="1" applyBorder="1"/>
    <xf numFmtId="43" fontId="13" fillId="0" borderId="9" xfId="1" applyFont="1" applyBorder="1"/>
    <xf numFmtId="43" fontId="13" fillId="0" borderId="2" xfId="1" applyFont="1" applyBorder="1"/>
    <xf numFmtId="0" fontId="13" fillId="3" borderId="2" xfId="0" applyFont="1" applyFill="1" applyBorder="1"/>
    <xf numFmtId="0" fontId="14" fillId="0" borderId="2" xfId="0" applyFont="1" applyBorder="1" applyAlignment="1">
      <alignment horizontal="center"/>
    </xf>
    <xf numFmtId="0" fontId="13" fillId="0" borderId="1" xfId="0" applyFont="1" applyBorder="1" applyAlignment="1">
      <alignment horizontal="center" vertical="center" wrapText="1"/>
    </xf>
    <xf numFmtId="0" fontId="16" fillId="7" borderId="0" xfId="0" applyFont="1" applyFill="1"/>
    <xf numFmtId="0" fontId="17" fillId="7" borderId="0" xfId="0" applyFont="1" applyFill="1"/>
    <xf numFmtId="0" fontId="17" fillId="0" borderId="0" xfId="0" applyFont="1"/>
    <xf numFmtId="174" fontId="17" fillId="0" borderId="0" xfId="1" applyNumberFormat="1" applyFont="1"/>
    <xf numFmtId="0" fontId="17" fillId="7" borderId="0" xfId="0" applyFont="1" applyFill="1" applyBorder="1"/>
    <xf numFmtId="174" fontId="17" fillId="7" borderId="0" xfId="1" applyNumberFormat="1" applyFont="1" applyFill="1"/>
    <xf numFmtId="173" fontId="17" fillId="7" borderId="0" xfId="2" applyNumberFormat="1" applyFont="1" applyFill="1" applyBorder="1"/>
    <xf numFmtId="174" fontId="17" fillId="7" borderId="0" xfId="0" applyNumberFormat="1" applyFont="1" applyFill="1"/>
    <xf numFmtId="174" fontId="17" fillId="7" borderId="0" xfId="0" applyNumberFormat="1" applyFont="1" applyFill="1" applyBorder="1"/>
    <xf numFmtId="43" fontId="17" fillId="7" borderId="0" xfId="1" applyFont="1" applyFill="1"/>
    <xf numFmtId="174" fontId="17" fillId="7" borderId="0" xfId="1" applyNumberFormat="1" applyFont="1" applyFill="1" applyBorder="1"/>
    <xf numFmtId="0" fontId="16" fillId="7" borderId="0" xfId="0" applyFont="1" applyFill="1" applyBorder="1"/>
    <xf numFmtId="174" fontId="16" fillId="7" borderId="0" xfId="0" applyNumberFormat="1" applyFont="1" applyFill="1"/>
    <xf numFmtId="173" fontId="16" fillId="7" borderId="0" xfId="2" applyNumberFormat="1" applyFont="1" applyFill="1"/>
    <xf numFmtId="10" fontId="17" fillId="0" borderId="2" xfId="2" applyNumberFormat="1" applyFont="1" applyBorder="1" applyAlignment="1">
      <alignment horizontal="right" vertical="center"/>
    </xf>
    <xf numFmtId="0" fontId="17" fillId="0" borderId="2" xfId="0" applyFont="1" applyBorder="1" applyAlignment="1">
      <alignment horizontal="justify" vertical="center"/>
    </xf>
    <xf numFmtId="175" fontId="17" fillId="0" borderId="2" xfId="1" applyNumberFormat="1" applyFont="1" applyBorder="1" applyAlignment="1">
      <alignment horizontal="right" vertical="center"/>
    </xf>
    <xf numFmtId="3" fontId="17" fillId="0" borderId="2" xfId="0" applyNumberFormat="1" applyFont="1" applyBorder="1" applyAlignment="1">
      <alignment horizontal="right" vertical="center"/>
    </xf>
    <xf numFmtId="174" fontId="17" fillId="0" borderId="2" xfId="1" applyNumberFormat="1" applyFont="1" applyBorder="1" applyAlignment="1">
      <alignment horizontal="right" vertical="center"/>
    </xf>
    <xf numFmtId="0" fontId="17" fillId="0" borderId="2" xfId="0" applyFont="1" applyBorder="1" applyAlignment="1">
      <alignment horizontal="center" vertical="center"/>
    </xf>
    <xf numFmtId="10" fontId="17" fillId="0" borderId="2" xfId="0" applyNumberFormat="1" applyFont="1" applyBorder="1"/>
    <xf numFmtId="0" fontId="17" fillId="0" borderId="2" xfId="0" applyFont="1" applyBorder="1"/>
    <xf numFmtId="0" fontId="17" fillId="0" borderId="2" xfId="0" applyFont="1" applyBorder="1" applyAlignment="1">
      <alignment horizontal="center"/>
    </xf>
    <xf numFmtId="0" fontId="16" fillId="0" borderId="2" xfId="0" applyFont="1" applyBorder="1"/>
    <xf numFmtId="10" fontId="16" fillId="0" borderId="2" xfId="0" applyNumberFormat="1" applyFont="1" applyBorder="1"/>
    <xf numFmtId="0" fontId="17" fillId="0" borderId="2" xfId="0" applyFont="1" applyBorder="1" applyAlignment="1">
      <alignment horizontal="left" vertical="center" wrapText="1" indent="1"/>
    </xf>
    <xf numFmtId="0" fontId="18" fillId="12" borderId="0" xfId="0" applyFont="1" applyFill="1" applyBorder="1"/>
    <xf numFmtId="173" fontId="21" fillId="12" borderId="0" xfId="2" applyNumberFormat="1" applyFont="1" applyFill="1" applyBorder="1"/>
    <xf numFmtId="173" fontId="21" fillId="12" borderId="0" xfId="2" applyNumberFormat="1" applyFont="1" applyFill="1" applyBorder="1" applyAlignment="1">
      <alignment horizontal="center"/>
    </xf>
    <xf numFmtId="174" fontId="21" fillId="12" borderId="0" xfId="0" applyNumberFormat="1" applyFont="1" applyFill="1" applyBorder="1"/>
    <xf numFmtId="0" fontId="19" fillId="12" borderId="0" xfId="0" applyFont="1" applyFill="1" applyBorder="1"/>
    <xf numFmtId="0" fontId="17" fillId="7" borderId="0" xfId="0" applyFont="1" applyFill="1" applyAlignment="1">
      <alignment horizontal="center"/>
    </xf>
    <xf numFmtId="178" fontId="17" fillId="7" borderId="0" xfId="0" applyNumberFormat="1" applyFont="1" applyFill="1" applyAlignment="1">
      <alignment horizontal="center"/>
    </xf>
    <xf numFmtId="0" fontId="16" fillId="7" borderId="18" xfId="0" applyFont="1" applyFill="1" applyBorder="1"/>
    <xf numFmtId="0" fontId="17" fillId="7" borderId="18" xfId="0" applyFont="1" applyFill="1" applyBorder="1"/>
    <xf numFmtId="0" fontId="20" fillId="7" borderId="18" xfId="0" applyFont="1" applyFill="1" applyBorder="1"/>
    <xf numFmtId="0" fontId="16" fillId="7" borderId="18" xfId="0" applyFont="1" applyFill="1" applyBorder="1" applyAlignment="1">
      <alignment horizontal="center"/>
    </xf>
    <xf numFmtId="0" fontId="17" fillId="12" borderId="0" xfId="0" applyFont="1" applyFill="1" applyAlignment="1">
      <alignment horizontal="left"/>
    </xf>
    <xf numFmtId="0" fontId="17" fillId="12" borderId="0" xfId="0" applyFont="1" applyFill="1" applyBorder="1" applyAlignment="1">
      <alignment horizontal="left"/>
    </xf>
    <xf numFmtId="43" fontId="21" fillId="12" borderId="0" xfId="0" applyNumberFormat="1" applyFont="1" applyFill="1" applyBorder="1"/>
    <xf numFmtId="0" fontId="10" fillId="0" borderId="0" xfId="12"/>
    <xf numFmtId="43" fontId="16" fillId="0" borderId="2" xfId="0" applyNumberFormat="1" applyFont="1" applyBorder="1" applyAlignment="1">
      <alignment horizontal="justify" vertical="center"/>
    </xf>
    <xf numFmtId="43" fontId="17" fillId="0" borderId="2" xfId="0" applyNumberFormat="1" applyFont="1" applyBorder="1" applyAlignment="1">
      <alignment horizontal="justify" vertical="center"/>
    </xf>
    <xf numFmtId="175" fontId="17" fillId="0" borderId="2" xfId="0" applyNumberFormat="1" applyFont="1" applyBorder="1"/>
    <xf numFmtId="179" fontId="17" fillId="0" borderId="2" xfId="0" applyNumberFormat="1" applyFont="1" applyBorder="1" applyAlignment="1">
      <alignment horizontal="right" vertical="center"/>
    </xf>
    <xf numFmtId="173" fontId="17" fillId="0" borderId="2" xfId="2" applyNumberFormat="1" applyFont="1" applyBorder="1" applyAlignment="1">
      <alignment horizontal="center" vertical="center"/>
    </xf>
    <xf numFmtId="173" fontId="17" fillId="0" borderId="0" xfId="2" applyNumberFormat="1" applyFont="1" applyBorder="1" applyAlignment="1">
      <alignment horizontal="center" vertical="center"/>
    </xf>
    <xf numFmtId="0" fontId="16" fillId="0" borderId="2" xfId="0" applyFont="1" applyBorder="1" applyAlignment="1">
      <alignment horizontal="center" vertical="center"/>
    </xf>
    <xf numFmtId="0" fontId="16" fillId="0" borderId="10" xfId="0" applyFont="1" applyBorder="1" applyAlignment="1">
      <alignment horizontal="center" vertical="center"/>
    </xf>
    <xf numFmtId="173" fontId="17" fillId="0" borderId="10" xfId="2" applyNumberFormat="1" applyFont="1" applyBorder="1" applyAlignment="1">
      <alignment horizontal="center" vertical="center"/>
    </xf>
    <xf numFmtId="43" fontId="16" fillId="0" borderId="17" xfId="0" applyNumberFormat="1" applyFont="1" applyBorder="1" applyAlignment="1">
      <alignment horizontal="justify" vertical="center"/>
    </xf>
    <xf numFmtId="174" fontId="17" fillId="0" borderId="2" xfId="1" applyNumberFormat="1" applyFont="1" applyBorder="1"/>
    <xf numFmtId="174" fontId="17" fillId="0" borderId="2" xfId="1" applyNumberFormat="1" applyFont="1" applyBorder="1" applyAlignment="1">
      <alignment horizontal="left" vertical="center" indent="2"/>
    </xf>
    <xf numFmtId="180" fontId="17" fillId="0" borderId="2" xfId="1" applyNumberFormat="1" applyFont="1" applyBorder="1"/>
    <xf numFmtId="0" fontId="22" fillId="0" borderId="2" xfId="0" applyFont="1" applyBorder="1"/>
    <xf numFmtId="2" fontId="22" fillId="16" borderId="2" xfId="0" applyNumberFormat="1" applyFont="1" applyFill="1" applyBorder="1"/>
    <xf numFmtId="2" fontId="22" fillId="0" borderId="2" xfId="0" applyNumberFormat="1" applyFont="1" applyBorder="1"/>
    <xf numFmtId="43" fontId="15" fillId="0" borderId="2" xfId="1" applyNumberFormat="1" applyFont="1" applyBorder="1"/>
    <xf numFmtId="0" fontId="22" fillId="0" borderId="2" xfId="0" applyFont="1" applyBorder="1" applyAlignment="1">
      <alignment horizontal="center"/>
    </xf>
    <xf numFmtId="0" fontId="14" fillId="3" borderId="2" xfId="0" applyFont="1" applyFill="1" applyBorder="1" applyAlignment="1">
      <alignment horizontal="center"/>
    </xf>
    <xf numFmtId="2" fontId="22" fillId="16" borderId="2" xfId="2" applyNumberFormat="1" applyFont="1" applyFill="1" applyBorder="1"/>
    <xf numFmtId="0" fontId="23" fillId="0" borderId="2" xfId="0" applyFont="1" applyBorder="1" applyAlignment="1">
      <alignment wrapText="1"/>
    </xf>
    <xf numFmtId="1" fontId="23" fillId="0" borderId="2" xfId="0" applyNumberFormat="1" applyFont="1" applyBorder="1"/>
    <xf numFmtId="0" fontId="22" fillId="0" borderId="0" xfId="0" applyFont="1"/>
    <xf numFmtId="0" fontId="22" fillId="0" borderId="0" xfId="0" applyFont="1" applyAlignment="1">
      <alignment wrapText="1"/>
    </xf>
    <xf numFmtId="1" fontId="23" fillId="0" borderId="0" xfId="0" applyNumberFormat="1" applyFont="1"/>
    <xf numFmtId="0" fontId="13" fillId="8" borderId="0" xfId="0" applyFont="1" applyFill="1"/>
    <xf numFmtId="0" fontId="13" fillId="8" borderId="0" xfId="0" applyFont="1" applyFill="1" applyBorder="1"/>
    <xf numFmtId="0" fontId="25" fillId="8" borderId="0" xfId="0" applyFont="1" applyFill="1"/>
    <xf numFmtId="0" fontId="26" fillId="8" borderId="0" xfId="0" applyFont="1" applyFill="1"/>
    <xf numFmtId="0" fontId="26" fillId="0" borderId="0" xfId="0" applyFont="1"/>
    <xf numFmtId="0" fontId="26" fillId="8" borderId="0" xfId="0" applyFont="1" applyFill="1" applyAlignment="1">
      <alignment horizontal="left" indent="1"/>
    </xf>
    <xf numFmtId="0" fontId="25" fillId="8" borderId="0" xfId="0" applyFont="1" applyFill="1" applyAlignment="1">
      <alignment horizontal="left" vertical="center" indent="1"/>
    </xf>
    <xf numFmtId="0" fontId="25" fillId="0" borderId="7"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0" xfId="0" applyFont="1" applyAlignment="1">
      <alignment horizontal="left" indent="2"/>
    </xf>
    <xf numFmtId="0" fontId="25" fillId="14" borderId="1" xfId="0" applyFont="1" applyFill="1" applyBorder="1"/>
    <xf numFmtId="0" fontId="25" fillId="14" borderId="1" xfId="0" applyFont="1" applyFill="1" applyBorder="1" applyAlignment="1">
      <alignment horizontal="center"/>
    </xf>
    <xf numFmtId="0" fontId="25" fillId="0" borderId="0" xfId="0" applyFont="1" applyFill="1"/>
    <xf numFmtId="0" fontId="25" fillId="0" borderId="0" xfId="0" applyFont="1"/>
    <xf numFmtId="174" fontId="26" fillId="0" borderId="0" xfId="1" applyNumberFormat="1" applyFont="1"/>
    <xf numFmtId="9" fontId="26" fillId="0" borderId="0" xfId="2" applyFont="1"/>
    <xf numFmtId="0" fontId="26" fillId="0" borderId="0" xfId="0" applyFont="1" applyFill="1"/>
    <xf numFmtId="173" fontId="26" fillId="3" borderId="2" xfId="2" applyNumberFormat="1" applyFont="1" applyFill="1" applyBorder="1"/>
    <xf numFmtId="9" fontId="26" fillId="3" borderId="2" xfId="2" applyFont="1" applyFill="1" applyBorder="1"/>
    <xf numFmtId="43" fontId="26" fillId="0" borderId="0" xfId="1" applyNumberFormat="1" applyFont="1"/>
    <xf numFmtId="0" fontId="25" fillId="0" borderId="4" xfId="0" applyFont="1" applyFill="1" applyBorder="1"/>
    <xf numFmtId="0" fontId="25" fillId="0" borderId="4" xfId="0" applyFont="1" applyBorder="1"/>
    <xf numFmtId="174" fontId="25" fillId="0" borderId="4" xfId="1" applyNumberFormat="1" applyFont="1" applyBorder="1"/>
    <xf numFmtId="9" fontId="27" fillId="0" borderId="4" xfId="2" applyFont="1" applyBorder="1"/>
    <xf numFmtId="0" fontId="26" fillId="0" borderId="0" xfId="0" applyFont="1" applyBorder="1" applyAlignment="1">
      <alignment horizontal="left" vertical="center" wrapText="1"/>
    </xf>
    <xf numFmtId="0" fontId="26" fillId="0" borderId="4" xfId="0" applyFont="1" applyFill="1" applyBorder="1"/>
    <xf numFmtId="0" fontId="26" fillId="0" borderId="4" xfId="0" applyFont="1" applyBorder="1"/>
    <xf numFmtId="0" fontId="26" fillId="0" borderId="4" xfId="0" applyFont="1" applyBorder="1" applyAlignment="1">
      <alignment horizontal="left" vertical="center" wrapText="1"/>
    </xf>
    <xf numFmtId="0" fontId="26" fillId="14" borderId="1" xfId="0" applyFont="1" applyFill="1" applyBorder="1"/>
    <xf numFmtId="0" fontId="25" fillId="14" borderId="1" xfId="0" applyFont="1" applyFill="1" applyBorder="1" applyAlignment="1">
      <alignment horizontal="center" vertical="center" wrapText="1"/>
    </xf>
    <xf numFmtId="0" fontId="26" fillId="0" borderId="0" xfId="0" applyFont="1" applyBorder="1" applyAlignment="1">
      <alignment horizontal="left" vertical="center" wrapText="1" indent="1"/>
    </xf>
    <xf numFmtId="43" fontId="26" fillId="0" borderId="0" xfId="0" applyNumberFormat="1" applyFont="1"/>
    <xf numFmtId="0" fontId="25" fillId="0" borderId="4" xfId="0" applyFont="1" applyBorder="1" applyAlignment="1">
      <alignment horizontal="center"/>
    </xf>
    <xf numFmtId="174" fontId="26" fillId="0" borderId="0" xfId="0" applyNumberFormat="1" applyFont="1"/>
    <xf numFmtId="174" fontId="28" fillId="0" borderId="0" xfId="0" applyNumberFormat="1" applyFont="1"/>
    <xf numFmtId="0" fontId="25" fillId="0" borderId="1" xfId="0" applyFont="1" applyBorder="1"/>
    <xf numFmtId="174" fontId="25" fillId="0" borderId="1" xfId="0" applyNumberFormat="1" applyFont="1" applyBorder="1"/>
    <xf numFmtId="173" fontId="28" fillId="0" borderId="0" xfId="2" applyNumberFormat="1" applyFont="1"/>
    <xf numFmtId="0" fontId="26" fillId="4" borderId="0" xfId="0" applyFont="1" applyFill="1"/>
    <xf numFmtId="175" fontId="26" fillId="0" borderId="0" xfId="1" applyNumberFormat="1" applyFont="1"/>
    <xf numFmtId="0" fontId="25" fillId="0" borderId="8" xfId="0" applyFont="1" applyBorder="1"/>
    <xf numFmtId="174" fontId="25" fillId="0" borderId="8" xfId="0" applyNumberFormat="1" applyFont="1" applyBorder="1"/>
    <xf numFmtId="0" fontId="26" fillId="0" borderId="4" xfId="0" applyFont="1" applyBorder="1" applyAlignment="1">
      <alignment wrapText="1"/>
    </xf>
    <xf numFmtId="9" fontId="26" fillId="3" borderId="2" xfId="0" applyNumberFormat="1" applyFont="1" applyFill="1" applyBorder="1" applyAlignment="1">
      <alignment horizontal="center"/>
    </xf>
    <xf numFmtId="1" fontId="26" fillId="0" borderId="0" xfId="0" applyNumberFormat="1" applyFont="1"/>
    <xf numFmtId="0" fontId="29" fillId="7" borderId="0" xfId="0" applyFont="1" applyFill="1"/>
    <xf numFmtId="0" fontId="30" fillId="7" borderId="0" xfId="0" applyFont="1" applyFill="1"/>
    <xf numFmtId="0" fontId="31" fillId="7" borderId="0" xfId="0" applyFont="1" applyFill="1"/>
    <xf numFmtId="0" fontId="32" fillId="7" borderId="0" xfId="0" applyFont="1" applyFill="1"/>
    <xf numFmtId="0" fontId="31" fillId="7" borderId="0" xfId="0" applyFont="1" applyFill="1" applyAlignment="1">
      <alignment vertical="center"/>
    </xf>
    <xf numFmtId="0" fontId="31" fillId="14" borderId="0" xfId="0" applyFont="1" applyFill="1" applyAlignment="1">
      <alignment vertical="center"/>
    </xf>
    <xf numFmtId="0" fontId="32" fillId="14" borderId="0" xfId="0" applyFont="1" applyFill="1"/>
    <xf numFmtId="0" fontId="33" fillId="7" borderId="0" xfId="0" applyFont="1" applyFill="1"/>
    <xf numFmtId="0" fontId="34" fillId="7" borderId="0" xfId="0" applyFont="1" applyFill="1"/>
    <xf numFmtId="0" fontId="35" fillId="7" borderId="0" xfId="0" applyFont="1" applyFill="1"/>
    <xf numFmtId="0" fontId="16" fillId="7"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43" fontId="35" fillId="7" borderId="0" xfId="0" applyNumberFormat="1" applyFont="1" applyFill="1" applyAlignment="1">
      <alignment horizontal="center" vertical="center" wrapText="1"/>
    </xf>
    <xf numFmtId="9" fontId="17" fillId="7" borderId="3" xfId="2" applyFont="1" applyFill="1" applyBorder="1" applyAlignment="1">
      <alignment horizontal="center" vertical="center" wrapText="1"/>
    </xf>
    <xf numFmtId="0" fontId="20" fillId="15" borderId="2" xfId="0" applyFont="1" applyFill="1" applyBorder="1" applyAlignment="1">
      <alignment horizontal="center" vertical="center" wrapText="1"/>
    </xf>
    <xf numFmtId="173" fontId="16" fillId="7" borderId="2" xfId="2" applyNumberFormat="1" applyFont="1" applyFill="1" applyBorder="1" applyAlignment="1">
      <alignment horizontal="center" vertical="center" wrapText="1"/>
    </xf>
    <xf numFmtId="174" fontId="16" fillId="7" borderId="2" xfId="1" applyNumberFormat="1" applyFont="1" applyFill="1" applyBorder="1" applyAlignment="1">
      <alignment vertical="center" wrapText="1"/>
    </xf>
    <xf numFmtId="0" fontId="17" fillId="7" borderId="2" xfId="0" applyFont="1" applyFill="1" applyBorder="1"/>
    <xf numFmtId="9" fontId="17" fillId="3" borderId="2" xfId="2" applyFont="1" applyFill="1" applyBorder="1"/>
    <xf numFmtId="173" fontId="17" fillId="7" borderId="0" xfId="2" applyNumberFormat="1" applyFont="1" applyFill="1"/>
    <xf numFmtId="0" fontId="17" fillId="7" borderId="4" xfId="0" applyFont="1" applyFill="1" applyBorder="1"/>
    <xf numFmtId="173" fontId="17" fillId="7" borderId="4" xfId="2" applyNumberFormat="1" applyFont="1" applyFill="1" applyBorder="1"/>
    <xf numFmtId="174" fontId="17" fillId="7" borderId="4" xfId="1" applyNumberFormat="1" applyFont="1" applyFill="1" applyBorder="1"/>
    <xf numFmtId="10" fontId="17" fillId="7" borderId="0" xfId="2" applyNumberFormat="1" applyFont="1" applyFill="1" applyAlignment="1">
      <alignment horizontal="center" vertical="center" wrapText="1"/>
    </xf>
    <xf numFmtId="0" fontId="17" fillId="7" borderId="0" xfId="0" applyFont="1" applyFill="1" applyAlignment="1">
      <alignment horizontal="center" vertical="center" wrapText="1"/>
    </xf>
    <xf numFmtId="174" fontId="16" fillId="7" borderId="2" xfId="1" applyNumberFormat="1" applyFont="1" applyFill="1" applyBorder="1" applyAlignment="1">
      <alignment horizontal="center" vertical="center" wrapText="1"/>
    </xf>
    <xf numFmtId="173" fontId="17" fillId="3" borderId="2" xfId="2" applyNumberFormat="1" applyFont="1" applyFill="1" applyBorder="1"/>
    <xf numFmtId="0" fontId="16" fillId="12" borderId="0" xfId="0" applyFont="1" applyFill="1"/>
    <xf numFmtId="0" fontId="17" fillId="12" borderId="0" xfId="0" applyFont="1" applyFill="1"/>
    <xf numFmtId="0" fontId="35" fillId="12" borderId="0" xfId="0" applyFont="1" applyFill="1"/>
    <xf numFmtId="0" fontId="17" fillId="0" borderId="0" xfId="0" applyFont="1" applyFill="1"/>
    <xf numFmtId="9" fontId="17" fillId="12" borderId="0" xfId="0" applyNumberFormat="1" applyFont="1" applyFill="1"/>
    <xf numFmtId="0" fontId="17" fillId="12" borderId="0" xfId="0" applyFont="1" applyFill="1" applyBorder="1"/>
    <xf numFmtId="10" fontId="17" fillId="12" borderId="0" xfId="0" applyNumberFormat="1" applyFont="1" applyFill="1" applyBorder="1"/>
    <xf numFmtId="0" fontId="36" fillId="12" borderId="0" xfId="0" applyFont="1" applyFill="1"/>
    <xf numFmtId="0" fontId="37" fillId="12" borderId="0" xfId="0" applyFont="1" applyFill="1"/>
    <xf numFmtId="176" fontId="37" fillId="12" borderId="0" xfId="0" applyNumberFormat="1" applyFont="1" applyFill="1"/>
    <xf numFmtId="17" fontId="17" fillId="12" borderId="0" xfId="0" applyNumberFormat="1" applyFont="1" applyFill="1" applyAlignment="1">
      <alignment horizontal="center"/>
    </xf>
    <xf numFmtId="17" fontId="17" fillId="0" borderId="0" xfId="0" applyNumberFormat="1" applyFont="1" applyFill="1" applyAlignment="1">
      <alignment horizontal="center"/>
    </xf>
    <xf numFmtId="0" fontId="21" fillId="12" borderId="0" xfId="0" applyFont="1" applyFill="1"/>
    <xf numFmtId="0" fontId="17" fillId="12" borderId="0" xfId="0" applyNumberFormat="1" applyFont="1" applyFill="1" applyAlignment="1">
      <alignment horizontal="center"/>
    </xf>
    <xf numFmtId="0" fontId="17" fillId="0" borderId="0" xfId="0" applyNumberFormat="1" applyFont="1" applyFill="1" applyAlignment="1">
      <alignment horizontal="center"/>
    </xf>
    <xf numFmtId="0" fontId="17" fillId="12" borderId="0" xfId="0" applyFont="1" applyFill="1" applyAlignment="1">
      <alignment horizontal="center"/>
    </xf>
    <xf numFmtId="0" fontId="17" fillId="0" borderId="0" xfId="0" applyFont="1" applyFill="1" applyAlignment="1">
      <alignment horizontal="center"/>
    </xf>
    <xf numFmtId="0" fontId="16" fillId="12" borderId="4" xfId="0" applyFont="1" applyFill="1" applyBorder="1"/>
    <xf numFmtId="0" fontId="16" fillId="0" borderId="0" xfId="0" applyFont="1" applyFill="1"/>
    <xf numFmtId="0" fontId="16" fillId="0" borderId="0" xfId="0" applyFont="1"/>
    <xf numFmtId="43" fontId="17" fillId="0" borderId="0" xfId="0" applyNumberFormat="1" applyFont="1"/>
    <xf numFmtId="0" fontId="16" fillId="9" borderId="0" xfId="0" applyFont="1" applyFill="1"/>
    <xf numFmtId="0" fontId="17" fillId="9" borderId="0" xfId="0" applyFont="1" applyFill="1"/>
    <xf numFmtId="0" fontId="17" fillId="0" borderId="0" xfId="0" applyFont="1" applyBorder="1"/>
    <xf numFmtId="0" fontId="17" fillId="0" borderId="0" xfId="0" applyFont="1" applyFill="1" applyBorder="1"/>
    <xf numFmtId="0" fontId="17" fillId="0" borderId="1" xfId="0" applyFont="1" applyBorder="1"/>
    <xf numFmtId="174" fontId="17" fillId="0" borderId="1" xfId="0" applyNumberFormat="1" applyFont="1" applyBorder="1"/>
    <xf numFmtId="43" fontId="17" fillId="0" borderId="0" xfId="0" applyNumberFormat="1" applyFont="1" applyBorder="1"/>
    <xf numFmtId="174" fontId="17" fillId="0" borderId="0" xfId="0" applyNumberFormat="1" applyFont="1" applyBorder="1"/>
    <xf numFmtId="0" fontId="16" fillId="0" borderId="1" xfId="0" applyFont="1" applyBorder="1"/>
    <xf numFmtId="174" fontId="16" fillId="0" borderId="1" xfId="1" applyNumberFormat="1" applyFont="1" applyBorder="1"/>
    <xf numFmtId="174" fontId="16" fillId="0" borderId="1" xfId="0" applyNumberFormat="1" applyFont="1" applyBorder="1"/>
    <xf numFmtId="0" fontId="16" fillId="0" borderId="0" xfId="0" applyFont="1" applyBorder="1"/>
    <xf numFmtId="173" fontId="17" fillId="0" borderId="0" xfId="0" applyNumberFormat="1" applyFont="1" applyFill="1" applyBorder="1"/>
    <xf numFmtId="0" fontId="17" fillId="9" borderId="0" xfId="0" applyNumberFormat="1" applyFont="1" applyFill="1"/>
    <xf numFmtId="174" fontId="17" fillId="0" borderId="0" xfId="0" applyNumberFormat="1" applyFont="1" applyFill="1"/>
    <xf numFmtId="174" fontId="17" fillId="0" borderId="0" xfId="0" applyNumberFormat="1" applyFont="1" applyFill="1" applyBorder="1"/>
    <xf numFmtId="174" fontId="17" fillId="0" borderId="0" xfId="0" applyNumberFormat="1" applyFont="1"/>
    <xf numFmtId="173" fontId="17" fillId="0" borderId="0" xfId="2" applyNumberFormat="1" applyFont="1"/>
    <xf numFmtId="177" fontId="17" fillId="0" borderId="0" xfId="0" applyNumberFormat="1" applyFont="1"/>
    <xf numFmtId="43" fontId="17" fillId="0" borderId="0" xfId="1" applyFont="1"/>
    <xf numFmtId="174" fontId="37" fillId="0" borderId="0" xfId="1" applyNumberFormat="1" applyFont="1"/>
    <xf numFmtId="173" fontId="37" fillId="0" borderId="0" xfId="0" applyNumberFormat="1" applyFont="1" applyFill="1"/>
    <xf numFmtId="174" fontId="37" fillId="0" borderId="0" xfId="1" applyNumberFormat="1" applyFont="1" applyFill="1"/>
    <xf numFmtId="0" fontId="17" fillId="7" borderId="9" xfId="0" applyFont="1" applyFill="1" applyBorder="1"/>
    <xf numFmtId="10" fontId="17" fillId="7" borderId="10" xfId="0" applyNumberFormat="1" applyFont="1" applyFill="1" applyBorder="1"/>
    <xf numFmtId="0" fontId="17" fillId="4" borderId="0" xfId="0" applyFont="1" applyFill="1"/>
    <xf numFmtId="10" fontId="17" fillId="3" borderId="2" xfId="0" applyNumberFormat="1" applyFont="1" applyFill="1" applyBorder="1"/>
    <xf numFmtId="0" fontId="16" fillId="3" borderId="2" xfId="0" applyFont="1" applyFill="1" applyBorder="1"/>
    <xf numFmtId="10" fontId="17" fillId="0" borderId="0" xfId="0" applyNumberFormat="1" applyFont="1" applyFill="1"/>
    <xf numFmtId="0" fontId="35" fillId="0" borderId="0" xfId="0" applyFont="1"/>
    <xf numFmtId="176" fontId="37" fillId="0" borderId="0" xfId="0" applyNumberFormat="1" applyFont="1" applyFill="1"/>
    <xf numFmtId="1" fontId="17" fillId="0" borderId="0" xfId="0" applyNumberFormat="1" applyFont="1"/>
    <xf numFmtId="173" fontId="17" fillId="0" borderId="0" xfId="2" applyNumberFormat="1" applyFont="1" applyFill="1"/>
    <xf numFmtId="0" fontId="17" fillId="3" borderId="2" xfId="0" applyFont="1" applyFill="1" applyBorder="1" applyAlignment="1">
      <alignment horizontal="center"/>
    </xf>
    <xf numFmtId="0" fontId="17" fillId="0" borderId="0" xfId="0" applyNumberFormat="1" applyFont="1"/>
    <xf numFmtId="174" fontId="17" fillId="0" borderId="0" xfId="1" applyNumberFormat="1" applyFont="1" applyFill="1"/>
    <xf numFmtId="43" fontId="17" fillId="0" borderId="0" xfId="1" applyFont="1" applyFill="1"/>
    <xf numFmtId="43" fontId="37" fillId="0" borderId="0" xfId="1" applyFont="1" applyFill="1"/>
    <xf numFmtId="10" fontId="37" fillId="0" borderId="0" xfId="0" applyNumberFormat="1" applyFont="1" applyFill="1"/>
    <xf numFmtId="0" fontId="17" fillId="0" borderId="0" xfId="0" applyFont="1" applyBorder="1" applyAlignment="1">
      <alignment horizontal="left"/>
    </xf>
    <xf numFmtId="43" fontId="37" fillId="0" borderId="0" xfId="0" applyNumberFormat="1" applyFont="1" applyBorder="1" applyAlignment="1">
      <alignment horizontal="left"/>
    </xf>
    <xf numFmtId="175" fontId="17" fillId="0" borderId="0" xfId="0" applyNumberFormat="1" applyFont="1" applyBorder="1"/>
    <xf numFmtId="173" fontId="37" fillId="0" borderId="0" xfId="0" applyNumberFormat="1" applyFont="1" applyFill="1" applyBorder="1"/>
    <xf numFmtId="0" fontId="17" fillId="4" borderId="0" xfId="0" applyFont="1" applyFill="1" applyBorder="1"/>
    <xf numFmtId="174" fontId="17" fillId="0" borderId="0" xfId="1" applyNumberFormat="1" applyFont="1" applyFill="1" applyBorder="1"/>
    <xf numFmtId="0" fontId="17" fillId="0" borderId="0" xfId="0" applyFont="1" applyFill="1" applyBorder="1" applyAlignment="1">
      <alignment horizontal="center"/>
    </xf>
    <xf numFmtId="0" fontId="16" fillId="8" borderId="0" xfId="0" applyFont="1" applyFill="1" applyBorder="1"/>
    <xf numFmtId="0" fontId="17" fillId="8" borderId="0" xfId="0" applyFont="1" applyFill="1" applyBorder="1"/>
    <xf numFmtId="174" fontId="17" fillId="8" borderId="0" xfId="1" applyNumberFormat="1" applyFont="1" applyFill="1" applyBorder="1"/>
    <xf numFmtId="174" fontId="17" fillId="8" borderId="0" xfId="0" applyNumberFormat="1" applyFont="1" applyFill="1" applyBorder="1"/>
    <xf numFmtId="9" fontId="17" fillId="0" borderId="0" xfId="0" applyNumberFormat="1" applyFont="1"/>
    <xf numFmtId="0" fontId="16" fillId="12" borderId="0" xfId="0" applyFont="1" applyFill="1" applyBorder="1"/>
    <xf numFmtId="0" fontId="38" fillId="12" borderId="0" xfId="0" applyFont="1" applyFill="1" applyBorder="1"/>
    <xf numFmtId="174" fontId="17" fillId="12" borderId="0" xfId="0" applyNumberFormat="1" applyFont="1" applyFill="1" applyBorder="1"/>
    <xf numFmtId="0" fontId="40" fillId="12" borderId="0" xfId="0" applyFont="1" applyFill="1" applyBorder="1"/>
    <xf numFmtId="175" fontId="17" fillId="12" borderId="0" xfId="0" applyNumberFormat="1" applyFont="1" applyFill="1" applyBorder="1"/>
    <xf numFmtId="0" fontId="17" fillId="12" borderId="4" xfId="0" applyFont="1" applyFill="1" applyBorder="1"/>
    <xf numFmtId="43" fontId="16" fillId="12" borderId="4" xfId="0" applyNumberFormat="1" applyFont="1" applyFill="1" applyBorder="1" applyAlignment="1">
      <alignment horizontal="center" vertical="center"/>
    </xf>
    <xf numFmtId="175" fontId="17" fillId="12" borderId="4" xfId="0" applyNumberFormat="1" applyFont="1" applyFill="1" applyBorder="1"/>
    <xf numFmtId="0" fontId="40" fillId="0" borderId="0" xfId="0" applyFont="1"/>
    <xf numFmtId="175" fontId="17" fillId="0" borderId="0" xfId="0" applyNumberFormat="1" applyFont="1"/>
    <xf numFmtId="0" fontId="35" fillId="0" borderId="0" xfId="0" applyFont="1" applyBorder="1"/>
    <xf numFmtId="0" fontId="16" fillId="0" borderId="0" xfId="0" applyFont="1" applyFill="1" applyBorder="1"/>
    <xf numFmtId="174" fontId="17" fillId="12" borderId="0" xfId="1" applyNumberFormat="1" applyFont="1" applyFill="1" applyBorder="1"/>
    <xf numFmtId="174" fontId="37" fillId="12" borderId="0" xfId="1" applyNumberFormat="1" applyFont="1" applyFill="1" applyBorder="1"/>
    <xf numFmtId="10" fontId="17" fillId="12" borderId="0" xfId="2" applyNumberFormat="1" applyFont="1" applyFill="1" applyBorder="1"/>
    <xf numFmtId="173" fontId="16" fillId="12" borderId="0" xfId="2" applyNumberFormat="1" applyFont="1" applyFill="1" applyBorder="1"/>
    <xf numFmtId="174" fontId="16" fillId="8" borderId="0" xfId="0" applyNumberFormat="1" applyFont="1" applyFill="1" applyBorder="1"/>
    <xf numFmtId="173" fontId="17" fillId="8" borderId="0" xfId="0" applyNumberFormat="1" applyFont="1" applyFill="1" applyBorder="1"/>
    <xf numFmtId="174" fontId="35" fillId="0" borderId="0" xfId="0" applyNumberFormat="1" applyFont="1"/>
    <xf numFmtId="174" fontId="17" fillId="9" borderId="0" xfId="0" applyNumberFormat="1" applyFont="1" applyFill="1"/>
    <xf numFmtId="0" fontId="17" fillId="3" borderId="0" xfId="0" applyFont="1" applyFill="1" applyAlignment="1">
      <alignment horizontal="center"/>
    </xf>
    <xf numFmtId="176" fontId="37" fillId="0" borderId="0" xfId="0" applyNumberFormat="1" applyFont="1"/>
    <xf numFmtId="176" fontId="17" fillId="0" borderId="0" xfId="0" applyNumberFormat="1" applyFont="1"/>
    <xf numFmtId="0" fontId="17" fillId="0" borderId="2" xfId="1" applyNumberFormat="1" applyFont="1" applyFill="1" applyBorder="1" applyAlignment="1">
      <alignment horizontal="center"/>
    </xf>
    <xf numFmtId="0" fontId="17" fillId="0" borderId="2" xfId="1" applyNumberFormat="1" applyFont="1" applyBorder="1" applyAlignment="1">
      <alignment horizontal="center"/>
    </xf>
    <xf numFmtId="2" fontId="17" fillId="0" borderId="0" xfId="0" applyNumberFormat="1" applyFont="1"/>
    <xf numFmtId="0" fontId="37" fillId="0" borderId="0" xfId="0" applyFont="1"/>
    <xf numFmtId="43" fontId="37" fillId="0" borderId="0" xfId="0" applyNumberFormat="1" applyFont="1" applyFill="1"/>
    <xf numFmtId="173" fontId="17" fillId="0" borderId="0" xfId="0" applyNumberFormat="1" applyFont="1" applyFill="1"/>
    <xf numFmtId="9" fontId="17" fillId="0" borderId="2" xfId="2" applyFont="1" applyBorder="1" applyAlignment="1">
      <alignment horizontal="center"/>
    </xf>
    <xf numFmtId="175" fontId="17" fillId="0" borderId="0" xfId="1" applyNumberFormat="1" applyFont="1"/>
    <xf numFmtId="0" fontId="30" fillId="9" borderId="4" xfId="0" applyFont="1" applyFill="1" applyBorder="1" applyAlignment="1">
      <alignment vertical="top"/>
    </xf>
    <xf numFmtId="43" fontId="30" fillId="9" borderId="4" xfId="1" applyFont="1" applyFill="1" applyBorder="1" applyAlignment="1">
      <alignment vertical="top"/>
    </xf>
    <xf numFmtId="43" fontId="42" fillId="9" borderId="4" xfId="1" applyFont="1" applyFill="1" applyBorder="1" applyAlignment="1">
      <alignment vertical="top"/>
    </xf>
    <xf numFmtId="43" fontId="29" fillId="9" borderId="4" xfId="1" applyFont="1" applyFill="1" applyBorder="1" applyAlignment="1">
      <alignment horizontal="right" vertical="top"/>
    </xf>
    <xf numFmtId="43" fontId="42" fillId="9" borderId="4" xfId="1" applyFont="1" applyFill="1" applyBorder="1" applyAlignment="1">
      <alignment horizontal="right" vertical="top"/>
    </xf>
    <xf numFmtId="43" fontId="29" fillId="9" borderId="4" xfId="1" applyFont="1" applyFill="1" applyBorder="1" applyAlignment="1">
      <alignment vertical="top"/>
    </xf>
    <xf numFmtId="43" fontId="42" fillId="9" borderId="0" xfId="1" applyFont="1" applyFill="1" applyBorder="1" applyAlignment="1">
      <alignment horizontal="right" vertical="top"/>
    </xf>
    <xf numFmtId="43" fontId="29" fillId="9" borderId="0" xfId="1" applyFont="1" applyFill="1" applyBorder="1" applyAlignment="1">
      <alignment vertical="top"/>
    </xf>
    <xf numFmtId="167" fontId="29" fillId="9" borderId="4" xfId="0" applyNumberFormat="1" applyFont="1" applyFill="1" applyBorder="1" applyAlignment="1">
      <alignment vertical="top"/>
    </xf>
    <xf numFmtId="0" fontId="29" fillId="9" borderId="4" xfId="0" applyFont="1" applyFill="1" applyBorder="1" applyAlignment="1">
      <alignment vertical="top"/>
    </xf>
    <xf numFmtId="0" fontId="29" fillId="9" borderId="4" xfId="1" applyNumberFormat="1" applyFont="1" applyFill="1" applyBorder="1" applyAlignment="1">
      <alignment vertical="top" wrapText="1"/>
    </xf>
    <xf numFmtId="43" fontId="29" fillId="0" borderId="0" xfId="1" applyFont="1" applyFill="1" applyBorder="1" applyAlignment="1">
      <alignment vertical="top"/>
    </xf>
    <xf numFmtId="0" fontId="29" fillId="0" borderId="0" xfId="1" applyNumberFormat="1" applyFont="1" applyFill="1" applyAlignment="1">
      <alignment vertical="top" wrapText="1"/>
    </xf>
    <xf numFmtId="0" fontId="16" fillId="0" borderId="0" xfId="0" applyFont="1" applyFill="1" applyAlignment="1">
      <alignment vertical="top"/>
    </xf>
    <xf numFmtId="43" fontId="16" fillId="0" borderId="0" xfId="1" applyFont="1" applyFill="1" applyAlignment="1">
      <alignment vertical="top"/>
    </xf>
    <xf numFmtId="43" fontId="43" fillId="0" borderId="0" xfId="1" applyFont="1" applyFill="1" applyAlignment="1">
      <alignment vertical="top"/>
    </xf>
    <xf numFmtId="43" fontId="17" fillId="0" borderId="0" xfId="1" applyFont="1" applyFill="1" applyAlignment="1">
      <alignment horizontal="right" vertical="top"/>
    </xf>
    <xf numFmtId="43" fontId="43" fillId="0" borderId="0" xfId="1" applyFont="1" applyFill="1" applyAlignment="1">
      <alignment horizontal="right" vertical="top"/>
    </xf>
    <xf numFmtId="43" fontId="35" fillId="0" borderId="0" xfId="1" applyFont="1" applyFill="1" applyAlignment="1">
      <alignment vertical="center"/>
    </xf>
    <xf numFmtId="43" fontId="17" fillId="0" borderId="0" xfId="1" applyFont="1" applyFill="1" applyBorder="1" applyAlignment="1">
      <alignment horizontal="left" vertical="top"/>
    </xf>
    <xf numFmtId="0" fontId="17" fillId="0" borderId="0" xfId="0" applyFont="1" applyFill="1" applyAlignment="1">
      <alignment vertical="top"/>
    </xf>
    <xf numFmtId="43" fontId="16" fillId="4" borderId="9" xfId="1" applyFont="1" applyFill="1" applyBorder="1" applyAlignment="1">
      <alignment horizontal="right" vertical="top"/>
    </xf>
    <xf numFmtId="10" fontId="16" fillId="4" borderId="10" xfId="2" applyNumberFormat="1" applyFont="1" applyFill="1" applyBorder="1" applyAlignment="1">
      <alignment vertical="top"/>
    </xf>
    <xf numFmtId="0" fontId="17" fillId="0" borderId="0" xfId="0" applyFont="1" applyAlignment="1">
      <alignment vertical="top"/>
    </xf>
    <xf numFmtId="0" fontId="17" fillId="0" borderId="0" xfId="0" applyFont="1" applyFill="1" applyBorder="1" applyAlignment="1">
      <alignment vertical="top"/>
    </xf>
    <xf numFmtId="0" fontId="17" fillId="0" borderId="0" xfId="0" applyFont="1" applyFill="1" applyBorder="1" applyAlignment="1">
      <alignment vertical="top" wrapText="1"/>
    </xf>
    <xf numFmtId="0" fontId="17" fillId="0" borderId="0" xfId="1" applyNumberFormat="1" applyFont="1" applyFill="1" applyBorder="1" applyAlignment="1">
      <alignment vertical="top" wrapText="1"/>
    </xf>
    <xf numFmtId="43" fontId="17" fillId="0" borderId="0" xfId="1" applyFont="1" applyFill="1" applyBorder="1" applyAlignment="1">
      <alignment vertical="top"/>
    </xf>
    <xf numFmtId="0" fontId="17" fillId="0" borderId="0" xfId="1" applyNumberFormat="1" applyFont="1" applyFill="1" applyAlignment="1">
      <alignment vertical="top" wrapText="1"/>
    </xf>
    <xf numFmtId="43" fontId="44" fillId="0" borderId="0" xfId="1" applyFont="1" applyFill="1" applyAlignment="1">
      <alignment vertical="top"/>
    </xf>
    <xf numFmtId="43" fontId="16" fillId="0" borderId="0" xfId="1" applyFont="1" applyFill="1" applyAlignment="1">
      <alignment horizontal="right" vertical="top"/>
    </xf>
    <xf numFmtId="0" fontId="16" fillId="3" borderId="16" xfId="0" applyFont="1" applyFill="1" applyBorder="1" applyAlignment="1">
      <alignment vertical="top"/>
    </xf>
    <xf numFmtId="43" fontId="16" fillId="4" borderId="11" xfId="1" applyFont="1" applyFill="1" applyBorder="1" applyAlignment="1">
      <alignment horizontal="right" vertical="top"/>
    </xf>
    <xf numFmtId="10" fontId="16" fillId="4" borderId="12" xfId="2" applyNumberFormat="1" applyFont="1" applyFill="1" applyBorder="1" applyAlignment="1">
      <alignment vertical="top"/>
    </xf>
    <xf numFmtId="167" fontId="17" fillId="0" borderId="0" xfId="0" applyNumberFormat="1" applyFont="1" applyAlignment="1">
      <alignment vertical="top"/>
    </xf>
    <xf numFmtId="43" fontId="16" fillId="0" borderId="0" xfId="1" applyFont="1" applyFill="1" applyAlignment="1">
      <alignment vertical="top" wrapText="1"/>
    </xf>
    <xf numFmtId="0" fontId="17" fillId="0" borderId="0" xfId="0" applyFont="1" applyFill="1" applyBorder="1" applyAlignment="1"/>
    <xf numFmtId="43" fontId="17" fillId="0" borderId="0" xfId="1" applyFont="1" applyFill="1" applyAlignment="1">
      <alignment vertical="top"/>
    </xf>
    <xf numFmtId="164" fontId="17" fillId="0" borderId="2" xfId="0" applyNumberFormat="1" applyFont="1" applyFill="1" applyBorder="1" applyAlignment="1">
      <alignment horizontal="center" vertical="top"/>
    </xf>
    <xf numFmtId="0" fontId="16" fillId="0" borderId="0" xfId="0" applyFont="1" applyFill="1" applyBorder="1" applyAlignment="1">
      <alignment vertical="top"/>
    </xf>
    <xf numFmtId="0" fontId="16" fillId="0" borderId="2" xfId="0" applyFont="1" applyFill="1" applyBorder="1" applyAlignment="1">
      <alignment horizontal="center"/>
    </xf>
    <xf numFmtId="0" fontId="16" fillId="0" borderId="0" xfId="1" applyNumberFormat="1" applyFont="1" applyFill="1" applyAlignment="1">
      <alignment vertical="top" wrapText="1"/>
    </xf>
    <xf numFmtId="43" fontId="16" fillId="0" borderId="0" xfId="1" applyFont="1" applyFill="1" applyBorder="1" applyAlignment="1">
      <alignment vertical="top"/>
    </xf>
    <xf numFmtId="43" fontId="43" fillId="0" borderId="0" xfId="1" applyFont="1" applyFill="1" applyBorder="1" applyAlignment="1">
      <alignment vertical="top"/>
    </xf>
    <xf numFmtId="43" fontId="17" fillId="0" borderId="0" xfId="1" applyFont="1" applyFill="1" applyBorder="1" applyAlignment="1">
      <alignment horizontal="right" vertical="top"/>
    </xf>
    <xf numFmtId="43" fontId="16" fillId="0" borderId="0" xfId="1" applyFont="1" applyFill="1" applyBorder="1" applyAlignment="1"/>
    <xf numFmtId="164" fontId="17" fillId="0" borderId="17" xfId="0" applyNumberFormat="1" applyFont="1" applyFill="1" applyBorder="1" applyAlignment="1">
      <alignment horizontal="center" vertical="top"/>
    </xf>
    <xf numFmtId="0" fontId="16" fillId="0" borderId="17" xfId="0" applyFont="1" applyFill="1" applyBorder="1" applyAlignment="1">
      <alignment horizontal="center"/>
    </xf>
    <xf numFmtId="0" fontId="16" fillId="0" borderId="0" xfId="1" applyNumberFormat="1" applyFont="1" applyFill="1" applyBorder="1" applyAlignment="1">
      <alignment vertical="top" wrapText="1"/>
    </xf>
    <xf numFmtId="43" fontId="16" fillId="0" borderId="19" xfId="1" applyFont="1" applyFill="1" applyBorder="1" applyAlignment="1">
      <alignment vertical="top"/>
    </xf>
    <xf numFmtId="43" fontId="43" fillId="0" borderId="19" xfId="1" applyFont="1" applyFill="1" applyBorder="1" applyAlignment="1">
      <alignment vertical="top"/>
    </xf>
    <xf numFmtId="43" fontId="16" fillId="0" borderId="19" xfId="1" applyFont="1" applyFill="1" applyBorder="1" applyAlignment="1">
      <alignment horizontal="right" vertical="top"/>
    </xf>
    <xf numFmtId="43" fontId="17" fillId="0" borderId="19" xfId="1" applyFont="1" applyFill="1" applyBorder="1" applyAlignment="1">
      <alignment vertical="top"/>
    </xf>
    <xf numFmtId="0" fontId="17" fillId="0" borderId="19" xfId="0" applyFont="1" applyFill="1" applyBorder="1" applyAlignment="1">
      <alignment vertical="top"/>
    </xf>
    <xf numFmtId="43" fontId="46" fillId="0" borderId="19" xfId="1" applyFont="1" applyFill="1" applyBorder="1" applyAlignment="1">
      <alignment vertical="top"/>
    </xf>
    <xf numFmtId="0" fontId="17" fillId="0" borderId="19" xfId="0" applyFont="1" applyBorder="1"/>
    <xf numFmtId="43" fontId="17" fillId="0" borderId="2" xfId="1" applyFont="1" applyFill="1" applyBorder="1" applyAlignment="1">
      <alignment vertical="top"/>
    </xf>
    <xf numFmtId="0" fontId="17" fillId="0" borderId="19" xfId="1" applyNumberFormat="1" applyFont="1" applyFill="1" applyBorder="1" applyAlignment="1">
      <alignment vertical="top" wrapText="1"/>
    </xf>
    <xf numFmtId="165" fontId="17" fillId="0" borderId="0" xfId="8" applyFont="1" applyFill="1" applyBorder="1" applyAlignment="1">
      <alignment vertical="center"/>
    </xf>
    <xf numFmtId="166" fontId="17" fillId="12" borderId="2" xfId="2" applyNumberFormat="1" applyFont="1" applyFill="1" applyBorder="1" applyAlignment="1">
      <alignment vertical="top"/>
    </xf>
    <xf numFmtId="173" fontId="37" fillId="0" borderId="0" xfId="0" applyNumberFormat="1" applyFont="1" applyFill="1" applyBorder="1" applyAlignment="1">
      <alignment horizontal="center" vertical="top"/>
    </xf>
    <xf numFmtId="166" fontId="17" fillId="0" borderId="2" xfId="2" applyNumberFormat="1" applyFont="1" applyFill="1" applyBorder="1" applyAlignment="1">
      <alignment vertical="top"/>
    </xf>
    <xf numFmtId="43" fontId="46" fillId="0" borderId="0" xfId="1" applyFont="1" applyFill="1" applyBorder="1" applyAlignment="1">
      <alignment horizontal="right" vertical="top"/>
    </xf>
    <xf numFmtId="43" fontId="17" fillId="0" borderId="0" xfId="1" applyFont="1" applyBorder="1" applyAlignment="1">
      <alignment vertical="top"/>
    </xf>
    <xf numFmtId="0" fontId="17" fillId="2" borderId="19" xfId="0" applyFont="1" applyFill="1" applyBorder="1" applyAlignment="1">
      <alignment horizontal="center" vertical="center"/>
    </xf>
    <xf numFmtId="166" fontId="17" fillId="3" borderId="2" xfId="2" applyNumberFormat="1" applyFont="1" applyFill="1" applyBorder="1" applyAlignment="1">
      <alignment vertical="top"/>
    </xf>
    <xf numFmtId="0" fontId="17" fillId="0" borderId="0" xfId="1" applyNumberFormat="1" applyFont="1" applyFill="1" applyBorder="1" applyAlignment="1">
      <alignment horizontal="left" vertical="top" wrapText="1" indent="1"/>
    </xf>
    <xf numFmtId="43" fontId="17" fillId="0" borderId="0" xfId="1" applyFont="1" applyAlignment="1">
      <alignment vertical="top"/>
    </xf>
    <xf numFmtId="43" fontId="16" fillId="0" borderId="0" xfId="1" applyFont="1" applyFill="1" applyBorder="1" applyAlignment="1">
      <alignment horizontal="right" vertical="top"/>
    </xf>
    <xf numFmtId="0" fontId="17" fillId="2" borderId="0" xfId="0" applyFont="1" applyFill="1" applyBorder="1" applyAlignment="1">
      <alignment horizontal="center" vertical="center"/>
    </xf>
    <xf numFmtId="176" fontId="17" fillId="12" borderId="2" xfId="2" applyNumberFormat="1" applyFont="1" applyFill="1" applyBorder="1" applyAlignment="1">
      <alignment vertical="top"/>
    </xf>
    <xf numFmtId="10" fontId="46" fillId="0" borderId="2" xfId="2" applyNumberFormat="1" applyFont="1" applyFill="1" applyBorder="1" applyAlignment="1">
      <alignment horizontal="left" vertical="top"/>
    </xf>
    <xf numFmtId="176" fontId="17" fillId="3" borderId="2" xfId="2" applyNumberFormat="1" applyFont="1" applyFill="1" applyBorder="1" applyAlignment="1">
      <alignment vertical="top"/>
    </xf>
    <xf numFmtId="174" fontId="17" fillId="12" borderId="2" xfId="1" applyNumberFormat="1" applyFont="1" applyFill="1" applyBorder="1" applyAlignment="1">
      <alignment vertical="top"/>
    </xf>
    <xf numFmtId="174" fontId="17" fillId="0" borderId="2" xfId="1" applyNumberFormat="1" applyFont="1" applyFill="1" applyBorder="1" applyAlignment="1">
      <alignment vertical="top"/>
    </xf>
    <xf numFmtId="174" fontId="17" fillId="3" borderId="2" xfId="1" applyNumberFormat="1" applyFont="1" applyFill="1" applyBorder="1" applyAlignment="1">
      <alignment vertical="top"/>
    </xf>
    <xf numFmtId="10" fontId="47" fillId="0" borderId="2" xfId="2" applyNumberFormat="1" applyFont="1" applyFill="1" applyBorder="1" applyAlignment="1">
      <alignment horizontal="left" vertical="top"/>
    </xf>
    <xf numFmtId="176" fontId="17" fillId="0" borderId="6" xfId="2" applyNumberFormat="1" applyFont="1" applyFill="1" applyBorder="1" applyAlignment="1">
      <alignment vertical="top"/>
    </xf>
    <xf numFmtId="43" fontId="16" fillId="0" borderId="4" xfId="1" applyFont="1" applyFill="1" applyBorder="1" applyAlignment="1">
      <alignment vertical="top"/>
    </xf>
    <xf numFmtId="43" fontId="43" fillId="0" borderId="4" xfId="1" applyFont="1" applyFill="1" applyBorder="1" applyAlignment="1">
      <alignment vertical="top"/>
    </xf>
    <xf numFmtId="43" fontId="16" fillId="0" borderId="4" xfId="1" applyFont="1" applyFill="1" applyBorder="1" applyAlignment="1">
      <alignment horizontal="right" vertical="top"/>
    </xf>
    <xf numFmtId="165" fontId="17" fillId="0" borderId="4" xfId="8" applyFont="1" applyFill="1" applyBorder="1" applyAlignment="1">
      <alignment vertical="center"/>
    </xf>
    <xf numFmtId="43" fontId="17" fillId="0" borderId="4" xfId="1" applyFont="1" applyFill="1" applyBorder="1" applyAlignment="1">
      <alignment vertical="top"/>
    </xf>
    <xf numFmtId="0" fontId="17" fillId="0" borderId="4" xfId="0" applyFont="1" applyFill="1" applyBorder="1" applyAlignment="1">
      <alignment vertical="top"/>
    </xf>
    <xf numFmtId="43" fontId="46" fillId="0" borderId="4" xfId="1" applyFont="1" applyFill="1" applyBorder="1" applyAlignment="1">
      <alignment horizontal="right" vertical="top"/>
    </xf>
    <xf numFmtId="0" fontId="17" fillId="0" borderId="4" xfId="0" applyFont="1" applyBorder="1"/>
    <xf numFmtId="0" fontId="17" fillId="2" borderId="4" xfId="0" applyFont="1" applyFill="1" applyBorder="1" applyAlignment="1">
      <alignment horizontal="center" vertical="center"/>
    </xf>
    <xf numFmtId="176" fontId="17" fillId="0" borderId="3" xfId="2" applyNumberFormat="1" applyFont="1" applyFill="1" applyBorder="1" applyAlignment="1">
      <alignment vertical="top"/>
    </xf>
    <xf numFmtId="0" fontId="17" fillId="0" borderId="4" xfId="1" applyNumberFormat="1" applyFont="1" applyFill="1" applyBorder="1" applyAlignment="1">
      <alignment vertical="top" wrapText="1"/>
    </xf>
    <xf numFmtId="166" fontId="17" fillId="0" borderId="0" xfId="2" applyNumberFormat="1" applyFont="1" applyFill="1" applyAlignment="1">
      <alignment vertical="top"/>
    </xf>
    <xf numFmtId="43" fontId="46" fillId="0" borderId="0" xfId="1" applyFont="1" applyFill="1" applyBorder="1" applyAlignment="1">
      <alignment horizontal="left" vertical="top"/>
    </xf>
    <xf numFmtId="166" fontId="17" fillId="7" borderId="6" xfId="2" applyNumberFormat="1" applyFont="1" applyFill="1" applyBorder="1" applyAlignment="1">
      <alignment vertical="top"/>
    </xf>
    <xf numFmtId="173" fontId="17" fillId="12" borderId="2" xfId="2" applyNumberFormat="1" applyFont="1" applyFill="1" applyBorder="1" applyAlignment="1">
      <alignment vertical="top"/>
    </xf>
    <xf numFmtId="173" fontId="17" fillId="0" borderId="2" xfId="2" applyNumberFormat="1" applyFont="1" applyFill="1" applyBorder="1" applyAlignment="1">
      <alignment vertical="top"/>
    </xf>
    <xf numFmtId="173" fontId="17" fillId="3" borderId="2" xfId="2" applyNumberFormat="1" applyFont="1" applyFill="1" applyBorder="1" applyAlignment="1">
      <alignment vertical="top"/>
    </xf>
    <xf numFmtId="169" fontId="17" fillId="0" borderId="0" xfId="1" applyNumberFormat="1" applyFont="1" applyFill="1" applyAlignment="1">
      <alignment vertical="top" wrapText="1"/>
    </xf>
    <xf numFmtId="43" fontId="17" fillId="0" borderId="6" xfId="1" applyFont="1" applyFill="1" applyBorder="1" applyAlignment="1">
      <alignment vertical="top"/>
    </xf>
    <xf numFmtId="171" fontId="16" fillId="0" borderId="0" xfId="10" applyNumberFormat="1" applyFont="1" applyFill="1" applyBorder="1" applyAlignment="1">
      <alignment vertical="top"/>
    </xf>
    <xf numFmtId="171" fontId="43" fillId="0" borderId="0" xfId="10" applyNumberFormat="1" applyFont="1" applyFill="1" applyBorder="1" applyAlignment="1">
      <alignment vertical="top"/>
    </xf>
    <xf numFmtId="171" fontId="16" fillId="0" borderId="0" xfId="10" applyNumberFormat="1" applyFont="1" applyFill="1" applyBorder="1" applyAlignment="1">
      <alignment horizontal="right" vertical="top"/>
    </xf>
    <xf numFmtId="171" fontId="17" fillId="0" borderId="0" xfId="10" applyNumberFormat="1" applyFont="1" applyFill="1" applyBorder="1" applyAlignment="1">
      <alignment vertical="top"/>
    </xf>
    <xf numFmtId="43" fontId="17" fillId="12" borderId="2" xfId="1" applyFont="1" applyFill="1" applyBorder="1" applyAlignment="1">
      <alignment vertical="top"/>
    </xf>
    <xf numFmtId="171" fontId="17" fillId="0" borderId="0" xfId="1" applyNumberFormat="1" applyFont="1" applyFill="1" applyAlignment="1">
      <alignment vertical="top"/>
    </xf>
    <xf numFmtId="173" fontId="37" fillId="0" borderId="0" xfId="0" applyNumberFormat="1" applyFont="1" applyFill="1" applyAlignment="1">
      <alignment horizontal="center" vertical="top"/>
    </xf>
    <xf numFmtId="171" fontId="46" fillId="0" borderId="0" xfId="10" applyNumberFormat="1" applyFont="1" applyFill="1" applyBorder="1" applyAlignment="1">
      <alignment horizontal="right" vertical="top"/>
    </xf>
    <xf numFmtId="171" fontId="17" fillId="3" borderId="2" xfId="10" applyNumberFormat="1" applyFont="1" applyFill="1" applyBorder="1" applyAlignment="1">
      <alignment vertical="top"/>
    </xf>
    <xf numFmtId="0" fontId="17" fillId="0" borderId="0" xfId="10" applyNumberFormat="1" applyFont="1" applyFill="1" applyBorder="1" applyAlignment="1">
      <alignment vertical="top" wrapText="1"/>
    </xf>
    <xf numFmtId="43" fontId="46" fillId="0" borderId="0" xfId="1" applyFont="1" applyFill="1" applyAlignment="1">
      <alignment horizontal="right" vertical="top"/>
    </xf>
    <xf numFmtId="173" fontId="17" fillId="3" borderId="2" xfId="1" applyNumberFormat="1" applyFont="1" applyFill="1" applyBorder="1" applyAlignment="1">
      <alignment vertical="top"/>
    </xf>
    <xf numFmtId="164" fontId="17" fillId="3" borderId="2" xfId="10" applyNumberFormat="1" applyFont="1" applyFill="1" applyBorder="1" applyAlignment="1">
      <alignment vertical="top"/>
    </xf>
    <xf numFmtId="164" fontId="17" fillId="0" borderId="6" xfId="10" applyNumberFormat="1" applyFont="1" applyFill="1" applyBorder="1" applyAlignment="1">
      <alignment vertical="top"/>
    </xf>
    <xf numFmtId="10" fontId="17" fillId="12" borderId="2" xfId="2" applyNumberFormat="1" applyFont="1" applyFill="1" applyBorder="1" applyAlignment="1">
      <alignment vertical="top"/>
    </xf>
    <xf numFmtId="10" fontId="17" fillId="0" borderId="2" xfId="2" applyNumberFormat="1" applyFont="1" applyFill="1" applyBorder="1" applyAlignment="1">
      <alignment vertical="top"/>
    </xf>
    <xf numFmtId="10" fontId="17" fillId="3" borderId="2" xfId="1" applyNumberFormat="1" applyFont="1" applyFill="1" applyBorder="1" applyAlignment="1">
      <alignment vertical="top"/>
    </xf>
    <xf numFmtId="43" fontId="17" fillId="12" borderId="2" xfId="1" applyNumberFormat="1" applyFont="1" applyFill="1" applyBorder="1" applyAlignment="1">
      <alignment vertical="top"/>
    </xf>
    <xf numFmtId="43" fontId="17" fillId="0" borderId="4" xfId="1" applyFont="1" applyFill="1" applyBorder="1" applyAlignment="1">
      <alignment horizontal="right" vertical="top"/>
    </xf>
    <xf numFmtId="43" fontId="46" fillId="0" borderId="4" xfId="1" applyFont="1" applyFill="1" applyBorder="1" applyAlignment="1">
      <alignment horizontal="left" vertical="top"/>
    </xf>
    <xf numFmtId="43" fontId="17" fillId="0" borderId="4" xfId="1" applyFont="1" applyBorder="1" applyAlignment="1">
      <alignment vertical="top"/>
    </xf>
    <xf numFmtId="43" fontId="17" fillId="0" borderId="0" xfId="1" applyFont="1" applyFill="1" applyAlignment="1">
      <alignment vertical="top" wrapText="1"/>
    </xf>
    <xf numFmtId="43" fontId="48" fillId="0" borderId="0" xfId="1" applyFont="1" applyFill="1" applyAlignment="1">
      <alignment horizontal="left" vertical="top"/>
    </xf>
    <xf numFmtId="170" fontId="17" fillId="0" borderId="0" xfId="10" applyFont="1" applyFill="1" applyBorder="1" applyAlignment="1">
      <alignment horizontal="left" vertical="top"/>
    </xf>
    <xf numFmtId="172" fontId="17" fillId="0" borderId="0" xfId="2" applyNumberFormat="1" applyFont="1" applyFill="1" applyBorder="1" applyAlignment="1">
      <alignment vertical="top"/>
    </xf>
    <xf numFmtId="0" fontId="16" fillId="0" borderId="2" xfId="1" applyNumberFormat="1" applyFont="1" applyFill="1" applyBorder="1" applyAlignment="1">
      <alignment horizontal="left" vertical="center" wrapText="1"/>
    </xf>
    <xf numFmtId="43" fontId="17" fillId="3" borderId="2" xfId="1" applyFont="1" applyFill="1" applyBorder="1" applyAlignment="1">
      <alignment vertical="top"/>
    </xf>
    <xf numFmtId="43" fontId="17" fillId="3" borderId="2" xfId="1" applyNumberFormat="1" applyFont="1" applyFill="1" applyBorder="1" applyAlignment="1">
      <alignment vertical="top"/>
    </xf>
    <xf numFmtId="9" fontId="17" fillId="3" borderId="2" xfId="2" applyFont="1" applyFill="1" applyBorder="1" applyAlignment="1">
      <alignment vertical="top"/>
    </xf>
    <xf numFmtId="43" fontId="17" fillId="0" borderId="0" xfId="1" applyFont="1" applyFill="1" applyAlignment="1">
      <alignment horizontal="left" vertical="top"/>
    </xf>
    <xf numFmtId="170" fontId="16" fillId="0" borderId="0" xfId="10" applyFont="1" applyFill="1" applyBorder="1" applyAlignment="1">
      <alignment vertical="top"/>
    </xf>
    <xf numFmtId="170" fontId="43" fillId="0" borderId="0" xfId="10" applyFont="1" applyFill="1" applyBorder="1" applyAlignment="1">
      <alignment vertical="top"/>
    </xf>
    <xf numFmtId="170" fontId="16" fillId="0" borderId="0" xfId="10" applyFont="1" applyFill="1" applyBorder="1" applyAlignment="1">
      <alignment horizontal="right" vertical="top"/>
    </xf>
    <xf numFmtId="170" fontId="17" fillId="0" borderId="0" xfId="10" applyFont="1" applyFill="1" applyBorder="1" applyAlignment="1">
      <alignment vertical="top"/>
    </xf>
    <xf numFmtId="170" fontId="17" fillId="0" borderId="0" xfId="10" applyFont="1" applyFill="1" applyBorder="1" applyAlignment="1">
      <alignment vertical="top" wrapText="1"/>
    </xf>
    <xf numFmtId="170" fontId="46" fillId="0" borderId="0" xfId="10" applyFont="1" applyFill="1" applyBorder="1" applyAlignment="1">
      <alignment horizontal="right" vertical="top"/>
    </xf>
    <xf numFmtId="43" fontId="17" fillId="0" borderId="0" xfId="1" applyFont="1" applyFill="1" applyBorder="1" applyAlignment="1">
      <alignment vertical="top" wrapText="1"/>
    </xf>
    <xf numFmtId="9" fontId="16" fillId="0" borderId="0" xfId="2" applyFont="1" applyFill="1" applyAlignment="1">
      <alignment vertical="top"/>
    </xf>
    <xf numFmtId="9" fontId="43" fillId="0" borderId="0" xfId="2" applyFont="1" applyFill="1" applyAlignment="1">
      <alignment vertical="top"/>
    </xf>
    <xf numFmtId="9" fontId="17" fillId="0" borderId="0" xfId="2" applyFont="1" applyFill="1" applyAlignment="1">
      <alignment vertical="top"/>
    </xf>
    <xf numFmtId="9" fontId="46" fillId="0" borderId="0" xfId="2" applyFont="1" applyFill="1" applyAlignment="1">
      <alignment horizontal="right" vertical="top"/>
    </xf>
    <xf numFmtId="9" fontId="17" fillId="0" borderId="0" xfId="2" applyFont="1" applyAlignment="1">
      <alignment vertical="top"/>
    </xf>
    <xf numFmtId="9" fontId="17" fillId="0" borderId="0" xfId="2" applyFont="1" applyFill="1" applyAlignment="1">
      <alignment vertical="top" wrapText="1"/>
    </xf>
    <xf numFmtId="173" fontId="17" fillId="0" borderId="0" xfId="2" applyNumberFormat="1" applyFont="1" applyFill="1" applyAlignment="1">
      <alignment vertical="top"/>
    </xf>
    <xf numFmtId="3" fontId="46" fillId="0" borderId="0" xfId="2" applyNumberFormat="1" applyFont="1" applyFill="1" applyBorder="1" applyAlignment="1">
      <alignment horizontal="left" vertical="top"/>
    </xf>
    <xf numFmtId="166" fontId="16" fillId="0" borderId="0" xfId="2" applyNumberFormat="1" applyFont="1" applyFill="1" applyAlignment="1">
      <alignment vertical="top"/>
    </xf>
    <xf numFmtId="166" fontId="43" fillId="0" borderId="0" xfId="2" applyNumberFormat="1" applyFont="1" applyFill="1" applyAlignment="1">
      <alignment vertical="top"/>
    </xf>
    <xf numFmtId="166" fontId="17" fillId="0" borderId="0" xfId="2" applyNumberFormat="1" applyFont="1" applyFill="1" applyAlignment="1">
      <alignment horizontal="right" vertical="top"/>
    </xf>
    <xf numFmtId="166" fontId="46" fillId="0" borderId="0" xfId="2" applyNumberFormat="1" applyFont="1" applyFill="1" applyAlignment="1">
      <alignment horizontal="right" vertical="top"/>
    </xf>
    <xf numFmtId="166" fontId="17" fillId="0" borderId="0" xfId="2" applyNumberFormat="1" applyFont="1" applyAlignment="1">
      <alignment vertical="top"/>
    </xf>
    <xf numFmtId="0" fontId="17" fillId="0" borderId="0" xfId="2" applyNumberFormat="1" applyFont="1" applyFill="1" applyAlignment="1">
      <alignment vertical="top" wrapText="1"/>
    </xf>
    <xf numFmtId="166" fontId="17" fillId="0" borderId="4" xfId="2" applyNumberFormat="1" applyFont="1" applyFill="1" applyBorder="1" applyAlignment="1">
      <alignment vertical="top"/>
    </xf>
    <xf numFmtId="166" fontId="17" fillId="0" borderId="0" xfId="2" applyNumberFormat="1" applyFont="1" applyFill="1" applyBorder="1" applyAlignment="1">
      <alignment vertical="top"/>
    </xf>
    <xf numFmtId="43" fontId="16" fillId="0" borderId="0" xfId="1" applyFont="1" applyFill="1" applyBorder="1" applyAlignment="1">
      <alignment vertical="center"/>
    </xf>
    <xf numFmtId="43" fontId="43" fillId="0" borderId="0" xfId="1" applyFont="1" applyFill="1" applyBorder="1" applyAlignment="1">
      <alignment vertical="center"/>
    </xf>
    <xf numFmtId="43" fontId="16" fillId="0" borderId="0" xfId="1" applyFont="1" applyFill="1" applyBorder="1" applyAlignment="1">
      <alignment horizontal="right" vertical="center"/>
    </xf>
    <xf numFmtId="43" fontId="17" fillId="0" borderId="0" xfId="1" applyFont="1" applyFill="1" applyBorder="1" applyAlignment="1">
      <alignment vertical="center"/>
    </xf>
    <xf numFmtId="43" fontId="17" fillId="12" borderId="2" xfId="1" applyFont="1" applyFill="1" applyBorder="1" applyAlignment="1">
      <alignment vertical="center"/>
    </xf>
    <xf numFmtId="0" fontId="17" fillId="0" borderId="0" xfId="10" applyNumberFormat="1" applyFont="1" applyFill="1" applyBorder="1" applyAlignment="1">
      <alignment vertical="center"/>
    </xf>
    <xf numFmtId="0" fontId="17" fillId="0" borderId="0" xfId="1" applyNumberFormat="1" applyFont="1" applyFill="1" applyBorder="1" applyAlignment="1">
      <alignment vertical="center" wrapText="1"/>
    </xf>
    <xf numFmtId="0" fontId="17" fillId="0" borderId="0" xfId="0" applyFont="1" applyFill="1" applyBorder="1" applyAlignment="1">
      <alignment vertical="center"/>
    </xf>
    <xf numFmtId="43" fontId="17" fillId="0" borderId="0" xfId="1" applyFont="1" applyFill="1" applyBorder="1" applyAlignment="1">
      <alignment vertical="center" wrapText="1"/>
    </xf>
    <xf numFmtId="174" fontId="17" fillId="12" borderId="2" xfId="1" applyNumberFormat="1" applyFont="1" applyFill="1" applyBorder="1" applyAlignment="1">
      <alignment vertical="center"/>
    </xf>
    <xf numFmtId="174" fontId="17" fillId="12" borderId="2" xfId="1" applyNumberFormat="1" applyFont="1" applyFill="1" applyBorder="1" applyAlignment="1">
      <alignment horizontal="left" vertical="center"/>
    </xf>
    <xf numFmtId="0" fontId="17" fillId="0" borderId="0" xfId="10" applyNumberFormat="1" applyFont="1" applyFill="1" applyBorder="1" applyAlignment="1">
      <alignment vertical="center" wrapText="1"/>
    </xf>
    <xf numFmtId="43" fontId="17" fillId="12" borderId="2" xfId="1" applyFont="1" applyFill="1" applyBorder="1" applyAlignment="1">
      <alignment horizontal="right" vertical="top"/>
    </xf>
    <xf numFmtId="0" fontId="17" fillId="12" borderId="2" xfId="0" applyFont="1" applyFill="1" applyBorder="1" applyAlignment="1">
      <alignment horizontal="right" vertical="top"/>
    </xf>
    <xf numFmtId="170" fontId="17" fillId="12" borderId="2" xfId="10" applyFont="1" applyFill="1" applyBorder="1" applyAlignment="1">
      <alignment horizontal="right" vertical="top"/>
    </xf>
    <xf numFmtId="0" fontId="30" fillId="8" borderId="0" xfId="0" applyFont="1" applyFill="1" applyBorder="1"/>
    <xf numFmtId="0" fontId="34" fillId="8" borderId="0" xfId="0" applyFont="1" applyFill="1" applyBorder="1"/>
    <xf numFmtId="0" fontId="34" fillId="0" borderId="0" xfId="0" applyFont="1" applyFill="1"/>
    <xf numFmtId="0" fontId="34" fillId="3" borderId="0" xfId="0" applyFont="1" applyFill="1" applyBorder="1"/>
    <xf numFmtId="43" fontId="34" fillId="14" borderId="20" xfId="1" applyFont="1" applyFill="1" applyBorder="1" applyAlignment="1">
      <alignment vertical="top"/>
    </xf>
    <xf numFmtId="43" fontId="34" fillId="14" borderId="21" xfId="1" applyFont="1" applyFill="1" applyBorder="1" applyAlignment="1"/>
    <xf numFmtId="43" fontId="34" fillId="14" borderId="21" xfId="1" applyFont="1" applyFill="1" applyBorder="1" applyAlignment="1">
      <alignment vertical="top"/>
    </xf>
    <xf numFmtId="0" fontId="34" fillId="14" borderId="21" xfId="1" applyNumberFormat="1" applyFont="1" applyFill="1" applyBorder="1" applyAlignment="1">
      <alignment vertical="top" wrapText="1"/>
    </xf>
    <xf numFmtId="43" fontId="34" fillId="14" borderId="22" xfId="1" applyFont="1" applyFill="1" applyBorder="1" applyAlignment="1">
      <alignment vertical="top"/>
    </xf>
    <xf numFmtId="43" fontId="34" fillId="8" borderId="11" xfId="1" applyFont="1" applyFill="1" applyBorder="1" applyAlignment="1">
      <alignment vertical="top"/>
    </xf>
    <xf numFmtId="43" fontId="33" fillId="8" borderId="4" xfId="1" applyFont="1" applyFill="1" applyBorder="1" applyAlignment="1">
      <alignment vertical="top"/>
    </xf>
    <xf numFmtId="0" fontId="33" fillId="8" borderId="4" xfId="1" applyNumberFormat="1" applyFont="1" applyFill="1" applyBorder="1" applyAlignment="1">
      <alignment vertical="top" wrapText="1"/>
    </xf>
    <xf numFmtId="43" fontId="33" fillId="8" borderId="12" xfId="1" applyFont="1" applyFill="1" applyBorder="1" applyAlignment="1">
      <alignment vertical="top"/>
    </xf>
    <xf numFmtId="165" fontId="33" fillId="0" borderId="13" xfId="8" applyFont="1" applyFill="1" applyBorder="1" applyAlignment="1">
      <alignment horizontal="left" vertical="center" indent="1"/>
    </xf>
    <xf numFmtId="166" fontId="33" fillId="12" borderId="2" xfId="2" applyNumberFormat="1" applyFont="1" applyFill="1" applyBorder="1" applyAlignment="1">
      <alignment horizontal="center" vertical="center"/>
    </xf>
    <xf numFmtId="43" fontId="33" fillId="0" borderId="19" xfId="1" applyFont="1" applyFill="1" applyBorder="1" applyAlignment="1">
      <alignment vertical="center"/>
    </xf>
    <xf numFmtId="0" fontId="33" fillId="0" borderId="19" xfId="1" applyNumberFormat="1" applyFont="1" applyFill="1" applyBorder="1" applyAlignment="1">
      <alignment horizontal="left" vertical="center" wrapText="1" indent="1"/>
    </xf>
    <xf numFmtId="0" fontId="49" fillId="0" borderId="14" xfId="12" applyFont="1" applyFill="1" applyBorder="1" applyAlignment="1">
      <alignment horizontal="left" vertical="center" indent="1"/>
    </xf>
    <xf numFmtId="165" fontId="33" fillId="0" borderId="5" xfId="8" applyFont="1" applyFill="1" applyBorder="1" applyAlignment="1">
      <alignment horizontal="left" vertical="center" indent="1"/>
    </xf>
    <xf numFmtId="43" fontId="33" fillId="0" borderId="0" xfId="1" applyFont="1" applyFill="1" applyBorder="1" applyAlignment="1">
      <alignment vertical="center"/>
    </xf>
    <xf numFmtId="0" fontId="33" fillId="0" borderId="0" xfId="1" applyNumberFormat="1" applyFont="1" applyFill="1" applyBorder="1" applyAlignment="1">
      <alignment horizontal="left" vertical="center" wrapText="1" indent="1"/>
    </xf>
    <xf numFmtId="0" fontId="49" fillId="0" borderId="15" xfId="12" applyFont="1" applyFill="1" applyBorder="1" applyAlignment="1">
      <alignment horizontal="left" vertical="center" indent="1"/>
    </xf>
    <xf numFmtId="176" fontId="50" fillId="12" borderId="2" xfId="2" applyNumberFormat="1" applyFont="1" applyFill="1" applyBorder="1" applyAlignment="1">
      <alignment horizontal="center" vertical="center"/>
    </xf>
    <xf numFmtId="43" fontId="33" fillId="0" borderId="15" xfId="1" applyFont="1" applyFill="1" applyBorder="1" applyAlignment="1">
      <alignment horizontal="left" vertical="center" indent="1"/>
    </xf>
    <xf numFmtId="0" fontId="33" fillId="12" borderId="2" xfId="1" applyNumberFormat="1" applyFont="1" applyFill="1" applyBorder="1" applyAlignment="1">
      <alignment horizontal="center" vertical="center"/>
    </xf>
    <xf numFmtId="0" fontId="50" fillId="0" borderId="0" xfId="1" applyNumberFormat="1" applyFont="1" applyFill="1" applyBorder="1" applyAlignment="1">
      <alignment horizontal="left" vertical="center" wrapText="1" indent="1"/>
    </xf>
    <xf numFmtId="176" fontId="50" fillId="12" borderId="17" xfId="2" applyNumberFormat="1" applyFont="1" applyFill="1" applyBorder="1" applyAlignment="1">
      <alignment horizontal="center" vertical="center"/>
    </xf>
    <xf numFmtId="43" fontId="34" fillId="8" borderId="9" xfId="1" applyFont="1" applyFill="1" applyBorder="1" applyAlignment="1">
      <alignment vertical="top"/>
    </xf>
    <xf numFmtId="43" fontId="33" fillId="8" borderId="1" xfId="1" applyFont="1" applyFill="1" applyBorder="1" applyAlignment="1">
      <alignment vertical="top"/>
    </xf>
    <xf numFmtId="0" fontId="33" fillId="8" borderId="1" xfId="1" applyNumberFormat="1" applyFont="1" applyFill="1" applyBorder="1" applyAlignment="1">
      <alignment vertical="top" wrapText="1"/>
    </xf>
    <xf numFmtId="43" fontId="33" fillId="8" borderId="10" xfId="1" applyFont="1" applyFill="1" applyBorder="1" applyAlignment="1">
      <alignment horizontal="left" vertical="center" indent="1"/>
    </xf>
    <xf numFmtId="174" fontId="50" fillId="12" borderId="17" xfId="1" applyNumberFormat="1" applyFont="1" applyFill="1" applyBorder="1" applyAlignment="1">
      <alignment horizontal="center" vertical="center"/>
    </xf>
    <xf numFmtId="165" fontId="33" fillId="0" borderId="11" xfId="8" applyFont="1" applyFill="1" applyBorder="1" applyAlignment="1">
      <alignment horizontal="left" vertical="center" indent="1"/>
    </xf>
    <xf numFmtId="173" fontId="33" fillId="12" borderId="2" xfId="2" applyNumberFormat="1" applyFont="1" applyFill="1" applyBorder="1" applyAlignment="1">
      <alignment horizontal="center" vertical="center"/>
    </xf>
    <xf numFmtId="43" fontId="33" fillId="0" borderId="4" xfId="1" applyFont="1" applyFill="1" applyBorder="1" applyAlignment="1">
      <alignment vertical="center"/>
    </xf>
    <xf numFmtId="0" fontId="49" fillId="0" borderId="12" xfId="12" applyFont="1" applyFill="1" applyBorder="1" applyAlignment="1">
      <alignment horizontal="left" vertical="center" wrapText="1" indent="1"/>
    </xf>
    <xf numFmtId="171" fontId="33" fillId="0" borderId="5" xfId="10" applyNumberFormat="1" applyFont="1" applyFill="1" applyBorder="1" applyAlignment="1">
      <alignment horizontal="left" vertical="center" indent="1"/>
    </xf>
    <xf numFmtId="3" fontId="33" fillId="12" borderId="2" xfId="1" applyNumberFormat="1" applyFont="1" applyFill="1" applyBorder="1" applyAlignment="1">
      <alignment horizontal="center" vertical="center"/>
    </xf>
    <xf numFmtId="171" fontId="33" fillId="0" borderId="0" xfId="1" applyNumberFormat="1" applyFont="1" applyFill="1" applyBorder="1" applyAlignment="1">
      <alignment vertical="center"/>
    </xf>
    <xf numFmtId="0" fontId="33" fillId="0" borderId="0" xfId="10" applyNumberFormat="1" applyFont="1" applyFill="1" applyBorder="1" applyAlignment="1">
      <alignment horizontal="left" vertical="top" wrapText="1" indent="1"/>
    </xf>
    <xf numFmtId="0" fontId="51" fillId="0" borderId="14" xfId="12" applyFont="1" applyFill="1" applyBorder="1" applyAlignment="1">
      <alignment horizontal="left" vertical="center" wrapText="1" indent="1"/>
    </xf>
    <xf numFmtId="0" fontId="51" fillId="0" borderId="0" xfId="12" quotePrefix="1" applyFont="1" applyFill="1"/>
    <xf numFmtId="43" fontId="33" fillId="0" borderId="5" xfId="1" applyFont="1" applyFill="1" applyBorder="1" applyAlignment="1">
      <alignment horizontal="left" vertical="center" indent="1"/>
    </xf>
    <xf numFmtId="0" fontId="33" fillId="0" borderId="0" xfId="1" applyNumberFormat="1" applyFont="1" applyFill="1" applyBorder="1" applyAlignment="1">
      <alignment horizontal="left" vertical="top" wrapText="1" indent="1"/>
    </xf>
    <xf numFmtId="43" fontId="33" fillId="12" borderId="2" xfId="1" applyFont="1" applyFill="1" applyBorder="1" applyAlignment="1">
      <alignment horizontal="center" vertical="center"/>
    </xf>
    <xf numFmtId="0" fontId="50" fillId="12" borderId="2" xfId="1" applyNumberFormat="1" applyFont="1" applyFill="1" applyBorder="1" applyAlignment="1">
      <alignment horizontal="center" vertical="center"/>
    </xf>
    <xf numFmtId="0" fontId="50" fillId="0" borderId="0" xfId="1" applyNumberFormat="1" applyFont="1" applyFill="1" applyBorder="1" applyAlignment="1">
      <alignment horizontal="left" vertical="top" wrapText="1" indent="1"/>
    </xf>
    <xf numFmtId="10" fontId="33" fillId="12" borderId="2" xfId="2" applyNumberFormat="1" applyFont="1" applyFill="1" applyBorder="1" applyAlignment="1">
      <alignment horizontal="center" vertical="center"/>
    </xf>
    <xf numFmtId="43" fontId="33" fillId="0" borderId="11" xfId="1" applyFont="1" applyFill="1" applyBorder="1" applyAlignment="1">
      <alignment horizontal="left" vertical="center" indent="1"/>
    </xf>
    <xf numFmtId="0" fontId="33" fillId="0" borderId="4" xfId="1" applyNumberFormat="1" applyFont="1" applyFill="1" applyBorder="1" applyAlignment="1">
      <alignment horizontal="left" vertical="top" wrapText="1" indent="1"/>
    </xf>
    <xf numFmtId="0" fontId="51" fillId="0" borderId="15" xfId="12" applyFont="1" applyBorder="1" applyAlignment="1">
      <alignment vertical="center" wrapText="1"/>
    </xf>
    <xf numFmtId="43" fontId="34" fillId="8" borderId="9" xfId="1" applyFont="1" applyFill="1" applyBorder="1" applyAlignment="1">
      <alignment horizontal="left" vertical="center"/>
    </xf>
    <xf numFmtId="173" fontId="34" fillId="0" borderId="0" xfId="2" applyNumberFormat="1" applyFont="1" applyFill="1"/>
    <xf numFmtId="170" fontId="33" fillId="0" borderId="0" xfId="10" applyFont="1" applyFill="1" applyBorder="1" applyAlignment="1">
      <alignment horizontal="left" vertical="center"/>
    </xf>
    <xf numFmtId="43" fontId="33" fillId="0" borderId="0" xfId="1" applyFont="1" applyFill="1" applyBorder="1" applyAlignment="1">
      <alignment vertical="center" wrapText="1"/>
    </xf>
    <xf numFmtId="0" fontId="49" fillId="0" borderId="14" xfId="12" applyFont="1" applyFill="1" applyBorder="1" applyAlignment="1">
      <alignment horizontal="left" vertical="center" wrapText="1" indent="1"/>
    </xf>
    <xf numFmtId="0" fontId="49" fillId="0" borderId="15" xfId="12" applyFont="1" applyFill="1" applyBorder="1" applyAlignment="1">
      <alignment horizontal="left" vertical="center" wrapText="1" indent="1"/>
    </xf>
    <xf numFmtId="170" fontId="33" fillId="0" borderId="5" xfId="10" applyFont="1" applyFill="1" applyBorder="1" applyAlignment="1">
      <alignment horizontal="left" vertical="center" indent="1"/>
    </xf>
    <xf numFmtId="174" fontId="33" fillId="12" borderId="2" xfId="1" applyNumberFormat="1" applyFont="1" applyFill="1" applyBorder="1" applyAlignment="1">
      <alignment vertical="center"/>
    </xf>
    <xf numFmtId="170" fontId="33" fillId="0" borderId="15" xfId="10" applyFont="1" applyFill="1" applyBorder="1" applyAlignment="1">
      <alignment horizontal="left" vertical="center" indent="1"/>
    </xf>
    <xf numFmtId="9" fontId="33" fillId="0" borderId="5" xfId="2" applyFont="1" applyFill="1" applyBorder="1" applyAlignment="1">
      <alignment horizontal="left" vertical="center" indent="1"/>
    </xf>
    <xf numFmtId="9" fontId="33" fillId="0" borderId="0" xfId="2" applyFont="1" applyFill="1" applyBorder="1" applyAlignment="1">
      <alignment vertical="center"/>
    </xf>
    <xf numFmtId="9" fontId="33" fillId="0" borderId="15" xfId="2" applyFont="1" applyFill="1" applyBorder="1" applyAlignment="1">
      <alignment horizontal="left" vertical="center" indent="1"/>
    </xf>
    <xf numFmtId="166" fontId="33" fillId="0" borderId="5" xfId="2" applyNumberFormat="1" applyFont="1" applyFill="1" applyBorder="1" applyAlignment="1">
      <alignment horizontal="left" vertical="center" indent="1"/>
    </xf>
    <xf numFmtId="0" fontId="33" fillId="0" borderId="13" xfId="0" applyFont="1" applyFill="1" applyBorder="1" applyAlignment="1">
      <alignment horizontal="left" vertical="center" indent="1"/>
    </xf>
    <xf numFmtId="166" fontId="33" fillId="0" borderId="15" xfId="2" applyNumberFormat="1" applyFont="1" applyFill="1" applyBorder="1" applyAlignment="1">
      <alignment horizontal="left" vertical="center" indent="1"/>
    </xf>
    <xf numFmtId="0" fontId="33" fillId="0" borderId="4" xfId="0" applyFont="1" applyFill="1" applyBorder="1" applyAlignment="1">
      <alignment horizontal="left" vertical="center" indent="1"/>
    </xf>
    <xf numFmtId="43" fontId="33" fillId="0" borderId="12" xfId="1" applyFont="1" applyFill="1" applyBorder="1" applyAlignment="1">
      <alignment horizontal="left" vertical="center" indent="1"/>
    </xf>
    <xf numFmtId="43" fontId="34" fillId="8" borderId="13" xfId="1" applyFont="1" applyFill="1" applyBorder="1" applyAlignment="1">
      <alignment vertical="top"/>
    </xf>
    <xf numFmtId="43" fontId="33" fillId="8" borderId="19" xfId="1" applyFont="1" applyFill="1" applyBorder="1" applyAlignment="1">
      <alignment vertical="top"/>
    </xf>
    <xf numFmtId="0" fontId="33" fillId="8" borderId="19" xfId="1" applyNumberFormat="1" applyFont="1" applyFill="1" applyBorder="1" applyAlignment="1">
      <alignment vertical="top" wrapText="1"/>
    </xf>
    <xf numFmtId="43" fontId="33" fillId="8" borderId="14" xfId="1" applyFont="1" applyFill="1" applyBorder="1" applyAlignment="1">
      <alignment horizontal="left" vertical="center" indent="1"/>
    </xf>
    <xf numFmtId="0" fontId="33" fillId="0" borderId="9" xfId="0" applyFont="1" applyFill="1" applyBorder="1" applyAlignment="1">
      <alignment horizontal="left" vertical="center" wrapText="1" indent="1"/>
    </xf>
    <xf numFmtId="0" fontId="33" fillId="12" borderId="2" xfId="0" applyFont="1" applyFill="1" applyBorder="1" applyAlignment="1">
      <alignment horizontal="left" vertical="center" wrapText="1" indent="1"/>
    </xf>
    <xf numFmtId="0" fontId="33" fillId="0" borderId="1" xfId="0" applyFont="1" applyFill="1" applyBorder="1" applyAlignment="1">
      <alignment horizontal="left" vertical="center" indent="1"/>
    </xf>
    <xf numFmtId="0" fontId="33" fillId="0" borderId="1" xfId="0" applyFont="1" applyFill="1" applyBorder="1" applyAlignment="1">
      <alignment horizontal="left" vertical="center" wrapText="1" indent="1"/>
    </xf>
    <xf numFmtId="0" fontId="51" fillId="0" borderId="10" xfId="12" applyFont="1" applyFill="1" applyBorder="1" applyAlignment="1">
      <alignment horizontal="left" vertical="center" wrapText="1" indent="1"/>
    </xf>
    <xf numFmtId="0" fontId="34" fillId="0" borderId="1" xfId="0" applyFont="1" applyFill="1" applyBorder="1"/>
    <xf numFmtId="0" fontId="34" fillId="0" borderId="0" xfId="0" applyFont="1" applyFill="1" applyAlignment="1">
      <alignment horizontal="left" vertical="center"/>
    </xf>
    <xf numFmtId="0" fontId="33" fillId="0" borderId="0" xfId="0" applyFont="1" applyFill="1" applyBorder="1" applyAlignment="1">
      <alignment horizontal="left" vertical="center" wrapText="1" indent="1"/>
    </xf>
    <xf numFmtId="0" fontId="49" fillId="0" borderId="0" xfId="12" applyFont="1" applyFill="1" applyBorder="1" applyAlignment="1">
      <alignment horizontal="left" vertical="center" wrapText="1" indent="1"/>
    </xf>
    <xf numFmtId="0" fontId="34" fillId="0" borderId="0" xfId="0" applyFont="1" applyFill="1" applyBorder="1"/>
    <xf numFmtId="0" fontId="31" fillId="8" borderId="0" xfId="0" applyFont="1" applyFill="1"/>
    <xf numFmtId="0" fontId="32" fillId="8" borderId="0" xfId="0" applyFont="1" applyFill="1"/>
    <xf numFmtId="0" fontId="52" fillId="7" borderId="24" xfId="0" applyFont="1" applyFill="1" applyBorder="1" applyAlignment="1">
      <alignment horizontal="center" vertical="center"/>
    </xf>
    <xf numFmtId="0" fontId="33" fillId="7" borderId="24" xfId="0" applyFont="1" applyFill="1" applyBorder="1" applyAlignment="1">
      <alignment horizontal="left" vertical="top" wrapText="1"/>
    </xf>
    <xf numFmtId="0" fontId="53" fillId="7" borderId="25" xfId="12" applyFont="1" applyFill="1" applyBorder="1" applyAlignment="1">
      <alignment horizontal="center" vertical="center"/>
    </xf>
    <xf numFmtId="0" fontId="33" fillId="7" borderId="25" xfId="0" applyFont="1" applyFill="1" applyBorder="1" applyAlignment="1">
      <alignment horizontal="left" vertical="center" wrapText="1"/>
    </xf>
    <xf numFmtId="0" fontId="56" fillId="7" borderId="23" xfId="0" applyFont="1" applyFill="1" applyBorder="1"/>
    <xf numFmtId="0" fontId="34" fillId="3" borderId="23" xfId="0" applyFont="1" applyFill="1" applyBorder="1" applyAlignment="1">
      <alignment horizontal="center"/>
    </xf>
    <xf numFmtId="0" fontId="53" fillId="7" borderId="24" xfId="12" applyFont="1" applyFill="1" applyBorder="1" applyAlignment="1">
      <alignment horizontal="center" vertical="center"/>
    </xf>
    <xf numFmtId="0" fontId="33" fillId="7" borderId="24" xfId="0" applyFont="1" applyFill="1" applyBorder="1" applyAlignment="1">
      <alignment vertical="top" wrapText="1"/>
    </xf>
    <xf numFmtId="0" fontId="33" fillId="7" borderId="24" xfId="0" applyFont="1" applyFill="1" applyBorder="1" applyAlignment="1">
      <alignment vertical="center" wrapText="1"/>
    </xf>
    <xf numFmtId="0" fontId="57" fillId="7" borderId="0" xfId="0" applyFont="1" applyFill="1" applyAlignment="1">
      <alignment horizontal="center" vertical="center" wrapText="1"/>
    </xf>
    <xf numFmtId="0" fontId="58" fillId="7" borderId="0" xfId="0" applyFont="1" applyFill="1" applyAlignment="1">
      <alignment horizontal="center" vertical="center" wrapText="1"/>
    </xf>
    <xf numFmtId="0" fontId="45" fillId="9" borderId="9" xfId="0" applyFont="1" applyFill="1" applyBorder="1" applyAlignment="1">
      <alignment horizontal="center" vertical="top"/>
    </xf>
    <xf numFmtId="0" fontId="45" fillId="9" borderId="1" xfId="0" applyFont="1" applyFill="1" applyBorder="1" applyAlignment="1">
      <alignment horizontal="center" vertical="top"/>
    </xf>
    <xf numFmtId="0" fontId="45" fillId="9" borderId="10" xfId="0" applyFont="1" applyFill="1" applyBorder="1" applyAlignment="1">
      <alignment horizontal="center" vertical="top"/>
    </xf>
    <xf numFmtId="173" fontId="24" fillId="8" borderId="0" xfId="2" applyNumberFormat="1" applyFont="1" applyFill="1" applyBorder="1" applyAlignment="1">
      <alignment horizontal="center" vertical="center" wrapText="1"/>
    </xf>
  </cellXfs>
  <cellStyles count="13">
    <cellStyle name="_x0013_ 3" xfId="5" xr:uid="{00000000-0005-0000-0000-000000000000}"/>
    <cellStyle name="Comma" xfId="1" builtinId="3"/>
    <cellStyle name="Comma 5" xfId="3" xr:uid="{00000000-0005-0000-0000-000002000000}"/>
    <cellStyle name="DateLong" xfId="9" xr:uid="{488902CA-92C7-9A4E-83B3-A7FF99E9C8A0}"/>
    <cellStyle name="DateShort" xfId="8" xr:uid="{00000000-0005-0000-0000-000003000000}"/>
    <cellStyle name="Factor" xfId="10" xr:uid="{664D92F1-BC5F-DE4A-A6BF-8135C4305E4D}"/>
    <cellStyle name="Header1" xfId="7" xr:uid="{00000000-0005-0000-0000-000004000000}"/>
    <cellStyle name="Hyperlink" xfId="12" builtinId="8"/>
    <cellStyle name="Normal" xfId="0" builtinId="0"/>
    <cellStyle name="Normal 2 2" xfId="6" xr:uid="{00000000-0005-0000-0000-000007000000}"/>
    <cellStyle name="Normal 7" xfId="4" xr:uid="{00000000-0005-0000-0000-000008000000}"/>
    <cellStyle name="Percent" xfId="2" builtinId="5"/>
    <cellStyle name="Table_Heading" xfId="11" xr:uid="{559D12E3-3F1F-2348-8748-7043DDBB277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0000"/>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indexed="51"/>
        </patternFill>
      </fill>
    </dxf>
    <dxf>
      <fill>
        <patternFill>
          <bgColor indexed="51"/>
        </patternFill>
      </fill>
    </dxf>
    <dxf>
      <fill>
        <patternFill>
          <bgColor indexed="51"/>
        </patternFill>
      </fill>
    </dxf>
    <dxf>
      <fill>
        <patternFill>
          <bgColor indexed="51"/>
        </patternFill>
      </fill>
    </dxf>
    <dxf>
      <font>
        <condense val="0"/>
        <extend val="0"/>
        <color indexed="9"/>
      </font>
      <fill>
        <patternFill>
          <bgColor indexed="12"/>
        </patternFill>
      </fill>
    </dxf>
  </dxfs>
  <tableStyles count="0" defaultTableStyle="TableStyleMedium9"/>
  <colors>
    <mruColors>
      <color rgb="FF002F6C"/>
      <color rgb="FFFFFD78"/>
      <color rgb="FFFFD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Project Operating Cashflows (R'000s)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areaChart>
        <c:grouping val="stacked"/>
        <c:varyColors val="0"/>
        <c:ser>
          <c:idx val="0"/>
          <c:order val="0"/>
          <c:tx>
            <c:strRef>
              <c:f>Results!$E$22</c:f>
              <c:strCache>
                <c:ptCount val="1"/>
                <c:pt idx="0">
                  <c:v>Dividends</c:v>
                </c:pt>
              </c:strCache>
            </c:strRef>
          </c:tx>
          <c:spPr>
            <a:solidFill>
              <a:schemeClr val="accent1"/>
            </a:solidFill>
            <a:ln>
              <a:noFill/>
            </a:ln>
            <a:effectLst/>
          </c:spP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Results!$J$22:$AC$22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5ACF-2D4A-A083-085759387463}"/>
            </c:ext>
          </c:extLst>
        </c:ser>
        <c:ser>
          <c:idx val="1"/>
          <c:order val="1"/>
          <c:tx>
            <c:strRef>
              <c:f>Results!$E$23</c:f>
              <c:strCache>
                <c:ptCount val="1"/>
                <c:pt idx="0">
                  <c:v>Tax</c:v>
                </c:pt>
              </c:strCache>
            </c:strRef>
          </c:tx>
          <c:spPr>
            <a:solidFill>
              <a:schemeClr val="accent2"/>
            </a:solidFill>
            <a:ln>
              <a:noFill/>
            </a:ln>
            <a:effectLst/>
          </c:spP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Results!$J$23:$AC$23</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5ACF-2D4A-A083-085759387463}"/>
            </c:ext>
          </c:extLst>
        </c:ser>
        <c:ser>
          <c:idx val="2"/>
          <c:order val="2"/>
          <c:tx>
            <c:strRef>
              <c:f>Results!$E$24</c:f>
              <c:strCache>
                <c:ptCount val="1"/>
                <c:pt idx="0">
                  <c:v>Debt Service</c:v>
                </c:pt>
              </c:strCache>
            </c:strRef>
          </c:tx>
          <c:spPr>
            <a:solidFill>
              <a:schemeClr val="accent3"/>
            </a:solidFill>
            <a:ln>
              <a:noFill/>
            </a:ln>
            <a:effectLst/>
          </c:spP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Results!$J$24:$AC$24</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ACF-2D4A-A083-085759387463}"/>
            </c:ext>
          </c:extLst>
        </c:ser>
        <c:ser>
          <c:idx val="3"/>
          <c:order val="3"/>
          <c:tx>
            <c:strRef>
              <c:f>Results!$E$25</c:f>
              <c:strCache>
                <c:ptCount val="1"/>
                <c:pt idx="0">
                  <c:v>Operating Costs</c:v>
                </c:pt>
              </c:strCache>
            </c:strRef>
          </c:tx>
          <c:spPr>
            <a:solidFill>
              <a:schemeClr val="accent4"/>
            </a:solidFill>
            <a:ln>
              <a:noFill/>
            </a:ln>
            <a:effectLst/>
          </c:spP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Results!$J$25:$AC$25</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5ACF-2D4A-A083-085759387463}"/>
            </c:ext>
          </c:extLst>
        </c:ser>
        <c:dLbls>
          <c:showLegendKey val="0"/>
          <c:showVal val="0"/>
          <c:showCatName val="0"/>
          <c:showSerName val="0"/>
          <c:showPercent val="0"/>
          <c:showBubbleSize val="0"/>
        </c:dLbls>
        <c:axId val="361596784"/>
        <c:axId val="368134368"/>
      </c:areaChart>
      <c:catAx>
        <c:axId val="36159678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368134368"/>
        <c:crosses val="autoZero"/>
        <c:auto val="1"/>
        <c:lblAlgn val="ctr"/>
        <c:lblOffset val="100"/>
        <c:noMultiLvlLbl val="0"/>
      </c:catAx>
      <c:valAx>
        <c:axId val="368134368"/>
        <c:scaling>
          <c:orientation val="minMax"/>
        </c:scaling>
        <c:delete val="0"/>
        <c:axPos val="l"/>
        <c:majorGridlines>
          <c:spPr>
            <a:ln w="9525" cap="flat" cmpd="sng" algn="ctr">
              <a:solidFill>
                <a:schemeClr val="dk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361596784"/>
        <c:crosses val="autoZero"/>
        <c:crossBetween val="midCat"/>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Equity Cashflows (R'000s)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Results!$J$8:$AC$8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53B8-2845-B924-D426BD3B585D}"/>
            </c:ext>
          </c:extLst>
        </c:ser>
        <c:dLbls>
          <c:showLegendKey val="0"/>
          <c:showVal val="0"/>
          <c:showCatName val="0"/>
          <c:showSerName val="0"/>
          <c:showPercent val="0"/>
          <c:showBubbleSize val="0"/>
        </c:dLbls>
        <c:gapWidth val="267"/>
        <c:overlap val="-43"/>
        <c:axId val="364653808"/>
        <c:axId val="364842960"/>
      </c:barChart>
      <c:catAx>
        <c:axId val="3646538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364842960"/>
        <c:crosses val="autoZero"/>
        <c:auto val="1"/>
        <c:lblAlgn val="ctr"/>
        <c:lblOffset val="100"/>
        <c:noMultiLvlLbl val="0"/>
      </c:catAx>
      <c:valAx>
        <c:axId val="364842960"/>
        <c:scaling>
          <c:orientation val="minMax"/>
        </c:scaling>
        <c:delete val="0"/>
        <c:axPos val="l"/>
        <c:majorGridlines>
          <c:spPr>
            <a:ln w="9525" cap="flat" cmpd="sng" algn="ctr">
              <a:solidFill>
                <a:schemeClr val="dk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364653808"/>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Public vs Private Cashflows (R'000s)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lineChart>
        <c:grouping val="standard"/>
        <c:varyColors val="0"/>
        <c:ser>
          <c:idx val="0"/>
          <c:order val="0"/>
          <c:tx>
            <c:v>Private Sector Cashflows</c:v>
          </c:tx>
          <c:spPr>
            <a:ln w="22225" cap="rnd">
              <a:solidFill>
                <a:schemeClr val="accent1"/>
              </a:solidFill>
              <a:round/>
            </a:ln>
            <a:effectLst/>
          </c:spPr>
          <c:marker>
            <c:symbol val="none"/>
          </c:marke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Results!$J$8:$AC$8</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2375-4F98-BCF5-41EA452668C8}"/>
            </c:ext>
          </c:extLst>
        </c:ser>
        <c:ser>
          <c:idx val="1"/>
          <c:order val="1"/>
          <c:tx>
            <c:v>Public Sector Cashflows</c:v>
          </c:tx>
          <c:spPr>
            <a:ln w="22225" cap="rnd">
              <a:solidFill>
                <a:schemeClr val="accent2"/>
              </a:solidFill>
              <a:round/>
            </a:ln>
            <a:effectLst/>
          </c:spPr>
          <c:marker>
            <c:symbol val="none"/>
          </c:marker>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Results!$J$12:$AC$12</c:f>
              <c:numCache>
                <c:formatCode>_(* #,##0_);_(* \(#,##0\);_(*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2-2375-4F98-BCF5-41EA452668C8}"/>
            </c:ext>
          </c:extLst>
        </c:ser>
        <c:dLbls>
          <c:showLegendKey val="0"/>
          <c:showVal val="0"/>
          <c:showCatName val="0"/>
          <c:showSerName val="0"/>
          <c:showPercent val="0"/>
          <c:showBubbleSize val="0"/>
        </c:dLbls>
        <c:smooth val="0"/>
        <c:axId val="364653808"/>
        <c:axId val="364842960"/>
      </c:lineChart>
      <c:catAx>
        <c:axId val="364653808"/>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364842960"/>
        <c:crosses val="autoZero"/>
        <c:auto val="1"/>
        <c:lblAlgn val="ctr"/>
        <c:lblOffset val="100"/>
        <c:noMultiLvlLbl val="0"/>
      </c:catAx>
      <c:valAx>
        <c:axId val="36484296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364653808"/>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GB"/>
              <a:t>Debt Servicing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0"/>
          <c:order val="0"/>
          <c:tx>
            <c:strRef>
              <c:f>Results!$E$16</c:f>
              <c:strCache>
                <c:ptCount val="1"/>
                <c:pt idx="0">
                  <c:v>Interest </c:v>
                </c:pt>
              </c:strCache>
            </c:strRef>
          </c:tx>
          <c:spPr>
            <a:solidFill>
              <a:schemeClr val="accent1"/>
            </a:solidFill>
            <a:ln>
              <a:noFill/>
            </a:ln>
            <a:effectLst/>
          </c:spPr>
          <c:invertIfNegative val="0"/>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Results!$J$16:$AF$16</c:f>
              <c:numCache>
                <c:formatCode>_(* #,##0_);_(* \(#,##0\);_(*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9D54-A742-BFB9-79DDF7D4E6BD}"/>
            </c:ext>
          </c:extLst>
        </c:ser>
        <c:ser>
          <c:idx val="1"/>
          <c:order val="1"/>
          <c:tx>
            <c:strRef>
              <c:f>Results!$E$17</c:f>
              <c:strCache>
                <c:ptCount val="1"/>
                <c:pt idx="0">
                  <c:v>Principal </c:v>
                </c:pt>
              </c:strCache>
            </c:strRef>
          </c:tx>
          <c:spPr>
            <a:solidFill>
              <a:schemeClr val="accent2"/>
            </a:solidFill>
            <a:ln>
              <a:noFill/>
            </a:ln>
            <a:effectLst/>
          </c:spPr>
          <c:invertIfNegative val="0"/>
          <c:cat>
            <c:numRef>
              <c:f>Results!$J$4:$AF$4</c:f>
              <c:numCache>
                <c:formatCode>General</c:formatCode>
                <c:ptCount val="23"/>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numCache>
            </c:numRef>
          </c:cat>
          <c:val>
            <c:numRef>
              <c:f>Results!$J$17:$AF$17</c:f>
              <c:numCache>
                <c:formatCode>_(* #,##0_);_(* \(#,##0\);_(*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D54-A742-BFB9-79DDF7D4E6BD}"/>
            </c:ext>
          </c:extLst>
        </c:ser>
        <c:dLbls>
          <c:showLegendKey val="0"/>
          <c:showVal val="0"/>
          <c:showCatName val="0"/>
          <c:showSerName val="0"/>
          <c:showPercent val="0"/>
          <c:showBubbleSize val="0"/>
        </c:dLbls>
        <c:gapWidth val="247"/>
        <c:axId val="1087483807"/>
        <c:axId val="1031680335"/>
      </c:barChart>
      <c:catAx>
        <c:axId val="1087483807"/>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1031680335"/>
        <c:crosses val="autoZero"/>
        <c:auto val="1"/>
        <c:lblAlgn val="ctr"/>
        <c:lblOffset val="100"/>
        <c:noMultiLvlLbl val="0"/>
      </c:catAx>
      <c:valAx>
        <c:axId val="1031680335"/>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r>
                  <a:rPr lang="en-GB"/>
                  <a:t>Debt</a:t>
                </a:r>
                <a:r>
                  <a:rPr lang="en-GB" baseline="0"/>
                  <a:t> Servicing (R'000s)</a:t>
                </a:r>
                <a:endParaRPr lang="en-GB"/>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1087483807"/>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r>
              <a:rPr lang="en-US"/>
              <a:t>Tariff Escalation</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15875" cap="sq">
              <a:solidFill>
                <a:schemeClr val="accent1"/>
              </a:solidFill>
              <a:prstDash val="dash"/>
              <a:round/>
            </a:ln>
            <a:effectLst/>
          </c:spPr>
          <c:marker>
            <c:symbol val="square"/>
            <c:size val="4"/>
            <c:spPr>
              <a:noFill/>
              <a:ln w="9525">
                <a:solidFill>
                  <a:schemeClr val="accent1"/>
                </a:solidFill>
              </a:ln>
              <a:effectLst/>
            </c:spPr>
          </c:marker>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xVal>
            <c:numRef>
              <c:f>Sensitivity!$G$11:$G$17</c:f>
              <c:numCache>
                <c:formatCode>0.0%</c:formatCode>
                <c:ptCount val="7"/>
                <c:pt idx="0">
                  <c:v>3.3000000000000002E-2</c:v>
                </c:pt>
                <c:pt idx="1">
                  <c:v>4.4000000000000004E-2</c:v>
                </c:pt>
                <c:pt idx="2">
                  <c:v>4.9500000000000002E-2</c:v>
                </c:pt>
                <c:pt idx="3">
                  <c:v>5.5E-2</c:v>
                </c:pt>
                <c:pt idx="4">
                  <c:v>6.0500000000000005E-2</c:v>
                </c:pt>
                <c:pt idx="5">
                  <c:v>6.6000000000000003E-2</c:v>
                </c:pt>
                <c:pt idx="6">
                  <c:v>7.6999999999999999E-2</c:v>
                </c:pt>
              </c:numCache>
            </c:numRef>
          </c:xVal>
          <c:yVal>
            <c:numRef>
              <c:f>Sensitivity!$H$11:$H$17</c:f>
              <c:numCache>
                <c:formatCode>0.0%</c:formatCode>
                <c:ptCount val="7"/>
                <c:pt idx="0">
                  <c:v>0.17212929129600521</c:v>
                </c:pt>
                <c:pt idx="1">
                  <c:v>0.18695003390312195</c:v>
                </c:pt>
                <c:pt idx="2">
                  <c:v>0.19402839541435238</c:v>
                </c:pt>
                <c:pt idx="3">
                  <c:v>0.20090441107749943</c:v>
                </c:pt>
                <c:pt idx="4">
                  <c:v>0.20752126574516294</c:v>
                </c:pt>
                <c:pt idx="5">
                  <c:v>0.21399304270744324</c:v>
                </c:pt>
                <c:pt idx="6">
                  <c:v>0.22655782103538513</c:v>
                </c:pt>
              </c:numCache>
            </c:numRef>
          </c:yVal>
          <c:smooth val="0"/>
          <c:extLst>
            <c:ext xmlns:c16="http://schemas.microsoft.com/office/drawing/2014/chart" uri="{C3380CC4-5D6E-409C-BE32-E72D297353CC}">
              <c16:uniqueId val="{00000000-2775-2F4D-876F-95AD6FBF1C18}"/>
            </c:ext>
          </c:extLst>
        </c:ser>
        <c:dLbls>
          <c:dLblPos val="t"/>
          <c:showLegendKey val="0"/>
          <c:showVal val="1"/>
          <c:showCatName val="0"/>
          <c:showSerName val="0"/>
          <c:showPercent val="0"/>
          <c:showBubbleSize val="0"/>
        </c:dLbls>
        <c:axId val="1474999696"/>
        <c:axId val="1475001392"/>
      </c:scatterChart>
      <c:valAx>
        <c:axId val="1474999696"/>
        <c:scaling>
          <c:orientation val="minMax"/>
          <c:min val="4.0000000000000008E-2"/>
        </c:scaling>
        <c:delete val="0"/>
        <c:axPos val="b"/>
        <c:majorGridlines>
          <c:spPr>
            <a:ln w="9525" cap="flat" cmpd="sng" algn="ctr">
              <a:no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5001392"/>
        <c:crosses val="autoZero"/>
        <c:crossBetween val="midCat"/>
      </c:valAx>
      <c:valAx>
        <c:axId val="1475001392"/>
        <c:scaling>
          <c:orientation val="minMax"/>
          <c:min val="6.0000000000000012E-2"/>
        </c:scaling>
        <c:delete val="0"/>
        <c:axPos val="l"/>
        <c:majorGridlines>
          <c:spPr>
            <a:ln w="6350"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a:t>Equity IRR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4999696"/>
        <c:crossesAt val="3.0000000000000006E-2"/>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r>
              <a:rPr lang="en-US"/>
              <a:t>Operating Costs (% of Capital Costs)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15875" cap="sq">
              <a:solidFill>
                <a:schemeClr val="accent1"/>
              </a:solidFill>
              <a:prstDash val="dash"/>
              <a:round/>
            </a:ln>
            <a:effectLst/>
          </c:spPr>
          <c:marker>
            <c:symbol val="square"/>
            <c:size val="4"/>
            <c:spPr>
              <a:noFill/>
              <a:ln w="9525">
                <a:solidFill>
                  <a:schemeClr val="accent1"/>
                </a:solidFill>
              </a:ln>
              <a:effectLst/>
            </c:spPr>
          </c:marker>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xVal>
            <c:numRef>
              <c:f>Sensitivity!$G$24:$G$30</c:f>
              <c:numCache>
                <c:formatCode>0.0%</c:formatCode>
                <c:ptCount val="7"/>
                <c:pt idx="0">
                  <c:v>2.1875000000000002E-2</c:v>
                </c:pt>
                <c:pt idx="1">
                  <c:v>1.9250000000000003E-2</c:v>
                </c:pt>
                <c:pt idx="2">
                  <c:v>1.8375000000000002E-2</c:v>
                </c:pt>
                <c:pt idx="3">
                  <c:v>1.7500000000000002E-2</c:v>
                </c:pt>
                <c:pt idx="4">
                  <c:v>1.6625000000000001E-2</c:v>
                </c:pt>
                <c:pt idx="5">
                  <c:v>1.5750000000000004E-2</c:v>
                </c:pt>
                <c:pt idx="6">
                  <c:v>1.3125000000000001E-2</c:v>
                </c:pt>
              </c:numCache>
            </c:numRef>
          </c:xVal>
          <c:yVal>
            <c:numRef>
              <c:f>Sensitivity!$H$24:$H$30</c:f>
              <c:numCache>
                <c:formatCode>0.0%</c:formatCode>
                <c:ptCount val="7"/>
                <c:pt idx="0">
                  <c:v>0.19090766310691834</c:v>
                </c:pt>
                <c:pt idx="1">
                  <c:v>0.19691451191902165</c:v>
                </c:pt>
                <c:pt idx="2">
                  <c:v>0.1989173114299774</c:v>
                </c:pt>
                <c:pt idx="3">
                  <c:v>0.20090441107749943</c:v>
                </c:pt>
                <c:pt idx="4">
                  <c:v>0.20286955237388613</c:v>
                </c:pt>
                <c:pt idx="5">
                  <c:v>0.20483497977256773</c:v>
                </c:pt>
                <c:pt idx="6">
                  <c:v>0.21073366999626161</c:v>
                </c:pt>
              </c:numCache>
            </c:numRef>
          </c:yVal>
          <c:smooth val="0"/>
          <c:extLst>
            <c:ext xmlns:c16="http://schemas.microsoft.com/office/drawing/2014/chart" uri="{C3380CC4-5D6E-409C-BE32-E72D297353CC}">
              <c16:uniqueId val="{00000000-E62D-BC41-A23E-6E04B0262531}"/>
            </c:ext>
          </c:extLst>
        </c:ser>
        <c:dLbls>
          <c:dLblPos val="t"/>
          <c:showLegendKey val="0"/>
          <c:showVal val="1"/>
          <c:showCatName val="0"/>
          <c:showSerName val="0"/>
          <c:showPercent val="0"/>
          <c:showBubbleSize val="0"/>
        </c:dLbls>
        <c:axId val="1474999696"/>
        <c:axId val="1475001392"/>
      </c:scatterChart>
      <c:valAx>
        <c:axId val="1474999696"/>
        <c:scaling>
          <c:orientation val="minMax"/>
          <c:min val="7.5000000000000023E-3"/>
        </c:scaling>
        <c:delete val="0"/>
        <c:axPos val="b"/>
        <c:majorGridlines>
          <c:spPr>
            <a:ln w="9525" cap="flat" cmpd="sng" algn="ctr">
              <a:no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5001392"/>
        <c:crosses val="autoZero"/>
        <c:crossBetween val="midCat"/>
      </c:valAx>
      <c:valAx>
        <c:axId val="1475001392"/>
        <c:scaling>
          <c:orientation val="minMax"/>
        </c:scaling>
        <c:delete val="0"/>
        <c:axPos val="l"/>
        <c:majorGridlines>
          <c:spPr>
            <a:ln w="6350"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a:t>Equity IRR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4999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r>
              <a:rPr lang="en-US"/>
              <a:t>Starting Tariff</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15875" cap="sq">
              <a:solidFill>
                <a:schemeClr val="accent1"/>
              </a:solidFill>
              <a:prstDash val="dash"/>
              <a:round/>
            </a:ln>
            <a:effectLst/>
          </c:spPr>
          <c:marker>
            <c:symbol val="square"/>
            <c:size val="4"/>
            <c:spPr>
              <a:noFill/>
              <a:ln w="9525">
                <a:solidFill>
                  <a:schemeClr val="accent1"/>
                </a:solidFill>
              </a:ln>
              <a:effectLst/>
            </c:spPr>
          </c:marker>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xVal>
            <c:numRef>
              <c:f>Sensitivity!$G$36:$G$42</c:f>
              <c:numCache>
                <c:formatCode>_(* #,##0_);_(* \(#,##0\);_(* "-"??_);_(@_)</c:formatCode>
                <c:ptCount val="7"/>
                <c:pt idx="0">
                  <c:v>951.82500000000005</c:v>
                </c:pt>
                <c:pt idx="1">
                  <c:v>977.55</c:v>
                </c:pt>
                <c:pt idx="2">
                  <c:v>1003.275</c:v>
                </c:pt>
                <c:pt idx="3">
                  <c:v>1029</c:v>
                </c:pt>
                <c:pt idx="4">
                  <c:v>1080.45</c:v>
                </c:pt>
                <c:pt idx="5">
                  <c:v>1131.9000000000001</c:v>
                </c:pt>
                <c:pt idx="6">
                  <c:v>1286.25</c:v>
                </c:pt>
              </c:numCache>
            </c:numRef>
          </c:xVal>
          <c:yVal>
            <c:numRef>
              <c:f>Sensitivity!$H$36:$H$42</c:f>
              <c:numCache>
                <c:formatCode>0.0%</c:formatCode>
                <c:ptCount val="7"/>
                <c:pt idx="0">
                  <c:v>0.17452140450477602</c:v>
                </c:pt>
                <c:pt idx="1">
                  <c:v>0.18333665728569032</c:v>
                </c:pt>
                <c:pt idx="2">
                  <c:v>0.19213395714759826</c:v>
                </c:pt>
                <c:pt idx="3">
                  <c:v>0.20090441107749943</c:v>
                </c:pt>
                <c:pt idx="4">
                  <c:v>0.21812747120857234</c:v>
                </c:pt>
                <c:pt idx="5">
                  <c:v>0.23532469868659972</c:v>
                </c:pt>
                <c:pt idx="6">
                  <c:v>0.28595871329307554</c:v>
                </c:pt>
              </c:numCache>
            </c:numRef>
          </c:yVal>
          <c:smooth val="0"/>
          <c:extLst>
            <c:ext xmlns:c16="http://schemas.microsoft.com/office/drawing/2014/chart" uri="{C3380CC4-5D6E-409C-BE32-E72D297353CC}">
              <c16:uniqueId val="{00000000-9E8C-854B-9EE6-5A2D39A4B66B}"/>
            </c:ext>
          </c:extLst>
        </c:ser>
        <c:dLbls>
          <c:dLblPos val="t"/>
          <c:showLegendKey val="0"/>
          <c:showVal val="1"/>
          <c:showCatName val="0"/>
          <c:showSerName val="0"/>
          <c:showPercent val="0"/>
          <c:showBubbleSize val="0"/>
        </c:dLbls>
        <c:axId val="1474999696"/>
        <c:axId val="1475001392"/>
      </c:scatterChart>
      <c:valAx>
        <c:axId val="1474999696"/>
        <c:scaling>
          <c:orientation val="minMax"/>
          <c:min val="800"/>
        </c:scaling>
        <c:delete val="0"/>
        <c:axPos val="b"/>
        <c:majorGridlines>
          <c:spPr>
            <a:ln w="9525" cap="flat" cmpd="sng" algn="ctr">
              <a:no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5001392"/>
        <c:crosses val="autoZero"/>
        <c:crossBetween val="midCat"/>
      </c:valAx>
      <c:valAx>
        <c:axId val="1475001392"/>
        <c:scaling>
          <c:orientation val="minMax"/>
        </c:scaling>
        <c:delete val="0"/>
        <c:axPos val="l"/>
        <c:majorGridlines>
          <c:spPr>
            <a:ln w="6350"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a:t>Equity IRR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4999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r>
              <a:rPr lang="en-US"/>
              <a:t>Capital Costs (R / MWp)</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15875" cap="sq">
              <a:solidFill>
                <a:schemeClr val="accent1"/>
              </a:solidFill>
              <a:prstDash val="dash"/>
              <a:round/>
            </a:ln>
            <a:effectLst/>
          </c:spPr>
          <c:marker>
            <c:symbol val="square"/>
            <c:size val="4"/>
            <c:spPr>
              <a:noFill/>
              <a:ln w="9525">
                <a:solidFill>
                  <a:schemeClr val="accent1"/>
                </a:solidFill>
              </a:ln>
              <a:effectLst/>
            </c:spPr>
          </c:marker>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xVal>
            <c:numRef>
              <c:f>Sensitivity!$G$49:$G$55</c:f>
              <c:numCache>
                <c:formatCode>_(* #,##0_);_(* \(#,##0\);_(* "-"??_);_(@_)</c:formatCode>
                <c:ptCount val="7"/>
                <c:pt idx="0">
                  <c:v>13586.95652173913</c:v>
                </c:pt>
                <c:pt idx="1">
                  <c:v>11956.521739130436</c:v>
                </c:pt>
                <c:pt idx="2">
                  <c:v>11413.04347826087</c:v>
                </c:pt>
                <c:pt idx="3">
                  <c:v>10869.565217391304</c:v>
                </c:pt>
                <c:pt idx="4">
                  <c:v>10326.086956521738</c:v>
                </c:pt>
                <c:pt idx="5">
                  <c:v>9782.608695652174</c:v>
                </c:pt>
                <c:pt idx="6">
                  <c:v>8152.1739130434789</c:v>
                </c:pt>
              </c:numCache>
            </c:numRef>
          </c:xVal>
          <c:yVal>
            <c:numRef>
              <c:f>Sensitivity!$H$49:$H$55</c:f>
              <c:numCache>
                <c:formatCode>0.0%</c:formatCode>
                <c:ptCount val="7"/>
                <c:pt idx="0">
                  <c:v>0.12988322377204894</c:v>
                </c:pt>
                <c:pt idx="1">
                  <c:v>0.16935805678367619</c:v>
                </c:pt>
                <c:pt idx="2">
                  <c:v>0.1844510853290558</c:v>
                </c:pt>
                <c:pt idx="3">
                  <c:v>0.20090441107749943</c:v>
                </c:pt>
                <c:pt idx="4">
                  <c:v>0.2187006890773773</c:v>
                </c:pt>
                <c:pt idx="5">
                  <c:v>0.23834556937217713</c:v>
                </c:pt>
                <c:pt idx="6">
                  <c:v>0.31120256781578071</c:v>
                </c:pt>
              </c:numCache>
            </c:numRef>
          </c:yVal>
          <c:smooth val="0"/>
          <c:extLst>
            <c:ext xmlns:c16="http://schemas.microsoft.com/office/drawing/2014/chart" uri="{C3380CC4-5D6E-409C-BE32-E72D297353CC}">
              <c16:uniqueId val="{00000000-AFF6-45B3-81FF-FF1B50EBC4B6}"/>
            </c:ext>
          </c:extLst>
        </c:ser>
        <c:dLbls>
          <c:dLblPos val="t"/>
          <c:showLegendKey val="0"/>
          <c:showVal val="1"/>
          <c:showCatName val="0"/>
          <c:showSerName val="0"/>
          <c:showPercent val="0"/>
          <c:showBubbleSize val="0"/>
        </c:dLbls>
        <c:axId val="1474999696"/>
        <c:axId val="1475001392"/>
      </c:scatterChart>
      <c:valAx>
        <c:axId val="1474999696"/>
        <c:scaling>
          <c:orientation val="minMax"/>
          <c:min val="8000"/>
        </c:scaling>
        <c:delete val="0"/>
        <c:axPos val="b"/>
        <c:majorGridlines>
          <c:spPr>
            <a:ln w="9525" cap="flat" cmpd="sng" algn="ctr">
              <a:no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5001392"/>
        <c:crosses val="autoZero"/>
        <c:crossBetween val="midCat"/>
      </c:valAx>
      <c:valAx>
        <c:axId val="1475001392"/>
        <c:scaling>
          <c:orientation val="minMax"/>
        </c:scaling>
        <c:delete val="0"/>
        <c:axPos val="l"/>
        <c:majorGridlines>
          <c:spPr>
            <a:ln w="6350"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a:t>Equity IRR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74999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cap="none" spc="0" normalizeH="0" baseline="0">
                <a:solidFill>
                  <a:schemeClr val="dk1">
                    <a:lumMod val="50000"/>
                    <a:lumOff val="50000"/>
                  </a:schemeClr>
                </a:solidFill>
                <a:latin typeface="+mj-lt"/>
                <a:ea typeface="+mj-ea"/>
                <a:cs typeface="+mj-cs"/>
              </a:defRPr>
            </a:pPr>
            <a:r>
              <a:rPr lang="en-US"/>
              <a:t>Average Revenue per kWh per Month (c / kWh)</a:t>
            </a:r>
          </a:p>
        </c:rich>
      </c:tx>
      <c:overlay val="0"/>
      <c:spPr>
        <a:noFill/>
        <a:ln>
          <a:noFill/>
        </a:ln>
        <a:effectLst/>
      </c:spPr>
      <c:txPr>
        <a:bodyPr rot="0" spcFirstLastPara="1" vertOverflow="ellipsis" vert="horz" wrap="square" anchor="ctr" anchorCtr="1"/>
        <a:lstStyle/>
        <a:p>
          <a:pPr>
            <a:defRPr sz="126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1"/>
          <c:order val="0"/>
          <c:tx>
            <c:strRef>
              <c:f>'PV Tariff'!$E$4</c:f>
              <c:strCache>
                <c:ptCount val="1"/>
                <c:pt idx="0">
                  <c:v>c / kWh</c:v>
                </c:pt>
              </c:strCache>
            </c:strRef>
          </c:tx>
          <c:spPr>
            <a:solidFill>
              <a:schemeClr val="accent4"/>
            </a:solidFill>
            <a:ln>
              <a:noFill/>
            </a:ln>
            <a:effectLst/>
          </c:spPr>
          <c:invertIfNegative val="0"/>
          <c:cat>
            <c:strRef>
              <c:f>'PV Tariff'!$B$5:$B$16</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'PV Tariff'!$E$5:$E$16</c:f>
              <c:numCache>
                <c:formatCode>_(* #,##0.00_);_(* \(#,##0.00\);_(* "-"??_);_(@_)</c:formatCode>
                <c:ptCount val="12"/>
                <c:pt idx="0">
                  <c:v>77.473930416977552</c:v>
                </c:pt>
                <c:pt idx="1">
                  <c:v>77.101737452851552</c:v>
                </c:pt>
                <c:pt idx="2">
                  <c:v>77.034440014525984</c:v>
                </c:pt>
                <c:pt idx="3">
                  <c:v>77.371558964492593</c:v>
                </c:pt>
                <c:pt idx="4">
                  <c:v>77.044127254168117</c:v>
                </c:pt>
                <c:pt idx="5">
                  <c:v>114.50318991174719</c:v>
                </c:pt>
                <c:pt idx="6">
                  <c:v>113.5990356551124</c:v>
                </c:pt>
                <c:pt idx="7">
                  <c:v>115.15878438849114</c:v>
                </c:pt>
                <c:pt idx="8">
                  <c:v>77.661659373288103</c:v>
                </c:pt>
                <c:pt idx="9">
                  <c:v>78.7148481857148</c:v>
                </c:pt>
                <c:pt idx="10">
                  <c:v>78.571181182156067</c:v>
                </c:pt>
                <c:pt idx="11">
                  <c:v>78.172484797466112</c:v>
                </c:pt>
              </c:numCache>
            </c:numRef>
          </c:val>
          <c:extLst>
            <c:ext xmlns:c16="http://schemas.microsoft.com/office/drawing/2014/chart" uri="{C3380CC4-5D6E-409C-BE32-E72D297353CC}">
              <c16:uniqueId val="{00000001-8484-4248-9481-14C0C96F8A08}"/>
            </c:ext>
          </c:extLst>
        </c:ser>
        <c:dLbls>
          <c:showLegendKey val="0"/>
          <c:showVal val="0"/>
          <c:showCatName val="0"/>
          <c:showSerName val="0"/>
          <c:showPercent val="0"/>
          <c:showBubbleSize val="0"/>
        </c:dLbls>
        <c:gapWidth val="267"/>
        <c:overlap val="-43"/>
        <c:axId val="200517072"/>
        <c:axId val="200536144"/>
      </c:barChart>
      <c:catAx>
        <c:axId val="2005170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cap="none" spc="0" normalizeH="0" baseline="0">
                <a:solidFill>
                  <a:schemeClr val="dk1">
                    <a:lumMod val="65000"/>
                    <a:lumOff val="35000"/>
                  </a:schemeClr>
                </a:solidFill>
                <a:latin typeface="+mn-lt"/>
                <a:ea typeface="+mn-ea"/>
                <a:cs typeface="+mn-cs"/>
              </a:defRPr>
            </a:pPr>
            <a:endParaRPr lang="en-US"/>
          </a:p>
        </c:txPr>
        <c:crossAx val="200536144"/>
        <c:crosses val="autoZero"/>
        <c:auto val="1"/>
        <c:lblAlgn val="ctr"/>
        <c:lblOffset val="100"/>
        <c:noMultiLvlLbl val="0"/>
      </c:catAx>
      <c:valAx>
        <c:axId val="200536144"/>
        <c:scaling>
          <c:orientation val="minMax"/>
        </c:scaling>
        <c:delete val="0"/>
        <c:axPos val="l"/>
        <c:majorGridlines>
          <c:spPr>
            <a:ln w="9525" cap="flat" cmpd="sng" algn="ctr">
              <a:solidFill>
                <a:schemeClr val="dk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dk1">
                    <a:lumMod val="65000"/>
                    <a:lumOff val="35000"/>
                  </a:schemeClr>
                </a:solidFill>
                <a:latin typeface="+mn-lt"/>
                <a:ea typeface="+mn-ea"/>
                <a:cs typeface="+mn-cs"/>
              </a:defRPr>
            </a:pPr>
            <a:endParaRPr lang="en-US"/>
          </a:p>
        </c:txPr>
        <c:crossAx val="20051707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536268</xdr:colOff>
      <xdr:row>3</xdr:row>
      <xdr:rowOff>63500</xdr:rowOff>
    </xdr:from>
    <xdr:to>
      <xdr:col>4</xdr:col>
      <xdr:colOff>5969000</xdr:colOff>
      <xdr:row>16</xdr:row>
      <xdr:rowOff>38100</xdr:rowOff>
    </xdr:to>
    <xdr:pic>
      <xdr:nvPicPr>
        <xdr:cNvPr id="2" name="Picture 1">
          <a:extLst>
            <a:ext uri="{FF2B5EF4-FFF2-40B4-BE49-F238E27FC236}">
              <a16:creationId xmlns:a16="http://schemas.microsoft.com/office/drawing/2014/main" id="{B1717839-DC57-6C41-A7ED-D1E675F2A50C}"/>
            </a:ext>
          </a:extLst>
        </xdr:cNvPr>
        <xdr:cNvPicPr>
          <a:picLocks noChangeAspect="1"/>
        </xdr:cNvPicPr>
      </xdr:nvPicPr>
      <xdr:blipFill>
        <a:blip xmlns:r="http://schemas.openxmlformats.org/officeDocument/2006/relationships" r:embed="rId1"/>
        <a:stretch>
          <a:fillRect/>
        </a:stretch>
      </xdr:blipFill>
      <xdr:spPr>
        <a:xfrm>
          <a:off x="1450668" y="558800"/>
          <a:ext cx="8620432" cy="212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29</xdr:row>
      <xdr:rowOff>146050</xdr:rowOff>
    </xdr:from>
    <xdr:to>
      <xdr:col>10</xdr:col>
      <xdr:colOff>660400</xdr:colOff>
      <xdr:row>57</xdr:row>
      <xdr:rowOff>0</xdr:rowOff>
    </xdr:to>
    <xdr:graphicFrame macro="">
      <xdr:nvGraphicFramePr>
        <xdr:cNvPr id="3" name="Chart 2">
          <a:extLst>
            <a:ext uri="{FF2B5EF4-FFF2-40B4-BE49-F238E27FC236}">
              <a16:creationId xmlns:a16="http://schemas.microsoft.com/office/drawing/2014/main" id="{AA996E05-AE2E-354F-A6F0-5AF6A27C1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781050</xdr:colOff>
      <xdr:row>29</xdr:row>
      <xdr:rowOff>165100</xdr:rowOff>
    </xdr:from>
    <xdr:to>
      <xdr:col>19</xdr:col>
      <xdr:colOff>177800</xdr:colOff>
      <xdr:row>56</xdr:row>
      <xdr:rowOff>165100</xdr:rowOff>
    </xdr:to>
    <xdr:graphicFrame macro="">
      <xdr:nvGraphicFramePr>
        <xdr:cNvPr id="4" name="Chart 3">
          <a:extLst>
            <a:ext uri="{FF2B5EF4-FFF2-40B4-BE49-F238E27FC236}">
              <a16:creationId xmlns:a16="http://schemas.microsoft.com/office/drawing/2014/main" id="{8C6A1815-9653-BB49-AC0D-9483326600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6803</xdr:colOff>
      <xdr:row>57</xdr:row>
      <xdr:rowOff>88900</xdr:rowOff>
    </xdr:from>
    <xdr:to>
      <xdr:col>10</xdr:col>
      <xdr:colOff>660400</xdr:colOff>
      <xdr:row>84</xdr:row>
      <xdr:rowOff>63500</xdr:rowOff>
    </xdr:to>
    <xdr:graphicFrame macro="">
      <xdr:nvGraphicFramePr>
        <xdr:cNvPr id="5" name="Chart 4">
          <a:extLst>
            <a:ext uri="{FF2B5EF4-FFF2-40B4-BE49-F238E27FC236}">
              <a16:creationId xmlns:a16="http://schemas.microsoft.com/office/drawing/2014/main" id="{74D0A8EA-5B24-48BC-A37A-1CE6DD2D4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742950</xdr:colOff>
      <xdr:row>57</xdr:row>
      <xdr:rowOff>101600</xdr:rowOff>
    </xdr:from>
    <xdr:to>
      <xdr:col>19</xdr:col>
      <xdr:colOff>203200</xdr:colOff>
      <xdr:row>84</xdr:row>
      <xdr:rowOff>88900</xdr:rowOff>
    </xdr:to>
    <xdr:graphicFrame macro="">
      <xdr:nvGraphicFramePr>
        <xdr:cNvPr id="2" name="Chart 1">
          <a:extLst>
            <a:ext uri="{FF2B5EF4-FFF2-40B4-BE49-F238E27FC236}">
              <a16:creationId xmlns:a16="http://schemas.microsoft.com/office/drawing/2014/main" id="{7E44EE80-E7F2-8D4F-8B3C-BDE55C45B6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25400</xdr:colOff>
      <xdr:row>7</xdr:row>
      <xdr:rowOff>129117</xdr:rowOff>
    </xdr:from>
    <xdr:to>
      <xdr:col>22</xdr:col>
      <xdr:colOff>266700</xdr:colOff>
      <xdr:row>19</xdr:row>
      <xdr:rowOff>76200</xdr:rowOff>
    </xdr:to>
    <xdr:graphicFrame macro="">
      <xdr:nvGraphicFramePr>
        <xdr:cNvPr id="3" name="Chart 2">
          <a:extLst>
            <a:ext uri="{FF2B5EF4-FFF2-40B4-BE49-F238E27FC236}">
              <a16:creationId xmlns:a16="http://schemas.microsoft.com/office/drawing/2014/main" id="{D305D79E-BA43-6146-9EAD-43A87FCCD2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139700</xdr:rowOff>
    </xdr:from>
    <xdr:to>
      <xdr:col>22</xdr:col>
      <xdr:colOff>266700</xdr:colOff>
      <xdr:row>31</xdr:row>
      <xdr:rowOff>50800</xdr:rowOff>
    </xdr:to>
    <xdr:graphicFrame macro="">
      <xdr:nvGraphicFramePr>
        <xdr:cNvPr id="4" name="Chart 3">
          <a:extLst>
            <a:ext uri="{FF2B5EF4-FFF2-40B4-BE49-F238E27FC236}">
              <a16:creationId xmlns:a16="http://schemas.microsoft.com/office/drawing/2014/main" id="{FFD3C2A0-900E-D844-895B-A67386D65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39687</xdr:colOff>
      <xdr:row>32</xdr:row>
      <xdr:rowOff>184679</xdr:rowOff>
    </xdr:from>
    <xdr:to>
      <xdr:col>22</xdr:col>
      <xdr:colOff>279400</xdr:colOff>
      <xdr:row>44</xdr:row>
      <xdr:rowOff>114300</xdr:rowOff>
    </xdr:to>
    <xdr:graphicFrame macro="">
      <xdr:nvGraphicFramePr>
        <xdr:cNvPr id="5" name="Chart 4">
          <a:extLst>
            <a:ext uri="{FF2B5EF4-FFF2-40B4-BE49-F238E27FC236}">
              <a16:creationId xmlns:a16="http://schemas.microsoft.com/office/drawing/2014/main" id="{D54523A9-DA9A-5D44-A2B2-50FA72505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10582</xdr:colOff>
      <xdr:row>46</xdr:row>
      <xdr:rowOff>28223</xdr:rowOff>
    </xdr:from>
    <xdr:to>
      <xdr:col>22</xdr:col>
      <xdr:colOff>330200</xdr:colOff>
      <xdr:row>57</xdr:row>
      <xdr:rowOff>0</xdr:rowOff>
    </xdr:to>
    <xdr:graphicFrame macro="">
      <xdr:nvGraphicFramePr>
        <xdr:cNvPr id="7" name="Chart 6">
          <a:extLst>
            <a:ext uri="{FF2B5EF4-FFF2-40B4-BE49-F238E27FC236}">
              <a16:creationId xmlns:a16="http://schemas.microsoft.com/office/drawing/2014/main" id="{EEB7E610-A069-47E3-8438-41A047AAF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279400</xdr:colOff>
      <xdr:row>5</xdr:row>
      <xdr:rowOff>88900</xdr:rowOff>
    </xdr:from>
    <xdr:to>
      <xdr:col>5</xdr:col>
      <xdr:colOff>444500</xdr:colOff>
      <xdr:row>8</xdr:row>
      <xdr:rowOff>584200</xdr:rowOff>
    </xdr:to>
    <xdr:sp macro="" textlink="">
      <xdr:nvSpPr>
        <xdr:cNvPr id="23" name="Freeform 22">
          <a:extLst>
            <a:ext uri="{FF2B5EF4-FFF2-40B4-BE49-F238E27FC236}">
              <a16:creationId xmlns:a16="http://schemas.microsoft.com/office/drawing/2014/main" id="{BB1C9BF0-D44A-2F41-9F29-5830EDF49D3B}"/>
            </a:ext>
          </a:extLst>
        </xdr:cNvPr>
        <xdr:cNvSpPr/>
      </xdr:nvSpPr>
      <xdr:spPr>
        <a:xfrm>
          <a:off x="2425700" y="1003300"/>
          <a:ext cx="165100" cy="1079500"/>
        </a:xfrm>
        <a:custGeom>
          <a:avLst/>
          <a:gdLst>
            <a:gd name="connsiteX0" fmla="*/ 876401 w 876401"/>
            <a:gd name="connsiteY0" fmla="*/ 0 h 1079500"/>
            <a:gd name="connsiteX1" fmla="*/ 101 w 876401"/>
            <a:gd name="connsiteY1" fmla="*/ 419100 h 1079500"/>
            <a:gd name="connsiteX2" fmla="*/ 812901 w 876401"/>
            <a:gd name="connsiteY2" fmla="*/ 1079500 h 1079500"/>
            <a:gd name="connsiteX3" fmla="*/ 812901 w 876401"/>
            <a:gd name="connsiteY3" fmla="*/ 1079500 h 1079500"/>
          </a:gdLst>
          <a:ahLst/>
          <a:cxnLst>
            <a:cxn ang="0">
              <a:pos x="connsiteX0" y="connsiteY0"/>
            </a:cxn>
            <a:cxn ang="0">
              <a:pos x="connsiteX1" y="connsiteY1"/>
            </a:cxn>
            <a:cxn ang="0">
              <a:pos x="connsiteX2" y="connsiteY2"/>
            </a:cxn>
            <a:cxn ang="0">
              <a:pos x="connsiteX3" y="connsiteY3"/>
            </a:cxn>
          </a:cxnLst>
          <a:rect l="l" t="t" r="r" b="b"/>
          <a:pathLst>
            <a:path w="876401" h="1079500">
              <a:moveTo>
                <a:pt x="876401" y="0"/>
              </a:moveTo>
              <a:cubicBezTo>
                <a:pt x="443542" y="119591"/>
                <a:pt x="10684" y="239183"/>
                <a:pt x="101" y="419100"/>
              </a:cubicBezTo>
              <a:cubicBezTo>
                <a:pt x="-10482" y="599017"/>
                <a:pt x="812901" y="1079500"/>
                <a:pt x="812901" y="1079500"/>
              </a:cubicBezTo>
              <a:lnTo>
                <a:pt x="812901" y="1079500"/>
              </a:lnTo>
            </a:path>
          </a:pathLst>
        </a:custGeom>
        <a:noFill/>
        <a:ln w="38100">
          <a:solidFill>
            <a:schemeClr val="accent5">
              <a:lumMod val="60000"/>
              <a:lumOff val="40000"/>
              <a:alpha val="50000"/>
            </a:schemeClr>
          </a:solidFill>
          <a:tailEnd type="triangle"/>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276469</xdr:colOff>
      <xdr:row>8</xdr:row>
      <xdr:rowOff>52754</xdr:rowOff>
    </xdr:from>
    <xdr:to>
      <xdr:col>13</xdr:col>
      <xdr:colOff>568568</xdr:colOff>
      <xdr:row>31</xdr:row>
      <xdr:rowOff>43008</xdr:rowOff>
    </xdr:to>
    <xdr:pic>
      <xdr:nvPicPr>
        <xdr:cNvPr id="2" name="Picture 1">
          <a:extLst>
            <a:ext uri="{FF2B5EF4-FFF2-40B4-BE49-F238E27FC236}">
              <a16:creationId xmlns:a16="http://schemas.microsoft.com/office/drawing/2014/main" id="{72E248D8-96F6-E14B-8B6C-4E74617A835C}"/>
            </a:ext>
          </a:extLst>
        </xdr:cNvPr>
        <xdr:cNvPicPr>
          <a:picLocks noChangeAspect="1"/>
        </xdr:cNvPicPr>
      </xdr:nvPicPr>
      <xdr:blipFill>
        <a:blip xmlns:r="http://schemas.openxmlformats.org/officeDocument/2006/relationships" r:embed="rId1"/>
        <a:stretch>
          <a:fillRect/>
        </a:stretch>
      </xdr:blipFill>
      <xdr:spPr>
        <a:xfrm>
          <a:off x="7808546" y="1713523"/>
          <a:ext cx="4444022" cy="3604869"/>
        </a:xfrm>
        <a:prstGeom prst="rect">
          <a:avLst/>
        </a:prstGeom>
      </xdr:spPr>
    </xdr:pic>
    <xdr:clientData/>
  </xdr:twoCellAnchor>
  <xdr:twoCellAnchor editAs="oneCell">
    <xdr:from>
      <xdr:col>8</xdr:col>
      <xdr:colOff>253022</xdr:colOff>
      <xdr:row>31</xdr:row>
      <xdr:rowOff>104530</xdr:rowOff>
    </xdr:from>
    <xdr:to>
      <xdr:col>13</xdr:col>
      <xdr:colOff>605692</xdr:colOff>
      <xdr:row>41</xdr:row>
      <xdr:rowOff>59162</xdr:rowOff>
    </xdr:to>
    <xdr:pic>
      <xdr:nvPicPr>
        <xdr:cNvPr id="3" name="Picture 2">
          <a:extLst>
            <a:ext uri="{FF2B5EF4-FFF2-40B4-BE49-F238E27FC236}">
              <a16:creationId xmlns:a16="http://schemas.microsoft.com/office/drawing/2014/main" id="{3E4D13C1-AC81-9F48-A2E4-D8AEA1F29F1F}"/>
            </a:ext>
          </a:extLst>
        </xdr:cNvPr>
        <xdr:cNvPicPr>
          <a:picLocks noChangeAspect="1"/>
        </xdr:cNvPicPr>
      </xdr:nvPicPr>
      <xdr:blipFill>
        <a:blip xmlns:r="http://schemas.openxmlformats.org/officeDocument/2006/relationships" r:embed="rId2"/>
        <a:stretch>
          <a:fillRect/>
        </a:stretch>
      </xdr:blipFill>
      <xdr:spPr>
        <a:xfrm>
          <a:off x="7785099" y="5379915"/>
          <a:ext cx="4504593" cy="15274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6350</xdr:colOff>
      <xdr:row>2</xdr:row>
      <xdr:rowOff>31750</xdr:rowOff>
    </xdr:from>
    <xdr:to>
      <xdr:col>12</xdr:col>
      <xdr:colOff>787400</xdr:colOff>
      <xdr:row>20</xdr:row>
      <xdr:rowOff>88900</xdr:rowOff>
    </xdr:to>
    <xdr:graphicFrame macro="">
      <xdr:nvGraphicFramePr>
        <xdr:cNvPr id="7" name="Chart 6">
          <a:extLst>
            <a:ext uri="{FF2B5EF4-FFF2-40B4-BE49-F238E27FC236}">
              <a16:creationId xmlns:a16="http://schemas.microsoft.com/office/drawing/2014/main" id="{9300EDC0-D26B-7342-9091-C4D642604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355600</xdr:colOff>
      <xdr:row>0</xdr:row>
      <xdr:rowOff>88900</xdr:rowOff>
    </xdr:from>
    <xdr:to>
      <xdr:col>25</xdr:col>
      <xdr:colOff>215900</xdr:colOff>
      <xdr:row>27</xdr:row>
      <xdr:rowOff>63500</xdr:rowOff>
    </xdr:to>
    <xdr:grpSp>
      <xdr:nvGrpSpPr>
        <xdr:cNvPr id="3" name="Group 2">
          <a:extLst>
            <a:ext uri="{FF2B5EF4-FFF2-40B4-BE49-F238E27FC236}">
              <a16:creationId xmlns:a16="http://schemas.microsoft.com/office/drawing/2014/main" id="{995E6BB8-3806-9444-9465-7BD35461D268}"/>
            </a:ext>
          </a:extLst>
        </xdr:cNvPr>
        <xdr:cNvGrpSpPr/>
      </xdr:nvGrpSpPr>
      <xdr:grpSpPr>
        <a:xfrm>
          <a:off x="15963685" y="88900"/>
          <a:ext cx="7092842" cy="4507854"/>
          <a:chOff x="0" y="0"/>
          <a:chExt cx="6121400" cy="5702300"/>
        </a:xfrm>
      </xdr:grpSpPr>
      <xdr:pic>
        <xdr:nvPicPr>
          <xdr:cNvPr id="4" name="Picture 3" descr="http://www.esi-africa.com/wp-content/uploads/2015/09/SolarGIS_GHI_South_Africa_width15cm_300dpi.png">
            <a:extLst>
              <a:ext uri="{FF2B5EF4-FFF2-40B4-BE49-F238E27FC236}">
                <a16:creationId xmlns:a16="http://schemas.microsoft.com/office/drawing/2014/main" id="{E18B2514-A949-584B-B628-CD211FA796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7350" y="0"/>
            <a:ext cx="5734050" cy="5702300"/>
          </a:xfrm>
          <a:prstGeom prst="rect">
            <a:avLst/>
          </a:prstGeom>
          <a:noFill/>
          <a:ln w="19050">
            <a:solidFill>
              <a:sysClr val="windowText" lastClr="000000"/>
            </a:solidFill>
          </a:ln>
        </xdr:spPr>
      </xdr:pic>
      <xdr:grpSp>
        <xdr:nvGrpSpPr>
          <xdr:cNvPr id="5" name="Group 4">
            <a:extLst>
              <a:ext uri="{FF2B5EF4-FFF2-40B4-BE49-F238E27FC236}">
                <a16:creationId xmlns:a16="http://schemas.microsoft.com/office/drawing/2014/main" id="{B9C28670-4BEB-4440-A00E-782D2A6E73A1}"/>
              </a:ext>
            </a:extLst>
          </xdr:cNvPr>
          <xdr:cNvGrpSpPr/>
        </xdr:nvGrpSpPr>
        <xdr:grpSpPr>
          <a:xfrm>
            <a:off x="0" y="533400"/>
            <a:ext cx="5905500" cy="4211955"/>
            <a:chOff x="0" y="0"/>
            <a:chExt cx="5905500" cy="4211955"/>
          </a:xfrm>
        </xdr:grpSpPr>
        <xdr:sp macro="" textlink="">
          <xdr:nvSpPr>
            <xdr:cNvPr id="6" name="Text Box 2">
              <a:extLst>
                <a:ext uri="{FF2B5EF4-FFF2-40B4-BE49-F238E27FC236}">
                  <a16:creationId xmlns:a16="http://schemas.microsoft.com/office/drawing/2014/main" id="{8C594518-1D8A-4D47-84C1-4B04CA25A3AA}"/>
                </a:ext>
              </a:extLst>
            </xdr:cNvPr>
            <xdr:cNvSpPr txBox="1">
              <a:spLocks noChangeArrowheads="1"/>
            </xdr:cNvSpPr>
          </xdr:nvSpPr>
          <xdr:spPr bwMode="auto">
            <a:xfrm>
              <a:off x="4895850" y="25400"/>
              <a:ext cx="67056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Tshino</a:t>
              </a:r>
              <a:endParaRPr lang="en-ZA" sz="1100">
                <a:ln w="3175" cap="rnd" cmpd="sng" algn="ctr">
                  <a:solidFill>
                    <a:srgbClr val="FFFFFF"/>
                  </a:solidFill>
                  <a:prstDash val="solid"/>
                  <a:bevel/>
                </a:ln>
                <a:effectLst/>
                <a:latin typeface="Calibri"/>
                <a:ea typeface="Calibri"/>
                <a:cs typeface="Times New Roman"/>
              </a:endParaRPr>
            </a:p>
          </xdr:txBody>
        </xdr:sp>
        <xdr:grpSp>
          <xdr:nvGrpSpPr>
            <xdr:cNvPr id="8" name="Group 7">
              <a:extLst>
                <a:ext uri="{FF2B5EF4-FFF2-40B4-BE49-F238E27FC236}">
                  <a16:creationId xmlns:a16="http://schemas.microsoft.com/office/drawing/2014/main" id="{E25A2689-F3EC-F940-9AE6-2C3B19E2CC60}"/>
                </a:ext>
              </a:extLst>
            </xdr:cNvPr>
            <xdr:cNvGrpSpPr/>
          </xdr:nvGrpSpPr>
          <xdr:grpSpPr>
            <a:xfrm>
              <a:off x="0" y="0"/>
              <a:ext cx="5905500" cy="4211955"/>
              <a:chOff x="0" y="0"/>
              <a:chExt cx="5905500" cy="4211955"/>
            </a:xfrm>
          </xdr:grpSpPr>
          <xdr:sp macro="" textlink="">
            <xdr:nvSpPr>
              <xdr:cNvPr id="9" name="Oval 8">
                <a:extLst>
                  <a:ext uri="{FF2B5EF4-FFF2-40B4-BE49-F238E27FC236}">
                    <a16:creationId xmlns:a16="http://schemas.microsoft.com/office/drawing/2014/main" id="{EFACA11E-68A4-5B49-8C2B-B0F26AE282CA}"/>
                  </a:ext>
                </a:extLst>
              </xdr:cNvPr>
              <xdr:cNvSpPr/>
            </xdr:nvSpPr>
            <xdr:spPr>
              <a:xfrm>
                <a:off x="5181600" y="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nvGrpSpPr>
              <xdr:cNvPr id="10" name="Group 9">
                <a:extLst>
                  <a:ext uri="{FF2B5EF4-FFF2-40B4-BE49-F238E27FC236}">
                    <a16:creationId xmlns:a16="http://schemas.microsoft.com/office/drawing/2014/main" id="{F1DEC0FE-A2CB-C447-9BD7-05732DF753CD}"/>
                  </a:ext>
                </a:extLst>
              </xdr:cNvPr>
              <xdr:cNvGrpSpPr/>
            </xdr:nvGrpSpPr>
            <xdr:grpSpPr>
              <a:xfrm>
                <a:off x="0" y="693682"/>
                <a:ext cx="5905500" cy="3518273"/>
                <a:chOff x="0" y="-23868"/>
                <a:chExt cx="5905500" cy="3518273"/>
              </a:xfrm>
            </xdr:grpSpPr>
            <xdr:sp macro="" textlink="">
              <xdr:nvSpPr>
                <xdr:cNvPr id="11" name="Text Box 2">
                  <a:extLst>
                    <a:ext uri="{FF2B5EF4-FFF2-40B4-BE49-F238E27FC236}">
                      <a16:creationId xmlns:a16="http://schemas.microsoft.com/office/drawing/2014/main" id="{D86A73D6-66EC-E94B-8EF3-D3A0E071A86F}"/>
                    </a:ext>
                  </a:extLst>
                </xdr:cNvPr>
                <xdr:cNvSpPr txBox="1">
                  <a:spLocks noChangeArrowheads="1"/>
                </xdr:cNvSpPr>
              </xdr:nvSpPr>
              <xdr:spPr bwMode="auto">
                <a:xfrm>
                  <a:off x="5048482" y="-23868"/>
                  <a:ext cx="826865"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Nelspruit</a:t>
                  </a:r>
                  <a:endParaRPr lang="en-ZA" sz="1100">
                    <a:ln w="3175" cap="rnd" cmpd="sng" algn="ctr">
                      <a:solidFill>
                        <a:srgbClr val="FFFFFF"/>
                      </a:solidFill>
                      <a:prstDash val="solid"/>
                      <a:bevel/>
                    </a:ln>
                    <a:effectLst/>
                    <a:latin typeface="Calibri"/>
                    <a:ea typeface="Calibri"/>
                    <a:cs typeface="Times New Roman"/>
                  </a:endParaRPr>
                </a:p>
              </xdr:txBody>
            </xdr:sp>
            <xdr:grpSp>
              <xdr:nvGrpSpPr>
                <xdr:cNvPr id="12" name="Group 11">
                  <a:extLst>
                    <a:ext uri="{FF2B5EF4-FFF2-40B4-BE49-F238E27FC236}">
                      <a16:creationId xmlns:a16="http://schemas.microsoft.com/office/drawing/2014/main" id="{E21B93B3-2860-1B47-90AE-3EF564D99145}"/>
                    </a:ext>
                  </a:extLst>
                </xdr:cNvPr>
                <xdr:cNvGrpSpPr/>
              </xdr:nvGrpSpPr>
              <xdr:grpSpPr>
                <a:xfrm>
                  <a:off x="0" y="184150"/>
                  <a:ext cx="5905500" cy="3310255"/>
                  <a:chOff x="0" y="0"/>
                  <a:chExt cx="5905500" cy="3310255"/>
                </a:xfrm>
              </xdr:grpSpPr>
              <xdr:sp macro="" textlink="">
                <xdr:nvSpPr>
                  <xdr:cNvPr id="13" name="Oval 12">
                    <a:extLst>
                      <a:ext uri="{FF2B5EF4-FFF2-40B4-BE49-F238E27FC236}">
                        <a16:creationId xmlns:a16="http://schemas.microsoft.com/office/drawing/2014/main" id="{110FC474-AD07-F245-AEB7-E33B81651350}"/>
                      </a:ext>
                    </a:extLst>
                  </xdr:cNvPr>
                  <xdr:cNvSpPr/>
                </xdr:nvSpPr>
                <xdr:spPr>
                  <a:xfrm>
                    <a:off x="5365750" y="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14" name="Oval 13">
                    <a:extLst>
                      <a:ext uri="{FF2B5EF4-FFF2-40B4-BE49-F238E27FC236}">
                        <a16:creationId xmlns:a16="http://schemas.microsoft.com/office/drawing/2014/main" id="{283AFE9B-744E-A14B-B162-3D5F48503543}"/>
                      </a:ext>
                    </a:extLst>
                  </xdr:cNvPr>
                  <xdr:cNvSpPr/>
                </xdr:nvSpPr>
                <xdr:spPr>
                  <a:xfrm>
                    <a:off x="4381500" y="825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nvGrpSpPr>
                  <xdr:cNvPr id="15" name="Group 14">
                    <a:extLst>
                      <a:ext uri="{FF2B5EF4-FFF2-40B4-BE49-F238E27FC236}">
                        <a16:creationId xmlns:a16="http://schemas.microsoft.com/office/drawing/2014/main" id="{0F6DE697-C224-DB4F-8201-E71703C29381}"/>
                      </a:ext>
                    </a:extLst>
                  </xdr:cNvPr>
                  <xdr:cNvGrpSpPr/>
                </xdr:nvGrpSpPr>
                <xdr:grpSpPr>
                  <a:xfrm>
                    <a:off x="0" y="762000"/>
                    <a:ext cx="5905500" cy="2548255"/>
                    <a:chOff x="0" y="0"/>
                    <a:chExt cx="5905500" cy="2548255"/>
                  </a:xfrm>
                </xdr:grpSpPr>
                <xdr:sp macro="" textlink="">
                  <xdr:nvSpPr>
                    <xdr:cNvPr id="16" name="Oval 15">
                      <a:extLst>
                        <a:ext uri="{FF2B5EF4-FFF2-40B4-BE49-F238E27FC236}">
                          <a16:creationId xmlns:a16="http://schemas.microsoft.com/office/drawing/2014/main" id="{D49525B8-AE00-4E4A-8480-30FCAE4BC652}"/>
                        </a:ext>
                      </a:extLst>
                    </xdr:cNvPr>
                    <xdr:cNvSpPr/>
                  </xdr:nvSpPr>
                  <xdr:spPr>
                    <a:xfrm>
                      <a:off x="5257800" y="9334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nvGrpSpPr>
                    <xdr:cNvPr id="17" name="Group 16">
                      <a:extLst>
                        <a:ext uri="{FF2B5EF4-FFF2-40B4-BE49-F238E27FC236}">
                          <a16:creationId xmlns:a16="http://schemas.microsoft.com/office/drawing/2014/main" id="{AC04BE0C-C8CC-5A4B-A6BC-4B6DF4A730EF}"/>
                        </a:ext>
                      </a:extLst>
                    </xdr:cNvPr>
                    <xdr:cNvGrpSpPr/>
                  </xdr:nvGrpSpPr>
                  <xdr:grpSpPr>
                    <a:xfrm>
                      <a:off x="0" y="0"/>
                      <a:ext cx="5905500" cy="2548255"/>
                      <a:chOff x="0" y="0"/>
                      <a:chExt cx="5905500" cy="2548255"/>
                    </a:xfrm>
                  </xdr:grpSpPr>
                  <xdr:grpSp>
                    <xdr:nvGrpSpPr>
                      <xdr:cNvPr id="18" name="Group 17">
                        <a:extLst>
                          <a:ext uri="{FF2B5EF4-FFF2-40B4-BE49-F238E27FC236}">
                            <a16:creationId xmlns:a16="http://schemas.microsoft.com/office/drawing/2014/main" id="{5FE90BD0-4D55-BB4F-B5F9-32283D29B3A2}"/>
                          </a:ext>
                        </a:extLst>
                      </xdr:cNvPr>
                      <xdr:cNvGrpSpPr/>
                    </xdr:nvGrpSpPr>
                    <xdr:grpSpPr>
                      <a:xfrm>
                        <a:off x="0" y="88900"/>
                        <a:ext cx="5215255" cy="2459355"/>
                        <a:chOff x="0" y="0"/>
                        <a:chExt cx="5215255" cy="2459355"/>
                      </a:xfrm>
                    </xdr:grpSpPr>
                    <xdr:grpSp>
                      <xdr:nvGrpSpPr>
                        <xdr:cNvPr id="20" name="Group 19">
                          <a:extLst>
                            <a:ext uri="{FF2B5EF4-FFF2-40B4-BE49-F238E27FC236}">
                              <a16:creationId xmlns:a16="http://schemas.microsoft.com/office/drawing/2014/main" id="{6FB8C24F-7C03-A346-8A03-42090AD0C808}"/>
                            </a:ext>
                          </a:extLst>
                        </xdr:cNvPr>
                        <xdr:cNvGrpSpPr/>
                      </xdr:nvGrpSpPr>
                      <xdr:grpSpPr>
                        <a:xfrm>
                          <a:off x="0" y="158750"/>
                          <a:ext cx="3850640" cy="2300605"/>
                          <a:chOff x="0" y="0"/>
                          <a:chExt cx="3850640" cy="2300605"/>
                        </a:xfrm>
                      </xdr:grpSpPr>
                      <xdr:sp macro="" textlink="">
                        <xdr:nvSpPr>
                          <xdr:cNvPr id="22" name="Oval 21">
                            <a:extLst>
                              <a:ext uri="{FF2B5EF4-FFF2-40B4-BE49-F238E27FC236}">
                                <a16:creationId xmlns:a16="http://schemas.microsoft.com/office/drawing/2014/main" id="{74DD7C6C-DCDF-3543-864A-C9BD712A1D1F}"/>
                              </a:ext>
                            </a:extLst>
                          </xdr:cNvPr>
                          <xdr:cNvSpPr/>
                        </xdr:nvSpPr>
                        <xdr:spPr>
                          <a:xfrm>
                            <a:off x="3695700" y="3619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nvGrpSpPr>
                          <xdr:cNvPr id="23" name="Group 22">
                            <a:extLst>
                              <a:ext uri="{FF2B5EF4-FFF2-40B4-BE49-F238E27FC236}">
                                <a16:creationId xmlns:a16="http://schemas.microsoft.com/office/drawing/2014/main" id="{6C40D105-AE50-A147-8EA1-5ECCA77DFB66}"/>
                              </a:ext>
                            </a:extLst>
                          </xdr:cNvPr>
                          <xdr:cNvGrpSpPr/>
                        </xdr:nvGrpSpPr>
                        <xdr:grpSpPr>
                          <a:xfrm>
                            <a:off x="0" y="0"/>
                            <a:ext cx="3850640" cy="2300605"/>
                            <a:chOff x="0" y="0"/>
                            <a:chExt cx="3850640" cy="2300605"/>
                          </a:xfrm>
                        </xdr:grpSpPr>
                        <xdr:sp macro="" textlink="">
                          <xdr:nvSpPr>
                            <xdr:cNvPr id="24" name="Text Box 2">
                              <a:extLst>
                                <a:ext uri="{FF2B5EF4-FFF2-40B4-BE49-F238E27FC236}">
                                  <a16:creationId xmlns:a16="http://schemas.microsoft.com/office/drawing/2014/main" id="{67FAA41E-F8AF-0B4A-9AB0-2F2512FE1FF8}"/>
                                </a:ext>
                              </a:extLst>
                            </xdr:cNvPr>
                            <xdr:cNvSpPr txBox="1">
                              <a:spLocks noChangeArrowheads="1"/>
                            </xdr:cNvSpPr>
                          </xdr:nvSpPr>
                          <xdr:spPr bwMode="auto">
                            <a:xfrm>
                              <a:off x="1276350" y="2063750"/>
                              <a:ext cx="115824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Stellenbosch</a:t>
                              </a:r>
                              <a:endParaRPr lang="en-ZA" sz="1100">
                                <a:ln w="3175" cap="rnd" cmpd="sng" algn="ctr">
                                  <a:solidFill>
                                    <a:srgbClr val="FFFFFF"/>
                                  </a:solidFill>
                                  <a:prstDash val="solid"/>
                                  <a:bevel/>
                                </a:ln>
                                <a:effectLst/>
                                <a:latin typeface="Calibri"/>
                                <a:ea typeface="Calibri"/>
                                <a:cs typeface="Times New Roman"/>
                              </a:endParaRPr>
                            </a:p>
                          </xdr:txBody>
                        </xdr:sp>
                        <xdr:grpSp>
                          <xdr:nvGrpSpPr>
                            <xdr:cNvPr id="25" name="Group 24">
                              <a:extLst>
                                <a:ext uri="{FF2B5EF4-FFF2-40B4-BE49-F238E27FC236}">
                                  <a16:creationId xmlns:a16="http://schemas.microsoft.com/office/drawing/2014/main" id="{BB27BBB5-120C-2141-9EDA-BFD702EDC373}"/>
                                </a:ext>
                              </a:extLst>
                            </xdr:cNvPr>
                            <xdr:cNvGrpSpPr/>
                          </xdr:nvGrpSpPr>
                          <xdr:grpSpPr>
                            <a:xfrm>
                              <a:off x="0" y="0"/>
                              <a:ext cx="3850640" cy="2300605"/>
                              <a:chOff x="0" y="0"/>
                              <a:chExt cx="3850640" cy="2300605"/>
                            </a:xfrm>
                          </xdr:grpSpPr>
                          <xdr:sp macro="" textlink="">
                            <xdr:nvSpPr>
                              <xdr:cNvPr id="26" name="Text Box 2">
                                <a:extLst>
                                  <a:ext uri="{FF2B5EF4-FFF2-40B4-BE49-F238E27FC236}">
                                    <a16:creationId xmlns:a16="http://schemas.microsoft.com/office/drawing/2014/main" id="{3A7712FF-64DC-9846-8EA1-E4634DB26A09}"/>
                                  </a:ext>
                                </a:extLst>
                              </xdr:cNvPr>
                              <xdr:cNvSpPr txBox="1">
                                <a:spLocks noChangeArrowheads="1"/>
                              </xdr:cNvSpPr>
                            </xdr:nvSpPr>
                            <xdr:spPr bwMode="auto">
                              <a:xfrm>
                                <a:off x="2692400" y="1282700"/>
                                <a:ext cx="115824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Graaff-Reinet</a:t>
                                </a:r>
                                <a:endParaRPr lang="en-ZA" sz="1100">
                                  <a:ln w="3175" cap="rnd" cmpd="sng" algn="ctr">
                                    <a:solidFill>
                                      <a:srgbClr val="FFFFFF"/>
                                    </a:solidFill>
                                    <a:prstDash val="solid"/>
                                    <a:bevel/>
                                  </a:ln>
                                  <a:effectLst/>
                                  <a:latin typeface="Calibri"/>
                                  <a:ea typeface="Calibri"/>
                                  <a:cs typeface="Times New Roman"/>
                                </a:endParaRPr>
                              </a:p>
                            </xdr:txBody>
                          </xdr:sp>
                          <xdr:grpSp>
                            <xdr:nvGrpSpPr>
                              <xdr:cNvPr id="27" name="Group 26">
                                <a:extLst>
                                  <a:ext uri="{FF2B5EF4-FFF2-40B4-BE49-F238E27FC236}">
                                    <a16:creationId xmlns:a16="http://schemas.microsoft.com/office/drawing/2014/main" id="{B8F26F4C-167F-CD4B-935D-E0BC1DD9BEBD}"/>
                                  </a:ext>
                                </a:extLst>
                              </xdr:cNvPr>
                              <xdr:cNvGrpSpPr/>
                            </xdr:nvGrpSpPr>
                            <xdr:grpSpPr>
                              <a:xfrm>
                                <a:off x="0" y="0"/>
                                <a:ext cx="3526155" cy="2300605"/>
                                <a:chOff x="0" y="0"/>
                                <a:chExt cx="3526155" cy="2300605"/>
                              </a:xfrm>
                            </xdr:grpSpPr>
                            <xdr:grpSp>
                              <xdr:nvGrpSpPr>
                                <xdr:cNvPr id="28" name="Group 27">
                                  <a:extLst>
                                    <a:ext uri="{FF2B5EF4-FFF2-40B4-BE49-F238E27FC236}">
                                      <a16:creationId xmlns:a16="http://schemas.microsoft.com/office/drawing/2014/main" id="{1C4B592C-9005-C640-B7CD-438A99522CFB}"/>
                                    </a:ext>
                                  </a:extLst>
                                </xdr:cNvPr>
                                <xdr:cNvGrpSpPr/>
                              </xdr:nvGrpSpPr>
                              <xdr:grpSpPr>
                                <a:xfrm>
                                  <a:off x="1193800" y="114300"/>
                                  <a:ext cx="2332355" cy="2186305"/>
                                  <a:chOff x="0" y="0"/>
                                  <a:chExt cx="2332355" cy="2186305"/>
                                </a:xfrm>
                              </xdr:grpSpPr>
                              <xdr:sp macro="" textlink="">
                                <xdr:nvSpPr>
                                  <xdr:cNvPr id="34" name="Text Box 2">
                                    <a:extLst>
                                      <a:ext uri="{FF2B5EF4-FFF2-40B4-BE49-F238E27FC236}">
                                        <a16:creationId xmlns:a16="http://schemas.microsoft.com/office/drawing/2014/main" id="{ADABC86F-2684-C249-9A0D-C45C7604E1C4}"/>
                                      </a:ext>
                                    </a:extLst>
                                  </xdr:cNvPr>
                                  <xdr:cNvSpPr txBox="1">
                                    <a:spLocks noChangeArrowheads="1"/>
                                  </xdr:cNvSpPr>
                                </xdr:nvSpPr>
                                <xdr:spPr bwMode="auto">
                                  <a:xfrm>
                                    <a:off x="304800" y="1314450"/>
                                    <a:ext cx="115824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Sutherland</a:t>
                                    </a:r>
                                    <a:endParaRPr lang="en-ZA" sz="1100">
                                      <a:ln w="3175" cap="rnd" cmpd="sng" algn="ctr">
                                        <a:solidFill>
                                          <a:srgbClr val="FFFFFF"/>
                                        </a:solidFill>
                                        <a:prstDash val="solid"/>
                                        <a:bevel/>
                                      </a:ln>
                                      <a:effectLst/>
                                      <a:latin typeface="Calibri"/>
                                      <a:ea typeface="Calibri"/>
                                      <a:cs typeface="Times New Roman"/>
                                    </a:endParaRPr>
                                  </a:p>
                                </xdr:txBody>
                              </xdr:sp>
                              <xdr:grpSp>
                                <xdr:nvGrpSpPr>
                                  <xdr:cNvPr id="35" name="Group 34">
                                    <a:extLst>
                                      <a:ext uri="{FF2B5EF4-FFF2-40B4-BE49-F238E27FC236}">
                                        <a16:creationId xmlns:a16="http://schemas.microsoft.com/office/drawing/2014/main" id="{059E41D0-7ECB-4E48-A43C-1C3DA71DFC88}"/>
                                      </a:ext>
                                    </a:extLst>
                                  </xdr:cNvPr>
                                  <xdr:cNvGrpSpPr/>
                                </xdr:nvGrpSpPr>
                                <xdr:grpSpPr>
                                  <a:xfrm>
                                    <a:off x="0" y="0"/>
                                    <a:ext cx="2332355" cy="2186305"/>
                                    <a:chOff x="0" y="0"/>
                                    <a:chExt cx="2332355" cy="2186305"/>
                                  </a:xfrm>
                                </xdr:grpSpPr>
                                <xdr:sp macro="" textlink="">
                                  <xdr:nvSpPr>
                                    <xdr:cNvPr id="36" name="Oval 35">
                                      <a:extLst>
                                        <a:ext uri="{FF2B5EF4-FFF2-40B4-BE49-F238E27FC236}">
                                          <a16:creationId xmlns:a16="http://schemas.microsoft.com/office/drawing/2014/main" id="{0C92A82F-BBED-3A42-8E6A-9447DF8DC94C}"/>
                                        </a:ext>
                                      </a:extLst>
                                    </xdr:cNvPr>
                                    <xdr:cNvSpPr/>
                                  </xdr:nvSpPr>
                                  <xdr:spPr>
                                    <a:xfrm>
                                      <a:off x="114300" y="21018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nvGrpSpPr>
                                    <xdr:cNvPr id="37" name="Group 36">
                                      <a:extLst>
                                        <a:ext uri="{FF2B5EF4-FFF2-40B4-BE49-F238E27FC236}">
                                          <a16:creationId xmlns:a16="http://schemas.microsoft.com/office/drawing/2014/main" id="{C6BF61DE-4CA5-E542-9A45-15730804E7D8}"/>
                                        </a:ext>
                                      </a:extLst>
                                    </xdr:cNvPr>
                                    <xdr:cNvGrpSpPr/>
                                  </xdr:nvGrpSpPr>
                                  <xdr:grpSpPr>
                                    <a:xfrm>
                                      <a:off x="0" y="0"/>
                                      <a:ext cx="2332355" cy="2186305"/>
                                      <a:chOff x="0" y="0"/>
                                      <a:chExt cx="2332355" cy="2186305"/>
                                    </a:xfrm>
                                  </xdr:grpSpPr>
                                  <xdr:sp macro="" textlink="">
                                    <xdr:nvSpPr>
                                      <xdr:cNvPr id="38" name="Oval 37">
                                        <a:extLst>
                                          <a:ext uri="{FF2B5EF4-FFF2-40B4-BE49-F238E27FC236}">
                                            <a16:creationId xmlns:a16="http://schemas.microsoft.com/office/drawing/2014/main" id="{5B87637F-F7E7-4B4C-9996-83CC0FF150F4}"/>
                                          </a:ext>
                                        </a:extLst>
                                      </xdr:cNvPr>
                                      <xdr:cNvSpPr/>
                                    </xdr:nvSpPr>
                                    <xdr:spPr>
                                      <a:xfrm>
                                        <a:off x="0" y="21145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39" name="Oval 38">
                                        <a:extLst>
                                          <a:ext uri="{FF2B5EF4-FFF2-40B4-BE49-F238E27FC236}">
                                            <a16:creationId xmlns:a16="http://schemas.microsoft.com/office/drawing/2014/main" id="{93FDC41E-8FB1-9547-A37D-0AA8CEC97520}"/>
                                          </a:ext>
                                        </a:extLst>
                                      </xdr:cNvPr>
                                      <xdr:cNvSpPr/>
                                    </xdr:nvSpPr>
                                    <xdr:spPr>
                                      <a:xfrm>
                                        <a:off x="1930400" y="135890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40" name="Oval 39">
                                        <a:extLst>
                                          <a:ext uri="{FF2B5EF4-FFF2-40B4-BE49-F238E27FC236}">
                                            <a16:creationId xmlns:a16="http://schemas.microsoft.com/office/drawing/2014/main" id="{CBE4C632-40F7-C740-9E43-3271D0DA2C61}"/>
                                          </a:ext>
                                        </a:extLst>
                                      </xdr:cNvPr>
                                      <xdr:cNvSpPr/>
                                    </xdr:nvSpPr>
                                    <xdr:spPr>
                                      <a:xfrm>
                                        <a:off x="2260600" y="20637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41" name="Oval 40">
                                        <a:extLst>
                                          <a:ext uri="{FF2B5EF4-FFF2-40B4-BE49-F238E27FC236}">
                                            <a16:creationId xmlns:a16="http://schemas.microsoft.com/office/drawing/2014/main" id="{D8F0AA2B-0310-F144-A805-3975729FF094}"/>
                                          </a:ext>
                                        </a:extLst>
                                      </xdr:cNvPr>
                                      <xdr:cNvSpPr/>
                                    </xdr:nvSpPr>
                                    <xdr:spPr>
                                      <a:xfrm>
                                        <a:off x="685800" y="15049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42" name="Oval 41">
                                        <a:extLst>
                                          <a:ext uri="{FF2B5EF4-FFF2-40B4-BE49-F238E27FC236}">
                                            <a16:creationId xmlns:a16="http://schemas.microsoft.com/office/drawing/2014/main" id="{8C51A27C-8492-5343-9FB4-5D721802795C}"/>
                                          </a:ext>
                                        </a:extLst>
                                      </xdr:cNvPr>
                                      <xdr:cNvSpPr/>
                                    </xdr:nvSpPr>
                                    <xdr:spPr>
                                      <a:xfrm>
                                        <a:off x="819150" y="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sp macro="" textlink="">
                                    <xdr:nvSpPr>
                                      <xdr:cNvPr id="43" name="Oval 42">
                                        <a:extLst>
                                          <a:ext uri="{FF2B5EF4-FFF2-40B4-BE49-F238E27FC236}">
                                            <a16:creationId xmlns:a16="http://schemas.microsoft.com/office/drawing/2014/main" id="{0F2BF7FA-1FDE-5A46-8F56-03045D02DB3A}"/>
                                          </a:ext>
                                        </a:extLst>
                                      </xdr:cNvPr>
                                      <xdr:cNvSpPr/>
                                    </xdr:nvSpPr>
                                    <xdr:spPr>
                                      <a:xfrm>
                                        <a:off x="6350" y="123825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grpSp>
                            </xdr:grpSp>
                            <xdr:grpSp>
                              <xdr:nvGrpSpPr>
                                <xdr:cNvPr id="29" name="Group 28">
                                  <a:extLst>
                                    <a:ext uri="{FF2B5EF4-FFF2-40B4-BE49-F238E27FC236}">
                                      <a16:creationId xmlns:a16="http://schemas.microsoft.com/office/drawing/2014/main" id="{3965108D-2B45-9641-8D7B-44DBC0ED5D32}"/>
                                    </a:ext>
                                  </a:extLst>
                                </xdr:cNvPr>
                                <xdr:cNvGrpSpPr/>
                              </xdr:nvGrpSpPr>
                              <xdr:grpSpPr>
                                <a:xfrm>
                                  <a:off x="0" y="0"/>
                                  <a:ext cx="2091678" cy="1377950"/>
                                  <a:chOff x="0" y="0"/>
                                  <a:chExt cx="2091678" cy="1377950"/>
                                </a:xfrm>
                              </xdr:grpSpPr>
                              <xdr:grpSp>
                                <xdr:nvGrpSpPr>
                                  <xdr:cNvPr id="30" name="Group 29">
                                    <a:extLst>
                                      <a:ext uri="{FF2B5EF4-FFF2-40B4-BE49-F238E27FC236}">
                                        <a16:creationId xmlns:a16="http://schemas.microsoft.com/office/drawing/2014/main" id="{3AC28633-1E09-9C42-AA59-B1B4772BA10F}"/>
                                      </a:ext>
                                    </a:extLst>
                                  </xdr:cNvPr>
                                  <xdr:cNvGrpSpPr/>
                                </xdr:nvGrpSpPr>
                                <xdr:grpSpPr>
                                  <a:xfrm>
                                    <a:off x="0" y="0"/>
                                    <a:ext cx="1158240" cy="319650"/>
                                    <a:chOff x="0" y="0"/>
                                    <a:chExt cx="1158240" cy="319650"/>
                                  </a:xfrm>
                                </xdr:grpSpPr>
                                <xdr:sp macro="" textlink="">
                                  <xdr:nvSpPr>
                                    <xdr:cNvPr id="32" name="Text Box 2">
                                      <a:extLst>
                                        <a:ext uri="{FF2B5EF4-FFF2-40B4-BE49-F238E27FC236}">
                                          <a16:creationId xmlns:a16="http://schemas.microsoft.com/office/drawing/2014/main" id="{9CCBF29B-9181-9F41-BBC3-706EB15DE64C}"/>
                                        </a:ext>
                                      </a:extLst>
                                    </xdr:cNvPr>
                                    <xdr:cNvSpPr txBox="1">
                                      <a:spLocks noChangeArrowheads="1"/>
                                    </xdr:cNvSpPr>
                                  </xdr:nvSpPr>
                                  <xdr:spPr bwMode="auto">
                                    <a:xfrm>
                                      <a:off x="0" y="0"/>
                                      <a:ext cx="115824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Alexander Bay</a:t>
                                      </a:r>
                                      <a:endParaRPr lang="en-ZA" sz="1100">
                                        <a:ln w="3175" cap="rnd" cmpd="sng" algn="ctr">
                                          <a:solidFill>
                                            <a:srgbClr val="FFFFFF"/>
                                          </a:solidFill>
                                          <a:prstDash val="solid"/>
                                          <a:bevel/>
                                        </a:ln>
                                        <a:effectLst/>
                                        <a:latin typeface="Calibri"/>
                                        <a:ea typeface="Calibri"/>
                                        <a:cs typeface="Times New Roman"/>
                                      </a:endParaRPr>
                                    </a:p>
                                  </xdr:txBody>
                                </xdr:sp>
                                <xdr:sp macro="" textlink="">
                                  <xdr:nvSpPr>
                                    <xdr:cNvPr id="33" name="Oval 32">
                                      <a:extLst>
                                        <a:ext uri="{FF2B5EF4-FFF2-40B4-BE49-F238E27FC236}">
                                          <a16:creationId xmlns:a16="http://schemas.microsoft.com/office/drawing/2014/main" id="{9DF2F31C-EA52-734F-80BA-501BC8CEAFEB}"/>
                                        </a:ext>
                                      </a:extLst>
                                    </xdr:cNvPr>
                                    <xdr:cNvSpPr/>
                                  </xdr:nvSpPr>
                                  <xdr:spPr>
                                    <a:xfrm>
                                      <a:off x="431800" y="247650"/>
                                      <a:ext cx="72000" cy="7200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sp macro="" textlink="">
                                <xdr:nvSpPr>
                                  <xdr:cNvPr id="31" name="Text Box 2">
                                    <a:extLst>
                                      <a:ext uri="{FF2B5EF4-FFF2-40B4-BE49-F238E27FC236}">
                                        <a16:creationId xmlns:a16="http://schemas.microsoft.com/office/drawing/2014/main" id="{10C2CF85-AC0D-C54E-9FD8-8BFC34BD7DAB}"/>
                                      </a:ext>
                                    </a:extLst>
                                  </xdr:cNvPr>
                                  <xdr:cNvSpPr txBox="1">
                                    <a:spLocks noChangeArrowheads="1"/>
                                  </xdr:cNvSpPr>
                                </xdr:nvSpPr>
                                <xdr:spPr bwMode="auto">
                                  <a:xfrm>
                                    <a:off x="927100" y="1149350"/>
                                    <a:ext cx="1164578"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Vanrhynsdorp</a:t>
                                    </a:r>
                                    <a:endParaRPr lang="en-ZA" sz="1100">
                                      <a:ln w="3175" cap="rnd" cmpd="sng" algn="ctr">
                                        <a:solidFill>
                                          <a:srgbClr val="FFFFFF"/>
                                        </a:solidFill>
                                        <a:prstDash val="solid"/>
                                        <a:bevel/>
                                      </a:ln>
                                      <a:effectLst/>
                                      <a:latin typeface="Calibri"/>
                                      <a:ea typeface="Calibri"/>
                                      <a:cs typeface="Times New Roman"/>
                                    </a:endParaRPr>
                                  </a:p>
                                </xdr:txBody>
                              </xdr:sp>
                            </xdr:grpSp>
                          </xdr:grpSp>
                        </xdr:grpSp>
                      </xdr:grpSp>
                    </xdr:grpSp>
                    <xdr:sp macro="" textlink="">
                      <xdr:nvSpPr>
                        <xdr:cNvPr id="21" name="Oval 20">
                          <a:extLst>
                            <a:ext uri="{FF2B5EF4-FFF2-40B4-BE49-F238E27FC236}">
                              <a16:creationId xmlns:a16="http://schemas.microsoft.com/office/drawing/2014/main" id="{096CFC46-56DE-8643-8AA6-5E4B638404F5}"/>
                            </a:ext>
                          </a:extLst>
                        </xdr:cNvPr>
                        <xdr:cNvSpPr/>
                      </xdr:nvSpPr>
                      <xdr:spPr>
                        <a:xfrm>
                          <a:off x="5143500" y="0"/>
                          <a:ext cx="71755" cy="7175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grpSp>
                  <xdr:sp macro="" textlink="">
                    <xdr:nvSpPr>
                      <xdr:cNvPr id="19" name="Text Box 2">
                        <a:extLst>
                          <a:ext uri="{FF2B5EF4-FFF2-40B4-BE49-F238E27FC236}">
                            <a16:creationId xmlns:a16="http://schemas.microsoft.com/office/drawing/2014/main" id="{5B33EA3F-CFA2-1E40-AFF6-BBFF9634B756}"/>
                          </a:ext>
                        </a:extLst>
                      </xdr:cNvPr>
                      <xdr:cNvSpPr txBox="1">
                        <a:spLocks noChangeArrowheads="1"/>
                      </xdr:cNvSpPr>
                    </xdr:nvSpPr>
                    <xdr:spPr bwMode="auto">
                      <a:xfrm>
                        <a:off x="5137150" y="0"/>
                        <a:ext cx="768350" cy="2286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1000"/>
                          </a:spcAft>
                        </a:pPr>
                        <a:r>
                          <a:rPr lang="en-ZA" sz="1000" b="1">
                            <a:ln w="3175" cap="rnd" cmpd="sng" algn="ctr">
                              <a:solidFill>
                                <a:srgbClr val="FFFFFF"/>
                              </a:solidFill>
                              <a:prstDash val="solid"/>
                              <a:bevel/>
                            </a:ln>
                            <a:effectLst/>
                            <a:latin typeface="Arial"/>
                            <a:ea typeface="Calibri"/>
                            <a:cs typeface="Times New Roman"/>
                          </a:rPr>
                          <a:t>Vryheid</a:t>
                        </a:r>
                        <a:endParaRPr lang="en-ZA" sz="1100">
                          <a:ln w="3175" cap="rnd" cmpd="sng" algn="ctr">
                            <a:solidFill>
                              <a:srgbClr val="FFFFFF"/>
                            </a:solidFill>
                            <a:prstDash val="solid"/>
                            <a:bevel/>
                          </a:ln>
                          <a:effectLst/>
                          <a:latin typeface="Calibri"/>
                          <a:ea typeface="Calibri"/>
                          <a:cs typeface="Times New Roman"/>
                        </a:endParaRPr>
                      </a:p>
                    </xdr:txBody>
                  </xdr:sp>
                </xdr:grpSp>
              </xdr:grpSp>
            </xdr:grpSp>
          </xdr:grpSp>
        </xdr:grp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hyperlink" Target="https://cdm.unfccc.int/methodologies/standard_base/2015/sb40.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sait.org.za/news/269950/Powering-up-A-look-at-section-12B-allowance-for-renewable-energy-machinery.htm" TargetMode="External"/><Relationship Id="rId2" Type="http://schemas.openxmlformats.org/officeDocument/2006/relationships/hyperlink" Target="http://www.eskom.co.za/CustomerCare/TariffsAndCharges/Pages/Tariffs_And_Charges.aspx" TargetMode="External"/><Relationship Id="rId1" Type="http://schemas.openxmlformats.org/officeDocument/2006/relationships/hyperlink" Target="https://www.rmb.co.za/fixed-income-rates" TargetMode="External"/><Relationship Id="rId5" Type="http://schemas.openxmlformats.org/officeDocument/2006/relationships/hyperlink" Target="http://www.sapvia.co.za/wp-content/uploads/2017/08/Risk-%E2%80%93-Insights-into-Solar-PV-offerings-from-the-Insurance-Industry_Wessel-Wessels.pdf" TargetMode="External"/><Relationship Id="rId4" Type="http://schemas.openxmlformats.org/officeDocument/2006/relationships/hyperlink" Target="https://www.resbank.co.za/Pages/default.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8CBC1-41D4-4942-A890-6461DF904187}">
  <sheetPr codeName="Sheet1">
    <tabColor rgb="FF0070C0"/>
  </sheetPr>
  <dimension ref="C3:F79"/>
  <sheetViews>
    <sheetView topLeftCell="A4" zoomScaleNormal="100" workbookViewId="0">
      <selection activeCell="E30" sqref="E30"/>
    </sheetView>
  </sheetViews>
  <sheetFormatPr defaultColWidth="10.81640625" defaultRowHeight="12.6" x14ac:dyDescent="0.2"/>
  <cols>
    <col min="1" max="2" width="3.1796875" style="1" customWidth="1"/>
    <col min="3" max="3" width="5.6328125" style="1" customWidth="1"/>
    <col min="4" max="4" width="41.81640625" style="5" customWidth="1"/>
    <col min="5" max="5" width="88.36328125" style="5" customWidth="1"/>
    <col min="6" max="6" width="59.453125" style="3" customWidth="1"/>
    <col min="7" max="16384" width="10.81640625" style="1"/>
  </cols>
  <sheetData>
    <row r="3" spans="4:4" x14ac:dyDescent="0.2">
      <c r="D3" s="1"/>
    </row>
    <row r="4" spans="4:4" x14ac:dyDescent="0.2">
      <c r="D4" s="1"/>
    </row>
    <row r="5" spans="4:4" x14ac:dyDescent="0.2">
      <c r="D5" s="1"/>
    </row>
    <row r="6" spans="4:4" x14ac:dyDescent="0.2">
      <c r="D6" s="1"/>
    </row>
    <row r="7" spans="4:4" x14ac:dyDescent="0.2">
      <c r="D7" s="1"/>
    </row>
    <row r="8" spans="4:4" x14ac:dyDescent="0.2">
      <c r="D8" s="1"/>
    </row>
    <row r="9" spans="4:4" x14ac:dyDescent="0.2">
      <c r="D9" s="1"/>
    </row>
    <row r="10" spans="4:4" x14ac:dyDescent="0.2">
      <c r="D10" s="1"/>
    </row>
    <row r="11" spans="4:4" x14ac:dyDescent="0.2">
      <c r="D11" s="1"/>
    </row>
    <row r="12" spans="4:4" x14ac:dyDescent="0.2">
      <c r="D12" s="1"/>
    </row>
    <row r="13" spans="4:4" x14ac:dyDescent="0.2">
      <c r="D13" s="1"/>
    </row>
    <row r="14" spans="4:4" x14ac:dyDescent="0.2">
      <c r="D14" s="1"/>
    </row>
    <row r="15" spans="4:4" x14ac:dyDescent="0.2">
      <c r="D15" s="1"/>
    </row>
    <row r="20" spans="3:5" ht="124.95" customHeight="1" x14ac:dyDescent="0.2">
      <c r="D20" s="589" t="s">
        <v>371</v>
      </c>
      <c r="E20" s="589"/>
    </row>
    <row r="21" spans="3:5" ht="73.05" customHeight="1" x14ac:dyDescent="0.2">
      <c r="D21" s="590" t="s">
        <v>372</v>
      </c>
      <c r="E21" s="590"/>
    </row>
    <row r="29" spans="3:5" x14ac:dyDescent="0.2">
      <c r="C29" s="2"/>
      <c r="D29" s="4" t="s">
        <v>168</v>
      </c>
      <c r="E29" s="4"/>
    </row>
    <row r="30" spans="3:5" x14ac:dyDescent="0.2">
      <c r="C30" s="2"/>
    </row>
    <row r="62" spans="4:4" ht="16.2" x14ac:dyDescent="0.25">
      <c r="D62" s="6"/>
    </row>
    <row r="63" spans="4:4" x14ac:dyDescent="0.2">
      <c r="D63" s="7"/>
    </row>
    <row r="64" spans="4:4" x14ac:dyDescent="0.2">
      <c r="D64" s="8"/>
    </row>
    <row r="67" spans="4:4" x14ac:dyDescent="0.2">
      <c r="D67" s="1"/>
    </row>
    <row r="68" spans="4:4" x14ac:dyDescent="0.2">
      <c r="D68" s="1"/>
    </row>
    <row r="69" spans="4:4" x14ac:dyDescent="0.2">
      <c r="D69" s="1"/>
    </row>
    <row r="70" spans="4:4" x14ac:dyDescent="0.2">
      <c r="D70" s="1"/>
    </row>
    <row r="71" spans="4:4" x14ac:dyDescent="0.2">
      <c r="D71" s="1"/>
    </row>
    <row r="72" spans="4:4" x14ac:dyDescent="0.2">
      <c r="D72" s="1"/>
    </row>
    <row r="73" spans="4:4" x14ac:dyDescent="0.2">
      <c r="D73" s="1"/>
    </row>
    <row r="74" spans="4:4" x14ac:dyDescent="0.2">
      <c r="D74" s="1"/>
    </row>
    <row r="75" spans="4:4" x14ac:dyDescent="0.2">
      <c r="D75" s="1"/>
    </row>
    <row r="76" spans="4:4" x14ac:dyDescent="0.2">
      <c r="D76" s="1"/>
    </row>
    <row r="77" spans="4:4" x14ac:dyDescent="0.2">
      <c r="D77" s="1"/>
    </row>
    <row r="78" spans="4:4" x14ac:dyDescent="0.2">
      <c r="D78" s="1"/>
    </row>
    <row r="79" spans="4:4" x14ac:dyDescent="0.2">
      <c r="D79" s="1"/>
    </row>
  </sheetData>
  <mergeCells count="2">
    <mergeCell ref="D20:E20"/>
    <mergeCell ref="D21:E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5857D-B440-BB42-B1AD-2831CA3E074B}">
  <sheetPr codeName="Sheet11">
    <tabColor theme="0" tint="-0.499984740745262"/>
  </sheetPr>
  <dimension ref="A1:AF811"/>
  <sheetViews>
    <sheetView zoomScale="118" zoomScaleNormal="120" workbookViewId="0"/>
  </sheetViews>
  <sheetFormatPr defaultColWidth="10.81640625" defaultRowHeight="13.2" x14ac:dyDescent="0.25"/>
  <cols>
    <col min="1" max="1" width="3.36328125" style="10" customWidth="1"/>
    <col min="2" max="2" width="14.36328125" style="10" customWidth="1"/>
    <col min="3" max="3" width="14.1796875" style="10" customWidth="1"/>
    <col min="4" max="4" width="13.36328125" style="10" customWidth="1"/>
    <col min="5" max="5" width="13" style="10" customWidth="1"/>
    <col min="6" max="6" width="11.1796875" style="10" customWidth="1"/>
    <col min="7" max="7" width="9.6328125" style="10" customWidth="1"/>
    <col min="8" max="8" width="11.453125" style="10" customWidth="1"/>
    <col min="9" max="9" width="9.36328125" style="10" customWidth="1"/>
    <col min="10" max="16384" width="10.81640625" style="10"/>
  </cols>
  <sheetData>
    <row r="1" spans="2:26" x14ac:dyDescent="0.25">
      <c r="I1" s="11"/>
      <c r="J1" s="11"/>
      <c r="K1" s="11"/>
      <c r="L1" s="11"/>
      <c r="M1" s="11"/>
      <c r="N1" s="11"/>
      <c r="O1" s="11"/>
      <c r="P1" s="11"/>
      <c r="Q1" s="11"/>
      <c r="R1" s="156"/>
      <c r="S1" s="156"/>
      <c r="T1" s="156"/>
      <c r="U1" s="156"/>
      <c r="V1" s="156"/>
      <c r="W1" s="156"/>
      <c r="X1" s="156"/>
      <c r="Y1" s="156"/>
      <c r="Z1" s="156"/>
    </row>
    <row r="2" spans="2:26" x14ac:dyDescent="0.25">
      <c r="B2" s="12" t="s">
        <v>173</v>
      </c>
      <c r="I2" s="11"/>
      <c r="J2" s="11"/>
      <c r="K2" s="11"/>
      <c r="L2" s="11"/>
      <c r="M2" s="11"/>
      <c r="N2" s="11"/>
      <c r="O2" s="11"/>
      <c r="P2" s="11"/>
      <c r="Q2" s="11"/>
      <c r="R2" s="156"/>
      <c r="S2" s="156"/>
      <c r="T2" s="156"/>
      <c r="U2" s="156"/>
      <c r="V2" s="156"/>
      <c r="W2" s="156"/>
      <c r="X2" s="156"/>
      <c r="Y2" s="156"/>
      <c r="Z2" s="156"/>
    </row>
    <row r="3" spans="2:26" x14ac:dyDescent="0.25">
      <c r="B3" s="13"/>
      <c r="C3" s="89" t="s">
        <v>283</v>
      </c>
      <c r="D3" s="89" t="s">
        <v>278</v>
      </c>
      <c r="E3" s="89" t="s">
        <v>282</v>
      </c>
      <c r="G3" s="15"/>
      <c r="H3" s="15"/>
      <c r="I3" s="16"/>
      <c r="J3" s="16"/>
      <c r="K3" s="17"/>
      <c r="L3" s="16"/>
      <c r="M3" s="16"/>
      <c r="N3" s="16"/>
      <c r="O3" s="16"/>
      <c r="P3" s="11"/>
      <c r="Q3" s="11"/>
      <c r="R3" s="156"/>
      <c r="S3" s="156"/>
      <c r="T3" s="156"/>
      <c r="U3" s="156"/>
      <c r="V3" s="156"/>
      <c r="W3" s="156"/>
      <c r="X3" s="156"/>
      <c r="Y3" s="156"/>
      <c r="Z3" s="156"/>
    </row>
    <row r="4" spans="2:26" x14ac:dyDescent="0.25">
      <c r="B4" s="13"/>
      <c r="C4" s="36" t="s">
        <v>174</v>
      </c>
      <c r="D4" s="36" t="s">
        <v>279</v>
      </c>
      <c r="E4" s="14" t="s">
        <v>201</v>
      </c>
      <c r="G4" s="19"/>
      <c r="H4" s="19"/>
      <c r="I4" s="16"/>
      <c r="J4" s="16"/>
      <c r="K4" s="17"/>
      <c r="L4" s="16"/>
      <c r="M4" s="16"/>
      <c r="N4" s="16"/>
      <c r="O4" s="16"/>
      <c r="P4" s="11"/>
      <c r="Q4" s="11"/>
      <c r="R4" s="156"/>
      <c r="S4" s="156"/>
      <c r="T4" s="156"/>
      <c r="U4" s="156"/>
      <c r="V4" s="156"/>
      <c r="W4" s="156"/>
      <c r="X4" s="156"/>
      <c r="Y4" s="156"/>
      <c r="Z4" s="156"/>
    </row>
    <row r="5" spans="2:26" x14ac:dyDescent="0.25">
      <c r="B5" s="10" t="s">
        <v>175</v>
      </c>
      <c r="C5" s="20">
        <f>C80</f>
        <v>4.0672455587125276</v>
      </c>
      <c r="D5" s="20">
        <f>P80</f>
        <v>315.10549940445537</v>
      </c>
      <c r="E5" s="20">
        <f t="shared" ref="E5:E16" si="0">D5 / C5</f>
        <v>77.473930416977552</v>
      </c>
      <c r="G5" s="21"/>
      <c r="H5" s="22"/>
      <c r="I5" s="16"/>
      <c r="J5" s="23"/>
      <c r="K5" s="24"/>
      <c r="L5" s="16"/>
      <c r="M5" s="16"/>
      <c r="N5" s="23"/>
      <c r="O5" s="25"/>
      <c r="P5" s="11"/>
      <c r="Q5" s="11"/>
      <c r="R5" s="156"/>
      <c r="S5" s="156"/>
      <c r="T5" s="156"/>
      <c r="U5" s="156"/>
      <c r="V5" s="156"/>
      <c r="W5" s="156"/>
      <c r="X5" s="156"/>
      <c r="Y5" s="156"/>
      <c r="Z5" s="156"/>
    </row>
    <row r="6" spans="2:26" x14ac:dyDescent="0.25">
      <c r="B6" s="10" t="s">
        <v>176</v>
      </c>
      <c r="C6" s="20">
        <f>C132</f>
        <v>3.8497274940375306</v>
      </c>
      <c r="D6" s="20">
        <f>P132</f>
        <v>296.82067851030581</v>
      </c>
      <c r="E6" s="20">
        <f t="shared" si="0"/>
        <v>77.101737452851552</v>
      </c>
      <c r="G6" s="21"/>
      <c r="H6" s="22"/>
      <c r="I6" s="16"/>
      <c r="J6" s="23"/>
      <c r="K6" s="24"/>
      <c r="L6" s="16"/>
      <c r="M6" s="16"/>
      <c r="N6" s="23"/>
      <c r="O6" s="594" t="s">
        <v>479</v>
      </c>
      <c r="P6" s="594"/>
      <c r="Q6" s="594"/>
      <c r="R6" s="156"/>
      <c r="S6" s="156"/>
      <c r="T6" s="156"/>
      <c r="U6" s="156"/>
      <c r="V6" s="156"/>
      <c r="W6" s="156"/>
      <c r="X6" s="156"/>
      <c r="Y6" s="156"/>
      <c r="Z6" s="156"/>
    </row>
    <row r="7" spans="2:26" x14ac:dyDescent="0.25">
      <c r="B7" s="10" t="s">
        <v>177</v>
      </c>
      <c r="C7" s="20">
        <f>C184</f>
        <v>3.8295110834493751</v>
      </c>
      <c r="D7" s="20">
        <f>P184</f>
        <v>295.00424184294332</v>
      </c>
      <c r="E7" s="20">
        <f t="shared" si="0"/>
        <v>77.034440014525984</v>
      </c>
      <c r="G7" s="21"/>
      <c r="H7" s="22"/>
      <c r="I7" s="16"/>
      <c r="J7" s="23"/>
      <c r="K7" s="24"/>
      <c r="L7" s="16"/>
      <c r="M7" s="16"/>
      <c r="N7" s="23"/>
      <c r="O7" s="594"/>
      <c r="P7" s="594"/>
      <c r="Q7" s="594"/>
      <c r="R7" s="156"/>
      <c r="S7" s="156"/>
      <c r="T7" s="156"/>
      <c r="U7" s="156"/>
      <c r="V7" s="156"/>
      <c r="W7" s="156"/>
      <c r="X7" s="156"/>
      <c r="Y7" s="156"/>
      <c r="Z7" s="156"/>
    </row>
    <row r="8" spans="2:26" x14ac:dyDescent="0.25">
      <c r="B8" s="10" t="s">
        <v>178</v>
      </c>
      <c r="C8" s="20">
        <f>C236</f>
        <v>3.7676600453018758</v>
      </c>
      <c r="D8" s="20">
        <f>P236</f>
        <v>291.50973135323693</v>
      </c>
      <c r="E8" s="20">
        <f t="shared" si="0"/>
        <v>77.371558964492593</v>
      </c>
      <c r="G8" s="21"/>
      <c r="H8" s="22"/>
      <c r="I8" s="16"/>
      <c r="J8" s="23"/>
      <c r="K8" s="24"/>
      <c r="L8" s="16"/>
      <c r="M8" s="16"/>
      <c r="N8" s="23"/>
      <c r="O8" s="594"/>
      <c r="P8" s="594"/>
      <c r="Q8" s="594"/>
      <c r="R8" s="156"/>
      <c r="S8" s="156"/>
      <c r="T8" s="156"/>
      <c r="U8" s="156"/>
      <c r="V8" s="156"/>
      <c r="W8" s="156"/>
      <c r="X8" s="156"/>
      <c r="Y8" s="156"/>
      <c r="Z8" s="156"/>
    </row>
    <row r="9" spans="2:26" x14ac:dyDescent="0.25">
      <c r="B9" s="10" t="s">
        <v>179</v>
      </c>
      <c r="C9" s="20">
        <f>C288</f>
        <v>3.5753635651845759</v>
      </c>
      <c r="D9" s="20">
        <f>P288</f>
        <v>275.46076549599667</v>
      </c>
      <c r="E9" s="20">
        <f t="shared" si="0"/>
        <v>77.044127254168117</v>
      </c>
      <c r="G9" s="21"/>
      <c r="H9" s="22"/>
      <c r="I9" s="16"/>
      <c r="J9" s="23"/>
      <c r="K9" s="24"/>
      <c r="L9" s="16"/>
      <c r="M9" s="16"/>
      <c r="N9" s="23"/>
      <c r="O9" s="594"/>
      <c r="P9" s="594"/>
      <c r="Q9" s="594"/>
      <c r="R9" s="156"/>
      <c r="S9" s="156"/>
      <c r="T9" s="156"/>
      <c r="U9" s="156"/>
      <c r="V9" s="156"/>
      <c r="W9" s="156"/>
      <c r="X9" s="156"/>
      <c r="Y9" s="156"/>
      <c r="Z9" s="156"/>
    </row>
    <row r="10" spans="2:26" x14ac:dyDescent="0.25">
      <c r="B10" s="10" t="s">
        <v>180</v>
      </c>
      <c r="C10" s="20">
        <f>C340</f>
        <v>3.7844908355083091</v>
      </c>
      <c r="D10" s="20">
        <f>P340</f>
        <v>433.33627285747468</v>
      </c>
      <c r="E10" s="20">
        <f t="shared" si="0"/>
        <v>114.50318991174719</v>
      </c>
      <c r="G10" s="21"/>
      <c r="H10" s="22"/>
      <c r="I10" s="16"/>
      <c r="J10" s="23"/>
      <c r="K10" s="24"/>
      <c r="L10" s="16"/>
      <c r="M10" s="16"/>
      <c r="N10" s="23"/>
      <c r="O10" s="594"/>
      <c r="P10" s="594"/>
      <c r="Q10" s="594"/>
      <c r="R10" s="156"/>
      <c r="S10" s="156"/>
      <c r="T10" s="156"/>
      <c r="U10" s="156"/>
      <c r="V10" s="156"/>
      <c r="W10" s="156"/>
      <c r="X10" s="156"/>
      <c r="Y10" s="156"/>
      <c r="Z10" s="156"/>
    </row>
    <row r="11" spans="2:26" x14ac:dyDescent="0.25">
      <c r="B11" s="10" t="s">
        <v>181</v>
      </c>
      <c r="C11" s="20">
        <f>C392</f>
        <v>3.8973335604623625</v>
      </c>
      <c r="D11" s="20">
        <f>P392</f>
        <v>442.73333409483007</v>
      </c>
      <c r="E11" s="20">
        <f t="shared" si="0"/>
        <v>113.5990356551124</v>
      </c>
      <c r="G11" s="21"/>
      <c r="H11" s="22"/>
      <c r="I11" s="16"/>
      <c r="J11" s="23"/>
      <c r="K11" s="24"/>
      <c r="L11" s="16"/>
      <c r="M11" s="16"/>
      <c r="N11" s="23"/>
      <c r="O11" s="594"/>
      <c r="P11" s="594"/>
      <c r="Q11" s="594"/>
      <c r="R11" s="156"/>
      <c r="S11" s="156"/>
      <c r="T11" s="156"/>
      <c r="U11" s="156"/>
      <c r="V11" s="156"/>
      <c r="W11" s="156"/>
      <c r="X11" s="156"/>
      <c r="Y11" s="156"/>
      <c r="Z11" s="156"/>
    </row>
    <row r="12" spans="2:26" x14ac:dyDescent="0.25">
      <c r="B12" s="10" t="s">
        <v>182</v>
      </c>
      <c r="C12" s="20">
        <f>C444</f>
        <v>3.8911780654580879</v>
      </c>
      <c r="D12" s="20">
        <f>P444</f>
        <v>448.10333585731399</v>
      </c>
      <c r="E12" s="20">
        <f t="shared" si="0"/>
        <v>115.15878438849114</v>
      </c>
      <c r="G12" s="21"/>
      <c r="H12" s="22"/>
      <c r="I12" s="16"/>
      <c r="J12" s="23"/>
      <c r="K12" s="24"/>
      <c r="L12" s="16"/>
      <c r="M12" s="16"/>
      <c r="N12" s="23"/>
      <c r="O12" s="594"/>
      <c r="P12" s="594"/>
      <c r="Q12" s="594"/>
      <c r="R12" s="156"/>
      <c r="S12" s="156"/>
      <c r="T12" s="156"/>
      <c r="U12" s="156"/>
      <c r="V12" s="156"/>
      <c r="W12" s="156"/>
      <c r="X12" s="156"/>
      <c r="Y12" s="156"/>
      <c r="Z12" s="156"/>
    </row>
    <row r="13" spans="2:26" x14ac:dyDescent="0.25">
      <c r="B13" s="10" t="s">
        <v>183</v>
      </c>
      <c r="C13" s="20">
        <f>C496</f>
        <v>3.844669198151669</v>
      </c>
      <c r="D13" s="20">
        <f>P496</f>
        <v>298.58338966982762</v>
      </c>
      <c r="E13" s="20">
        <f t="shared" si="0"/>
        <v>77.661659373288103</v>
      </c>
      <c r="G13" s="21"/>
      <c r="H13" s="22"/>
      <c r="I13" s="16"/>
      <c r="J13" s="23"/>
      <c r="K13" s="24"/>
      <c r="L13" s="16"/>
      <c r="M13" s="16"/>
      <c r="N13" s="23"/>
      <c r="O13" s="594"/>
      <c r="P13" s="594"/>
      <c r="Q13" s="594"/>
      <c r="R13" s="156"/>
      <c r="S13" s="156"/>
      <c r="T13" s="156"/>
      <c r="U13" s="156"/>
      <c r="V13" s="156"/>
      <c r="W13" s="156"/>
      <c r="X13" s="156"/>
      <c r="Y13" s="156"/>
      <c r="Z13" s="156"/>
    </row>
    <row r="14" spans="2:26" x14ac:dyDescent="0.25">
      <c r="B14" s="10" t="s">
        <v>184</v>
      </c>
      <c r="C14" s="20">
        <f>C548</f>
        <v>3.7722564562249237</v>
      </c>
      <c r="D14" s="20">
        <f>P548</f>
        <v>296.93259426932735</v>
      </c>
      <c r="E14" s="20">
        <f t="shared" si="0"/>
        <v>78.7148481857148</v>
      </c>
      <c r="G14" s="21"/>
      <c r="H14" s="22"/>
      <c r="I14" s="16"/>
      <c r="J14" s="23"/>
      <c r="K14" s="24"/>
      <c r="L14" s="16"/>
      <c r="M14" s="16"/>
      <c r="N14" s="23"/>
      <c r="O14" s="594"/>
      <c r="P14" s="594"/>
      <c r="Q14" s="594"/>
      <c r="R14" s="156"/>
      <c r="S14" s="156"/>
      <c r="T14" s="156"/>
      <c r="U14" s="156"/>
      <c r="V14" s="156"/>
      <c r="W14" s="156"/>
      <c r="X14" s="156"/>
      <c r="Y14" s="156"/>
      <c r="Z14" s="156"/>
    </row>
    <row r="15" spans="2:26" x14ac:dyDescent="0.25">
      <c r="B15" s="10" t="s">
        <v>185</v>
      </c>
      <c r="C15" s="20">
        <f>C600</f>
        <v>3.8912695355649176</v>
      </c>
      <c r="D15" s="20">
        <f>P600</f>
        <v>305.74164370747542</v>
      </c>
      <c r="E15" s="20">
        <f t="shared" si="0"/>
        <v>78.571181182156067</v>
      </c>
      <c r="G15" s="21"/>
      <c r="H15" s="22"/>
      <c r="I15" s="16"/>
      <c r="J15" s="23"/>
      <c r="K15" s="24"/>
      <c r="L15" s="16"/>
      <c r="M15" s="16"/>
      <c r="N15" s="23"/>
      <c r="O15" s="25"/>
      <c r="P15" s="11"/>
      <c r="Q15" s="11"/>
      <c r="R15" s="156"/>
      <c r="S15" s="156"/>
      <c r="T15" s="156"/>
      <c r="U15" s="156"/>
      <c r="V15" s="156"/>
      <c r="W15" s="156"/>
      <c r="X15" s="156"/>
      <c r="Y15" s="156"/>
      <c r="Z15" s="156"/>
    </row>
    <row r="16" spans="2:26" x14ac:dyDescent="0.25">
      <c r="B16" s="10" t="s">
        <v>186</v>
      </c>
      <c r="C16" s="20">
        <f>C652</f>
        <v>3.9285650609107012</v>
      </c>
      <c r="D16" s="20">
        <f>P652</f>
        <v>307.10569249989834</v>
      </c>
      <c r="E16" s="20">
        <f t="shared" si="0"/>
        <v>78.172484797466112</v>
      </c>
      <c r="G16" s="21"/>
      <c r="H16" s="22"/>
      <c r="I16" s="16"/>
      <c r="J16" s="16"/>
      <c r="K16" s="24"/>
      <c r="L16" s="16"/>
      <c r="M16" s="16"/>
      <c r="N16" s="23"/>
      <c r="O16" s="25"/>
      <c r="P16" s="11"/>
      <c r="Q16" s="11"/>
      <c r="R16" s="156"/>
      <c r="S16" s="156"/>
      <c r="T16" s="156"/>
      <c r="U16" s="156"/>
      <c r="V16" s="156"/>
      <c r="W16" s="156"/>
      <c r="X16" s="156"/>
      <c r="Y16" s="156"/>
      <c r="Z16" s="156"/>
    </row>
    <row r="17" spans="1:31" x14ac:dyDescent="0.25">
      <c r="B17" s="13" t="s">
        <v>187</v>
      </c>
      <c r="C17" s="26">
        <f>SUM(C5:C16)</f>
        <v>46.099270458966849</v>
      </c>
      <c r="D17" s="26">
        <f>SUM(D5:D16)</f>
        <v>4006.4371795630855</v>
      </c>
      <c r="E17" s="26">
        <f>AVERAGE(E5:E16)</f>
        <v>86.867248133082626</v>
      </c>
      <c r="G17" s="27"/>
      <c r="H17" s="28"/>
      <c r="I17" s="16"/>
      <c r="J17" s="16"/>
      <c r="K17" s="24"/>
      <c r="L17" s="23"/>
      <c r="M17" s="25"/>
      <c r="N17" s="23"/>
      <c r="O17" s="25"/>
      <c r="P17" s="11"/>
      <c r="Q17" s="11"/>
      <c r="R17" s="156"/>
      <c r="S17" s="156"/>
      <c r="T17" s="156"/>
      <c r="U17" s="156"/>
      <c r="V17" s="156"/>
      <c r="W17" s="156"/>
      <c r="X17" s="156"/>
      <c r="Y17" s="156"/>
      <c r="Z17" s="156"/>
    </row>
    <row r="18" spans="1:31" x14ac:dyDescent="0.25">
      <c r="I18" s="11"/>
      <c r="J18" s="11"/>
      <c r="K18" s="16"/>
      <c r="L18" s="16"/>
      <c r="M18" s="16"/>
      <c r="N18" s="16"/>
      <c r="O18" s="25"/>
      <c r="P18" s="11"/>
      <c r="Q18" s="11"/>
      <c r="R18" s="156"/>
      <c r="S18" s="156"/>
      <c r="T18" s="156"/>
      <c r="U18" s="156"/>
      <c r="V18" s="156"/>
      <c r="W18" s="156"/>
      <c r="X18" s="156"/>
      <c r="Y18" s="156"/>
      <c r="Z18" s="156"/>
    </row>
    <row r="19" spans="1:31" x14ac:dyDescent="0.25">
      <c r="B19" s="10" t="s">
        <v>277</v>
      </c>
      <c r="E19" s="87">
        <v>7.42</v>
      </c>
      <c r="I19" s="11"/>
      <c r="J19" s="11"/>
      <c r="K19" s="16"/>
      <c r="L19" s="16"/>
      <c r="M19" s="16"/>
      <c r="N19" s="16"/>
      <c r="O19" s="25"/>
      <c r="P19" s="11"/>
      <c r="Q19" s="11"/>
      <c r="R19" s="156"/>
      <c r="S19" s="156"/>
      <c r="T19" s="156"/>
      <c r="U19" s="156"/>
      <c r="V19" s="156"/>
      <c r="W19" s="156"/>
      <c r="X19" s="156"/>
      <c r="Y19" s="156"/>
      <c r="Z19" s="156"/>
    </row>
    <row r="20" spans="1:31" x14ac:dyDescent="0.25">
      <c r="B20" s="10" t="s">
        <v>280</v>
      </c>
      <c r="E20" s="87">
        <v>8.58</v>
      </c>
      <c r="G20" s="21"/>
      <c r="I20" s="11"/>
      <c r="J20" s="11"/>
      <c r="K20" s="16"/>
      <c r="L20" s="16"/>
      <c r="M20" s="16"/>
      <c r="N20" s="16"/>
      <c r="O20" s="16"/>
      <c r="P20" s="11"/>
      <c r="Q20" s="11"/>
      <c r="R20" s="156"/>
      <c r="S20" s="156"/>
      <c r="T20" s="156"/>
      <c r="U20" s="156"/>
      <c r="V20" s="156"/>
      <c r="W20" s="156"/>
      <c r="X20" s="156"/>
      <c r="Y20" s="156"/>
      <c r="Z20" s="156"/>
    </row>
    <row r="21" spans="1:31" x14ac:dyDescent="0.25">
      <c r="B21" s="13" t="s">
        <v>188</v>
      </c>
      <c r="C21" s="13"/>
      <c r="D21" s="13"/>
      <c r="E21" s="29">
        <f>E17 + E20 + E19</f>
        <v>102.86724813308263</v>
      </c>
      <c r="G21" s="18"/>
      <c r="I21" s="11"/>
      <c r="J21" s="11"/>
      <c r="K21" s="30"/>
      <c r="L21" s="30"/>
      <c r="M21" s="30"/>
      <c r="N21" s="31"/>
      <c r="O21" s="16"/>
      <c r="P21" s="11"/>
      <c r="Q21" s="11"/>
      <c r="R21" s="156"/>
      <c r="S21" s="156"/>
      <c r="T21" s="156"/>
      <c r="U21" s="156"/>
      <c r="V21" s="156"/>
      <c r="W21" s="156"/>
      <c r="X21" s="156"/>
      <c r="Y21" s="156"/>
      <c r="Z21" s="156"/>
    </row>
    <row r="22" spans="1:31" x14ac:dyDescent="0.25">
      <c r="B22" s="12"/>
      <c r="C22" s="12"/>
      <c r="D22" s="12"/>
      <c r="E22" s="12"/>
      <c r="F22" s="12"/>
      <c r="G22" s="18"/>
      <c r="H22" s="32"/>
      <c r="I22" s="11"/>
      <c r="J22" s="33"/>
      <c r="K22" s="33"/>
      <c r="L22" s="33"/>
      <c r="M22" s="33"/>
      <c r="N22" s="33"/>
      <c r="O22" s="33"/>
      <c r="P22" s="11"/>
      <c r="Q22" s="11"/>
      <c r="R22" s="156"/>
      <c r="S22" s="156"/>
      <c r="T22" s="156"/>
      <c r="U22" s="156"/>
      <c r="V22" s="156"/>
      <c r="W22" s="156"/>
      <c r="X22" s="156"/>
      <c r="Y22" s="156"/>
      <c r="Z22" s="156"/>
    </row>
    <row r="23" spans="1:31" x14ac:dyDescent="0.25">
      <c r="B23" s="12" t="s">
        <v>189</v>
      </c>
      <c r="H23" s="32"/>
      <c r="I23" s="11"/>
      <c r="J23" s="33"/>
      <c r="K23" s="33"/>
      <c r="L23" s="33"/>
      <c r="M23" s="33"/>
      <c r="N23" s="33"/>
      <c r="O23" s="33"/>
      <c r="P23" s="11"/>
      <c r="Q23" s="11"/>
      <c r="R23" s="156"/>
      <c r="S23" s="156"/>
      <c r="T23" s="156"/>
      <c r="U23" s="156"/>
      <c r="V23" s="156"/>
      <c r="W23" s="156"/>
      <c r="X23" s="156"/>
      <c r="Y23" s="156"/>
      <c r="Z23" s="156"/>
    </row>
    <row r="24" spans="1:31" x14ac:dyDescent="0.25">
      <c r="B24" s="88" t="s">
        <v>190</v>
      </c>
      <c r="C24" s="88" t="s">
        <v>191</v>
      </c>
      <c r="D24" s="88" t="s">
        <v>192</v>
      </c>
      <c r="E24" s="88" t="s">
        <v>193</v>
      </c>
      <c r="F24" s="88" t="s">
        <v>194</v>
      </c>
      <c r="G24" s="88" t="s">
        <v>195</v>
      </c>
      <c r="H24" s="32"/>
      <c r="I24" s="11"/>
      <c r="J24" s="33"/>
      <c r="K24" s="33"/>
      <c r="L24" s="33"/>
      <c r="M24" s="33"/>
      <c r="N24" s="33"/>
      <c r="O24" s="33"/>
      <c r="P24" s="11"/>
      <c r="Q24" s="11"/>
      <c r="R24" s="156"/>
      <c r="S24" s="156"/>
      <c r="T24" s="156"/>
      <c r="U24" s="156"/>
      <c r="V24" s="156"/>
      <c r="W24" s="156"/>
      <c r="X24" s="156"/>
      <c r="Y24" s="156"/>
      <c r="Z24" s="156"/>
    </row>
    <row r="25" spans="1:31" x14ac:dyDescent="0.25">
      <c r="B25" s="9">
        <f>314.92</f>
        <v>314.92</v>
      </c>
      <c r="C25" s="9">
        <v>51.8</v>
      </c>
      <c r="D25" s="9">
        <v>95.42</v>
      </c>
      <c r="E25" s="9">
        <v>102.71</v>
      </c>
      <c r="F25" s="9">
        <v>44.85</v>
      </c>
      <c r="G25" s="9">
        <v>70.709999999999994</v>
      </c>
      <c r="H25" s="32"/>
      <c r="I25" s="11"/>
      <c r="J25" s="33"/>
      <c r="K25" s="33"/>
      <c r="L25" s="33"/>
      <c r="M25" s="33"/>
      <c r="N25" s="33"/>
      <c r="O25" s="33"/>
      <c r="P25" s="11"/>
      <c r="Q25" s="11"/>
      <c r="R25" s="156"/>
      <c r="S25" s="156"/>
      <c r="T25" s="156"/>
      <c r="U25" s="156"/>
      <c r="V25" s="156"/>
      <c r="W25" s="156"/>
      <c r="X25" s="156"/>
      <c r="Y25" s="156"/>
      <c r="Z25" s="156"/>
    </row>
    <row r="26" spans="1:31" x14ac:dyDescent="0.25">
      <c r="B26" s="12"/>
      <c r="C26" s="12"/>
      <c r="D26" s="12"/>
      <c r="E26" s="12"/>
      <c r="F26" s="12"/>
      <c r="G26" s="12"/>
      <c r="H26" s="32"/>
      <c r="I26" s="11"/>
      <c r="J26" s="33"/>
      <c r="K26" s="33"/>
      <c r="L26" s="33"/>
      <c r="M26" s="33"/>
      <c r="N26" s="33"/>
      <c r="O26" s="33"/>
      <c r="P26" s="11"/>
      <c r="Q26" s="11"/>
      <c r="R26" s="156"/>
      <c r="S26" s="156"/>
      <c r="T26" s="156"/>
      <c r="U26" s="156"/>
      <c r="V26" s="156"/>
      <c r="W26" s="156"/>
      <c r="X26" s="156"/>
      <c r="Y26" s="156"/>
      <c r="Z26" s="156"/>
    </row>
    <row r="27" spans="1:31" x14ac:dyDescent="0.25">
      <c r="H27" s="35"/>
      <c r="R27" s="156"/>
      <c r="S27" s="156"/>
      <c r="T27" s="156"/>
      <c r="U27" s="156"/>
      <c r="V27" s="156"/>
      <c r="W27" s="156"/>
      <c r="X27" s="156"/>
      <c r="Y27" s="156"/>
      <c r="Z27" s="156"/>
    </row>
    <row r="28" spans="1:31" s="16" customFormat="1" x14ac:dyDescent="0.25">
      <c r="B28" s="30" t="s">
        <v>281</v>
      </c>
      <c r="R28" s="157"/>
      <c r="S28" s="157"/>
      <c r="T28" s="157"/>
      <c r="U28" s="157"/>
      <c r="V28" s="157"/>
      <c r="W28" s="157"/>
      <c r="X28" s="157"/>
      <c r="Y28" s="157"/>
      <c r="Z28" s="157"/>
    </row>
    <row r="29" spans="1:31" x14ac:dyDescent="0.25">
      <c r="D29" s="10" t="s">
        <v>196</v>
      </c>
    </row>
    <row r="30" spans="1:31" x14ac:dyDescent="0.25">
      <c r="B30" s="34" t="s">
        <v>197</v>
      </c>
      <c r="C30" s="149" t="s">
        <v>466</v>
      </c>
      <c r="D30" s="36" t="s">
        <v>190</v>
      </c>
      <c r="E30" s="36" t="s">
        <v>191</v>
      </c>
      <c r="F30" s="36" t="s">
        <v>192</v>
      </c>
      <c r="G30" s="36" t="s">
        <v>193</v>
      </c>
      <c r="H30" s="36" t="s">
        <v>195</v>
      </c>
      <c r="I30" s="36" t="s">
        <v>194</v>
      </c>
      <c r="J30" s="36" t="s">
        <v>190</v>
      </c>
      <c r="K30" s="36" t="s">
        <v>191</v>
      </c>
      <c r="L30" s="36" t="s">
        <v>192</v>
      </c>
      <c r="M30" s="36" t="s">
        <v>193</v>
      </c>
      <c r="N30" s="36" t="s">
        <v>195</v>
      </c>
      <c r="O30" s="37" t="s">
        <v>194</v>
      </c>
      <c r="P30" s="37" t="s">
        <v>198</v>
      </c>
      <c r="R30" s="148" t="s">
        <v>463</v>
      </c>
      <c r="S30" s="148" t="s">
        <v>464</v>
      </c>
      <c r="T30" s="148" t="s">
        <v>465</v>
      </c>
      <c r="U30" s="148" t="s">
        <v>466</v>
      </c>
      <c r="V30" s="148" t="s">
        <v>467</v>
      </c>
      <c r="W30" s="148" t="s">
        <v>468</v>
      </c>
      <c r="X30" s="148" t="s">
        <v>469</v>
      </c>
      <c r="Y30" s="148" t="s">
        <v>470</v>
      </c>
      <c r="Z30" s="148" t="s">
        <v>471</v>
      </c>
      <c r="AA30" s="148" t="s">
        <v>472</v>
      </c>
      <c r="AB30" s="148" t="s">
        <v>473</v>
      </c>
      <c r="AC30" s="148" t="s">
        <v>474</v>
      </c>
      <c r="AD30" s="148" t="s">
        <v>475</v>
      </c>
      <c r="AE30" s="148" t="s">
        <v>476</v>
      </c>
    </row>
    <row r="31" spans="1:31" x14ac:dyDescent="0.25">
      <c r="B31" s="38" t="s">
        <v>199</v>
      </c>
      <c r="C31" s="38" t="s">
        <v>200</v>
      </c>
      <c r="D31" s="39"/>
      <c r="E31" s="39"/>
      <c r="F31" s="39"/>
      <c r="G31" s="39"/>
      <c r="H31" s="39"/>
      <c r="I31" s="39"/>
      <c r="J31" s="40" t="s">
        <v>201</v>
      </c>
      <c r="K31" s="40" t="s">
        <v>201</v>
      </c>
      <c r="L31" s="40" t="s">
        <v>201</v>
      </c>
      <c r="M31" s="40" t="s">
        <v>201</v>
      </c>
      <c r="N31" s="40" t="s">
        <v>201</v>
      </c>
      <c r="O31" s="41" t="s">
        <v>201</v>
      </c>
      <c r="P31" s="41" t="s">
        <v>202</v>
      </c>
      <c r="R31" s="145"/>
      <c r="S31" s="145"/>
      <c r="T31" s="145"/>
      <c r="U31" s="145"/>
      <c r="V31" s="145"/>
      <c r="W31" s="145"/>
      <c r="X31" s="145"/>
      <c r="Y31" s="145"/>
      <c r="Z31" s="145"/>
      <c r="AA31" s="145"/>
      <c r="AB31" s="145"/>
      <c r="AC31" s="145"/>
      <c r="AD31" s="145"/>
      <c r="AE31" s="145"/>
    </row>
    <row r="32" spans="1:31" x14ac:dyDescent="0.25">
      <c r="A32" s="10">
        <v>3</v>
      </c>
      <c r="B32" s="42" t="s">
        <v>203</v>
      </c>
      <c r="C32" s="43">
        <f>HLOOKUP(C$30, R$30:AE$79, A32)</f>
        <v>0</v>
      </c>
      <c r="D32" s="44"/>
      <c r="E32" s="45"/>
      <c r="F32" s="45"/>
      <c r="G32" s="45"/>
      <c r="H32" s="45"/>
      <c r="I32" s="45">
        <v>1</v>
      </c>
      <c r="J32" s="46">
        <f t="shared" ref="J32:J79" si="1">B$25 * D32</f>
        <v>0</v>
      </c>
      <c r="K32" s="46">
        <f t="shared" ref="K32:K79" si="2">C$25 * E32</f>
        <v>0</v>
      </c>
      <c r="L32" s="46">
        <f t="shared" ref="L32:L79" si="3">D$25 * F32</f>
        <v>0</v>
      </c>
      <c r="M32" s="46">
        <f t="shared" ref="M32:M79" si="4">E$25 * G32</f>
        <v>0</v>
      </c>
      <c r="N32" s="46">
        <f t="shared" ref="N32:N79" si="5">G$25 * H32</f>
        <v>0</v>
      </c>
      <c r="O32" s="47">
        <f t="shared" ref="O32:O79" si="6">F$25 * I32</f>
        <v>44.85</v>
      </c>
      <c r="P32" s="47">
        <f t="shared" ref="P32:P79" si="7">SUM(J32:O32) * C32</f>
        <v>0</v>
      </c>
      <c r="R32" s="146">
        <v>0</v>
      </c>
      <c r="S32" s="146">
        <v>0</v>
      </c>
      <c r="T32" s="146">
        <v>0</v>
      </c>
      <c r="U32" s="146">
        <v>0</v>
      </c>
      <c r="V32" s="146">
        <v>0</v>
      </c>
      <c r="W32" s="146">
        <v>0</v>
      </c>
      <c r="X32" s="146">
        <v>0</v>
      </c>
      <c r="Y32" s="146">
        <v>0</v>
      </c>
      <c r="Z32" s="146">
        <v>0</v>
      </c>
      <c r="AA32" s="146">
        <v>0</v>
      </c>
      <c r="AB32" s="146">
        <v>0</v>
      </c>
      <c r="AC32" s="146">
        <v>0</v>
      </c>
      <c r="AD32" s="146">
        <v>0</v>
      </c>
      <c r="AE32" s="146">
        <v>0</v>
      </c>
    </row>
    <row r="33" spans="1:31" x14ac:dyDescent="0.25">
      <c r="A33" s="10">
        <v>4</v>
      </c>
      <c r="B33" s="42" t="s">
        <v>204</v>
      </c>
      <c r="C33" s="43">
        <f t="shared" ref="C33:C79" si="8">HLOOKUP(C$30, R$30:AE$79, A33)</f>
        <v>0</v>
      </c>
      <c r="D33" s="48"/>
      <c r="E33" s="49"/>
      <c r="F33" s="49"/>
      <c r="G33" s="49"/>
      <c r="H33" s="49"/>
      <c r="I33" s="49">
        <v>1</v>
      </c>
      <c r="J33" s="20">
        <f t="shared" si="1"/>
        <v>0</v>
      </c>
      <c r="K33" s="20">
        <f t="shared" si="2"/>
        <v>0</v>
      </c>
      <c r="L33" s="20">
        <f t="shared" si="3"/>
        <v>0</v>
      </c>
      <c r="M33" s="20">
        <f t="shared" si="4"/>
        <v>0</v>
      </c>
      <c r="N33" s="20">
        <f t="shared" si="5"/>
        <v>0</v>
      </c>
      <c r="O33" s="50">
        <f t="shared" si="6"/>
        <v>44.85</v>
      </c>
      <c r="P33" s="50">
        <f t="shared" si="7"/>
        <v>0</v>
      </c>
      <c r="R33" s="146">
        <v>0</v>
      </c>
      <c r="S33" s="146">
        <v>0</v>
      </c>
      <c r="T33" s="146">
        <v>0</v>
      </c>
      <c r="U33" s="146">
        <v>0</v>
      </c>
      <c r="V33" s="146">
        <v>0</v>
      </c>
      <c r="W33" s="146">
        <v>0</v>
      </c>
      <c r="X33" s="146">
        <v>0</v>
      </c>
      <c r="Y33" s="146">
        <v>0</v>
      </c>
      <c r="Z33" s="146">
        <v>0</v>
      </c>
      <c r="AA33" s="146">
        <v>0</v>
      </c>
      <c r="AB33" s="146">
        <v>0</v>
      </c>
      <c r="AC33" s="146">
        <v>0</v>
      </c>
      <c r="AD33" s="146">
        <v>0</v>
      </c>
      <c r="AE33" s="146">
        <v>0</v>
      </c>
    </row>
    <row r="34" spans="1:31" x14ac:dyDescent="0.25">
      <c r="A34" s="10">
        <v>5</v>
      </c>
      <c r="B34" s="42" t="s">
        <v>205</v>
      </c>
      <c r="C34" s="43">
        <f t="shared" si="8"/>
        <v>0</v>
      </c>
      <c r="D34" s="48"/>
      <c r="E34" s="49"/>
      <c r="F34" s="49"/>
      <c r="G34" s="49"/>
      <c r="H34" s="49"/>
      <c r="I34" s="49">
        <v>1</v>
      </c>
      <c r="J34" s="20">
        <f t="shared" si="1"/>
        <v>0</v>
      </c>
      <c r="K34" s="20">
        <f t="shared" si="2"/>
        <v>0</v>
      </c>
      <c r="L34" s="20">
        <f t="shared" si="3"/>
        <v>0</v>
      </c>
      <c r="M34" s="20">
        <f t="shared" si="4"/>
        <v>0</v>
      </c>
      <c r="N34" s="20">
        <f t="shared" si="5"/>
        <v>0</v>
      </c>
      <c r="O34" s="50">
        <f t="shared" si="6"/>
        <v>44.85</v>
      </c>
      <c r="P34" s="50">
        <f t="shared" si="7"/>
        <v>0</v>
      </c>
      <c r="R34" s="146">
        <v>0</v>
      </c>
      <c r="S34" s="146">
        <v>0</v>
      </c>
      <c r="T34" s="146">
        <v>0</v>
      </c>
      <c r="U34" s="146">
        <v>0</v>
      </c>
      <c r="V34" s="146">
        <v>0</v>
      </c>
      <c r="W34" s="146">
        <v>0</v>
      </c>
      <c r="X34" s="146">
        <v>0</v>
      </c>
      <c r="Y34" s="146">
        <v>0</v>
      </c>
      <c r="Z34" s="146">
        <v>0</v>
      </c>
      <c r="AA34" s="146">
        <v>0</v>
      </c>
      <c r="AB34" s="146">
        <v>0</v>
      </c>
      <c r="AC34" s="146">
        <v>0</v>
      </c>
      <c r="AD34" s="146">
        <v>0</v>
      </c>
      <c r="AE34" s="146">
        <v>0</v>
      </c>
    </row>
    <row r="35" spans="1:31" x14ac:dyDescent="0.25">
      <c r="A35" s="10">
        <v>6</v>
      </c>
      <c r="B35" s="42" t="s">
        <v>206</v>
      </c>
      <c r="C35" s="43">
        <f t="shared" si="8"/>
        <v>0</v>
      </c>
      <c r="D35" s="48"/>
      <c r="E35" s="49"/>
      <c r="F35" s="49"/>
      <c r="G35" s="49"/>
      <c r="H35" s="49"/>
      <c r="I35" s="49">
        <v>1</v>
      </c>
      <c r="J35" s="20">
        <f t="shared" si="1"/>
        <v>0</v>
      </c>
      <c r="K35" s="20">
        <f t="shared" si="2"/>
        <v>0</v>
      </c>
      <c r="L35" s="20">
        <f t="shared" si="3"/>
        <v>0</v>
      </c>
      <c r="M35" s="20">
        <f t="shared" si="4"/>
        <v>0</v>
      </c>
      <c r="N35" s="20">
        <f t="shared" si="5"/>
        <v>0</v>
      </c>
      <c r="O35" s="50">
        <f t="shared" si="6"/>
        <v>44.85</v>
      </c>
      <c r="P35" s="50">
        <f t="shared" si="7"/>
        <v>0</v>
      </c>
      <c r="R35" s="146">
        <v>0</v>
      </c>
      <c r="S35" s="146">
        <v>0</v>
      </c>
      <c r="T35" s="146">
        <v>0</v>
      </c>
      <c r="U35" s="146">
        <v>0</v>
      </c>
      <c r="V35" s="146">
        <v>0</v>
      </c>
      <c r="W35" s="146">
        <v>0</v>
      </c>
      <c r="X35" s="146">
        <v>0</v>
      </c>
      <c r="Y35" s="146">
        <v>0</v>
      </c>
      <c r="Z35" s="146">
        <v>0</v>
      </c>
      <c r="AA35" s="146">
        <v>0</v>
      </c>
      <c r="AB35" s="146">
        <v>0</v>
      </c>
      <c r="AC35" s="146">
        <v>0</v>
      </c>
      <c r="AD35" s="146">
        <v>0</v>
      </c>
      <c r="AE35" s="146">
        <v>0</v>
      </c>
    </row>
    <row r="36" spans="1:31" x14ac:dyDescent="0.25">
      <c r="A36" s="10">
        <v>7</v>
      </c>
      <c r="B36" s="42" t="s">
        <v>207</v>
      </c>
      <c r="C36" s="43">
        <f t="shared" si="8"/>
        <v>0</v>
      </c>
      <c r="D36" s="48"/>
      <c r="E36" s="49"/>
      <c r="F36" s="49"/>
      <c r="G36" s="49"/>
      <c r="H36" s="49"/>
      <c r="I36" s="49">
        <v>1</v>
      </c>
      <c r="J36" s="20">
        <f t="shared" si="1"/>
        <v>0</v>
      </c>
      <c r="K36" s="20">
        <f t="shared" si="2"/>
        <v>0</v>
      </c>
      <c r="L36" s="20">
        <f t="shared" si="3"/>
        <v>0</v>
      </c>
      <c r="M36" s="20">
        <f t="shared" si="4"/>
        <v>0</v>
      </c>
      <c r="N36" s="20">
        <f t="shared" si="5"/>
        <v>0</v>
      </c>
      <c r="O36" s="50">
        <f t="shared" si="6"/>
        <v>44.85</v>
      </c>
      <c r="P36" s="50">
        <f t="shared" si="7"/>
        <v>0</v>
      </c>
      <c r="R36" s="146">
        <v>0</v>
      </c>
      <c r="S36" s="146">
        <v>0</v>
      </c>
      <c r="T36" s="146">
        <v>0</v>
      </c>
      <c r="U36" s="146">
        <v>0</v>
      </c>
      <c r="V36" s="146">
        <v>0</v>
      </c>
      <c r="W36" s="146">
        <v>0</v>
      </c>
      <c r="X36" s="146">
        <v>0</v>
      </c>
      <c r="Y36" s="146">
        <v>0</v>
      </c>
      <c r="Z36" s="146">
        <v>0</v>
      </c>
      <c r="AA36" s="146">
        <v>0</v>
      </c>
      <c r="AB36" s="146">
        <v>0</v>
      </c>
      <c r="AC36" s="146">
        <v>0</v>
      </c>
      <c r="AD36" s="146">
        <v>0</v>
      </c>
      <c r="AE36" s="146">
        <v>0</v>
      </c>
    </row>
    <row r="37" spans="1:31" x14ac:dyDescent="0.25">
      <c r="A37" s="10">
        <v>8</v>
      </c>
      <c r="B37" s="42" t="s">
        <v>208</v>
      </c>
      <c r="C37" s="43">
        <f t="shared" si="8"/>
        <v>0</v>
      </c>
      <c r="D37" s="48"/>
      <c r="E37" s="49"/>
      <c r="F37" s="49"/>
      <c r="G37" s="49"/>
      <c r="H37" s="49"/>
      <c r="I37" s="49">
        <v>1</v>
      </c>
      <c r="J37" s="20">
        <f t="shared" si="1"/>
        <v>0</v>
      </c>
      <c r="K37" s="20">
        <f t="shared" si="2"/>
        <v>0</v>
      </c>
      <c r="L37" s="20">
        <f t="shared" si="3"/>
        <v>0</v>
      </c>
      <c r="M37" s="20">
        <f t="shared" si="4"/>
        <v>0</v>
      </c>
      <c r="N37" s="20">
        <f t="shared" si="5"/>
        <v>0</v>
      </c>
      <c r="O37" s="50">
        <f t="shared" si="6"/>
        <v>44.85</v>
      </c>
      <c r="P37" s="50">
        <f t="shared" si="7"/>
        <v>0</v>
      </c>
      <c r="R37" s="146">
        <v>0</v>
      </c>
      <c r="S37" s="146">
        <v>0</v>
      </c>
      <c r="T37" s="146">
        <v>0</v>
      </c>
      <c r="U37" s="146">
        <v>0</v>
      </c>
      <c r="V37" s="146">
        <v>0</v>
      </c>
      <c r="W37" s="146">
        <v>0</v>
      </c>
      <c r="X37" s="146">
        <v>0</v>
      </c>
      <c r="Y37" s="146">
        <v>0</v>
      </c>
      <c r="Z37" s="146">
        <v>0</v>
      </c>
      <c r="AA37" s="146">
        <v>0</v>
      </c>
      <c r="AB37" s="146">
        <v>0</v>
      </c>
      <c r="AC37" s="146">
        <v>0</v>
      </c>
      <c r="AD37" s="146">
        <v>0</v>
      </c>
      <c r="AE37" s="146">
        <v>0</v>
      </c>
    </row>
    <row r="38" spans="1:31" x14ac:dyDescent="0.25">
      <c r="A38" s="10">
        <v>9</v>
      </c>
      <c r="B38" s="42" t="s">
        <v>209</v>
      </c>
      <c r="C38" s="43">
        <f t="shared" si="8"/>
        <v>0</v>
      </c>
      <c r="D38" s="48"/>
      <c r="E38" s="49"/>
      <c r="F38" s="49"/>
      <c r="G38" s="49"/>
      <c r="H38" s="49"/>
      <c r="I38" s="49">
        <v>1</v>
      </c>
      <c r="J38" s="20">
        <f t="shared" si="1"/>
        <v>0</v>
      </c>
      <c r="K38" s="20">
        <f t="shared" si="2"/>
        <v>0</v>
      </c>
      <c r="L38" s="20">
        <f t="shared" si="3"/>
        <v>0</v>
      </c>
      <c r="M38" s="20">
        <f t="shared" si="4"/>
        <v>0</v>
      </c>
      <c r="N38" s="20">
        <f t="shared" si="5"/>
        <v>0</v>
      </c>
      <c r="O38" s="50">
        <f t="shared" si="6"/>
        <v>44.85</v>
      </c>
      <c r="P38" s="50">
        <f t="shared" si="7"/>
        <v>0</v>
      </c>
      <c r="R38" s="146">
        <v>0</v>
      </c>
      <c r="S38" s="146">
        <v>0</v>
      </c>
      <c r="T38" s="146">
        <v>0</v>
      </c>
      <c r="U38" s="146">
        <v>0</v>
      </c>
      <c r="V38" s="146">
        <v>0</v>
      </c>
      <c r="W38" s="146">
        <v>0</v>
      </c>
      <c r="X38" s="146">
        <v>0</v>
      </c>
      <c r="Y38" s="146">
        <v>0</v>
      </c>
      <c r="Z38" s="146">
        <v>0</v>
      </c>
      <c r="AA38" s="146">
        <v>0</v>
      </c>
      <c r="AB38" s="146">
        <v>0</v>
      </c>
      <c r="AC38" s="146">
        <v>0</v>
      </c>
      <c r="AD38" s="146">
        <v>0</v>
      </c>
      <c r="AE38" s="146">
        <v>0</v>
      </c>
    </row>
    <row r="39" spans="1:31" x14ac:dyDescent="0.25">
      <c r="A39" s="10">
        <v>10</v>
      </c>
      <c r="B39" s="42" t="s">
        <v>210</v>
      </c>
      <c r="C39" s="43">
        <f t="shared" si="8"/>
        <v>0</v>
      </c>
      <c r="D39" s="48"/>
      <c r="E39" s="49"/>
      <c r="F39" s="49"/>
      <c r="G39" s="49"/>
      <c r="H39" s="49"/>
      <c r="I39" s="49">
        <v>1</v>
      </c>
      <c r="J39" s="20">
        <f t="shared" si="1"/>
        <v>0</v>
      </c>
      <c r="K39" s="20">
        <f t="shared" si="2"/>
        <v>0</v>
      </c>
      <c r="L39" s="20">
        <f t="shared" si="3"/>
        <v>0</v>
      </c>
      <c r="M39" s="20">
        <f t="shared" si="4"/>
        <v>0</v>
      </c>
      <c r="N39" s="20">
        <f t="shared" si="5"/>
        <v>0</v>
      </c>
      <c r="O39" s="50">
        <f t="shared" si="6"/>
        <v>44.85</v>
      </c>
      <c r="P39" s="50">
        <f t="shared" si="7"/>
        <v>0</v>
      </c>
      <c r="R39" s="146">
        <v>0</v>
      </c>
      <c r="S39" s="146">
        <v>0</v>
      </c>
      <c r="T39" s="146">
        <v>0</v>
      </c>
      <c r="U39" s="146">
        <v>0</v>
      </c>
      <c r="V39" s="146">
        <v>0</v>
      </c>
      <c r="W39" s="146">
        <v>0</v>
      </c>
      <c r="X39" s="146">
        <v>0</v>
      </c>
      <c r="Y39" s="146">
        <v>0</v>
      </c>
      <c r="Z39" s="146">
        <v>0</v>
      </c>
      <c r="AA39" s="146">
        <v>0</v>
      </c>
      <c r="AB39" s="146">
        <v>0</v>
      </c>
      <c r="AC39" s="146">
        <v>0</v>
      </c>
      <c r="AD39" s="146">
        <v>0</v>
      </c>
      <c r="AE39" s="146">
        <v>0</v>
      </c>
    </row>
    <row r="40" spans="1:31" x14ac:dyDescent="0.25">
      <c r="A40" s="10">
        <v>11</v>
      </c>
      <c r="B40" s="42" t="s">
        <v>211</v>
      </c>
      <c r="C40" s="43">
        <f t="shared" si="8"/>
        <v>0</v>
      </c>
      <c r="D40" s="48"/>
      <c r="E40" s="49"/>
      <c r="F40" s="49"/>
      <c r="G40" s="49"/>
      <c r="H40" s="49"/>
      <c r="I40" s="49">
        <v>1</v>
      </c>
      <c r="J40" s="20">
        <f t="shared" si="1"/>
        <v>0</v>
      </c>
      <c r="K40" s="20">
        <f t="shared" si="2"/>
        <v>0</v>
      </c>
      <c r="L40" s="20">
        <f t="shared" si="3"/>
        <v>0</v>
      </c>
      <c r="M40" s="20">
        <f t="shared" si="4"/>
        <v>0</v>
      </c>
      <c r="N40" s="20">
        <f t="shared" si="5"/>
        <v>0</v>
      </c>
      <c r="O40" s="50">
        <f t="shared" si="6"/>
        <v>44.85</v>
      </c>
      <c r="P40" s="50">
        <f t="shared" si="7"/>
        <v>0</v>
      </c>
      <c r="R40" s="146">
        <v>0</v>
      </c>
      <c r="S40" s="146">
        <v>0</v>
      </c>
      <c r="T40" s="146">
        <v>0</v>
      </c>
      <c r="U40" s="146">
        <v>0</v>
      </c>
      <c r="V40" s="146">
        <v>0</v>
      </c>
      <c r="W40" s="146">
        <v>0</v>
      </c>
      <c r="X40" s="146">
        <v>0</v>
      </c>
      <c r="Y40" s="146">
        <v>0</v>
      </c>
      <c r="Z40" s="146">
        <v>3.1437944231820679E-4</v>
      </c>
      <c r="AA40" s="146">
        <v>6.0142154182613462E-4</v>
      </c>
      <c r="AB40" s="146">
        <v>2.2553307818480046E-3</v>
      </c>
      <c r="AC40" s="146">
        <v>1.5035538545653368E-4</v>
      </c>
      <c r="AD40" s="146">
        <v>0</v>
      </c>
      <c r="AE40" s="146">
        <v>3.9229086932750122E-3</v>
      </c>
    </row>
    <row r="41" spans="1:31" x14ac:dyDescent="0.25">
      <c r="A41" s="10">
        <v>12</v>
      </c>
      <c r="B41" s="42" t="s">
        <v>212</v>
      </c>
      <c r="C41" s="43">
        <f t="shared" si="8"/>
        <v>0</v>
      </c>
      <c r="D41" s="48"/>
      <c r="E41" s="49"/>
      <c r="F41" s="49"/>
      <c r="G41" s="49"/>
      <c r="H41" s="49"/>
      <c r="I41" s="49">
        <v>1</v>
      </c>
      <c r="J41" s="20">
        <f t="shared" si="1"/>
        <v>0</v>
      </c>
      <c r="K41" s="20">
        <f t="shared" si="2"/>
        <v>0</v>
      </c>
      <c r="L41" s="20">
        <f t="shared" si="3"/>
        <v>0</v>
      </c>
      <c r="M41" s="20">
        <f t="shared" si="4"/>
        <v>0</v>
      </c>
      <c r="N41" s="20">
        <f t="shared" si="5"/>
        <v>0</v>
      </c>
      <c r="O41" s="50">
        <f t="shared" si="6"/>
        <v>44.85</v>
      </c>
      <c r="P41" s="50">
        <f t="shared" si="7"/>
        <v>0</v>
      </c>
      <c r="R41" s="146">
        <v>0</v>
      </c>
      <c r="S41" s="146">
        <v>0</v>
      </c>
      <c r="T41" s="146">
        <v>0</v>
      </c>
      <c r="U41" s="146">
        <v>0</v>
      </c>
      <c r="V41" s="146">
        <v>0</v>
      </c>
      <c r="W41" s="146">
        <v>0</v>
      </c>
      <c r="X41" s="146">
        <v>0</v>
      </c>
      <c r="Y41" s="146">
        <v>0</v>
      </c>
      <c r="Z41" s="146">
        <v>3.1437944231820679E-4</v>
      </c>
      <c r="AA41" s="146">
        <v>6.0142154182613462E-4</v>
      </c>
      <c r="AB41" s="146">
        <v>2.2553307818480046E-3</v>
      </c>
      <c r="AC41" s="146">
        <v>1.5035538545653368E-4</v>
      </c>
      <c r="AD41" s="146">
        <v>0</v>
      </c>
      <c r="AE41" s="146">
        <v>3.9229086932750122E-3</v>
      </c>
    </row>
    <row r="42" spans="1:31" x14ac:dyDescent="0.25">
      <c r="A42" s="10">
        <v>13</v>
      </c>
      <c r="B42" s="42" t="s">
        <v>213</v>
      </c>
      <c r="C42" s="43">
        <f t="shared" si="8"/>
        <v>3.5288184409867671E-5</v>
      </c>
      <c r="D42" s="48"/>
      <c r="E42" s="49"/>
      <c r="F42" s="49"/>
      <c r="G42" s="49"/>
      <c r="H42" s="49"/>
      <c r="I42" s="49">
        <v>1</v>
      </c>
      <c r="J42" s="20">
        <f t="shared" si="1"/>
        <v>0</v>
      </c>
      <c r="K42" s="20">
        <f t="shared" si="2"/>
        <v>0</v>
      </c>
      <c r="L42" s="20">
        <f t="shared" si="3"/>
        <v>0</v>
      </c>
      <c r="M42" s="20">
        <f t="shared" si="4"/>
        <v>0</v>
      </c>
      <c r="N42" s="20">
        <f t="shared" si="5"/>
        <v>0</v>
      </c>
      <c r="O42" s="50">
        <f t="shared" si="6"/>
        <v>44.85</v>
      </c>
      <c r="P42" s="50">
        <f t="shared" si="7"/>
        <v>1.5826750707825651E-3</v>
      </c>
      <c r="R42" s="146">
        <v>0</v>
      </c>
      <c r="S42" s="146">
        <v>0</v>
      </c>
      <c r="T42" s="146">
        <v>0</v>
      </c>
      <c r="U42" s="146">
        <v>3.5288184409867671E-5</v>
      </c>
      <c r="V42" s="146">
        <v>0</v>
      </c>
      <c r="W42" s="146">
        <v>0</v>
      </c>
      <c r="X42" s="146">
        <v>0</v>
      </c>
      <c r="Y42" s="146">
        <v>0</v>
      </c>
      <c r="Z42" s="146">
        <v>1.448879168944779E-2</v>
      </c>
      <c r="AA42" s="146">
        <v>1.6853471842536907E-2</v>
      </c>
      <c r="AB42" s="146">
        <v>2.4917987971569161E-2</v>
      </c>
      <c r="AC42" s="146">
        <v>1.5377255330781849E-2</v>
      </c>
      <c r="AD42" s="146">
        <v>0</v>
      </c>
      <c r="AE42" s="146">
        <v>3.422635319846911E-2</v>
      </c>
    </row>
    <row r="43" spans="1:31" x14ac:dyDescent="0.25">
      <c r="A43" s="10">
        <v>14</v>
      </c>
      <c r="B43" s="42" t="s">
        <v>214</v>
      </c>
      <c r="C43" s="43">
        <f t="shared" si="8"/>
        <v>2.3572507185791614E-3</v>
      </c>
      <c r="D43" s="48"/>
      <c r="E43" s="49"/>
      <c r="F43" s="49"/>
      <c r="G43" s="49"/>
      <c r="H43" s="49"/>
      <c r="I43" s="49">
        <v>1</v>
      </c>
      <c r="J43" s="20">
        <f t="shared" si="1"/>
        <v>0</v>
      </c>
      <c r="K43" s="20">
        <f t="shared" si="2"/>
        <v>0</v>
      </c>
      <c r="L43" s="20">
        <f t="shared" si="3"/>
        <v>0</v>
      </c>
      <c r="M43" s="20">
        <f t="shared" si="4"/>
        <v>0</v>
      </c>
      <c r="N43" s="20">
        <f t="shared" si="5"/>
        <v>0</v>
      </c>
      <c r="O43" s="50">
        <f t="shared" si="6"/>
        <v>44.85</v>
      </c>
      <c r="P43" s="50">
        <f t="shared" si="7"/>
        <v>0.10572269472827539</v>
      </c>
      <c r="R43" s="146">
        <v>0</v>
      </c>
      <c r="S43" s="146">
        <v>7.7472369302582385E-4</v>
      </c>
      <c r="T43" s="146">
        <v>-6.9985027155558338E-6</v>
      </c>
      <c r="U43" s="146">
        <v>2.3572507185791614E-3</v>
      </c>
      <c r="V43" s="146">
        <v>3.7124796039252327E-4</v>
      </c>
      <c r="W43" s="146">
        <v>1.3407706745269319E-3</v>
      </c>
      <c r="X43" s="146">
        <v>5.9830071565696019E-4</v>
      </c>
      <c r="Y43" s="146">
        <v>6.8157732751528697E-4</v>
      </c>
      <c r="Z43" s="146">
        <v>1.448879168944779E-2</v>
      </c>
      <c r="AA43" s="146">
        <v>1.6853471842536907E-2</v>
      </c>
      <c r="AB43" s="146">
        <v>2.4917987971569161E-2</v>
      </c>
      <c r="AC43" s="146">
        <v>1.5377255330781849E-2</v>
      </c>
      <c r="AD43" s="146">
        <v>0</v>
      </c>
      <c r="AE43" s="146">
        <v>3.422635319846911E-2</v>
      </c>
    </row>
    <row r="44" spans="1:31" x14ac:dyDescent="0.25">
      <c r="A44" s="10">
        <v>15</v>
      </c>
      <c r="B44" s="51" t="s">
        <v>215</v>
      </c>
      <c r="C44" s="43">
        <f t="shared" si="8"/>
        <v>1.0318265121445304E-2</v>
      </c>
      <c r="D44" s="48"/>
      <c r="E44" s="49"/>
      <c r="F44" s="49"/>
      <c r="G44" s="49"/>
      <c r="H44" s="49">
        <v>1</v>
      </c>
      <c r="I44" s="49"/>
      <c r="J44" s="20">
        <f t="shared" si="1"/>
        <v>0</v>
      </c>
      <c r="K44" s="20">
        <f t="shared" si="2"/>
        <v>0</v>
      </c>
      <c r="L44" s="20">
        <f t="shared" si="3"/>
        <v>0</v>
      </c>
      <c r="M44" s="20">
        <f t="shared" si="4"/>
        <v>0</v>
      </c>
      <c r="N44" s="20">
        <f t="shared" si="5"/>
        <v>70.709999999999994</v>
      </c>
      <c r="O44" s="50">
        <f t="shared" si="6"/>
        <v>0</v>
      </c>
      <c r="P44" s="50">
        <f t="shared" si="7"/>
        <v>0.7296045267373974</v>
      </c>
      <c r="R44" s="146">
        <v>7.7790882943800158E-4</v>
      </c>
      <c r="S44" s="146">
        <v>6.315842678381956E-3</v>
      </c>
      <c r="T44" s="146">
        <v>1.4696855702667254E-3</v>
      </c>
      <c r="U44" s="146">
        <v>1.0318265121445304E-2</v>
      </c>
      <c r="V44" s="146">
        <v>4.3640576568590491E-3</v>
      </c>
      <c r="W44" s="146">
        <v>8.8062452587271845E-3</v>
      </c>
      <c r="X44" s="146">
        <v>5.1972869396225106E-3</v>
      </c>
      <c r="Y44" s="146">
        <v>7.3328319374058445E-3</v>
      </c>
      <c r="Z44" s="146">
        <v>6.6197375615090231E-2</v>
      </c>
      <c r="AA44" s="146">
        <v>8.018042646254786E-2</v>
      </c>
      <c r="AB44" s="146">
        <v>6.9026790595954068E-2</v>
      </c>
      <c r="AC44" s="146">
        <v>7.7638053581191899E-2</v>
      </c>
      <c r="AD44" s="146">
        <v>1.3146871110095624E-3</v>
      </c>
      <c r="AE44" s="146">
        <v>9.501093493712412E-2</v>
      </c>
    </row>
    <row r="45" spans="1:31" x14ac:dyDescent="0.25">
      <c r="A45" s="10">
        <v>16</v>
      </c>
      <c r="B45" s="51" t="s">
        <v>216</v>
      </c>
      <c r="C45" s="43">
        <f t="shared" si="8"/>
        <v>2.7891780957559401E-2</v>
      </c>
      <c r="D45" s="48"/>
      <c r="E45" s="49"/>
      <c r="F45" s="49"/>
      <c r="G45" s="49"/>
      <c r="H45" s="49">
        <v>1</v>
      </c>
      <c r="I45" s="49"/>
      <c r="J45" s="20">
        <f t="shared" si="1"/>
        <v>0</v>
      </c>
      <c r="K45" s="20">
        <f t="shared" si="2"/>
        <v>0</v>
      </c>
      <c r="L45" s="20">
        <f t="shared" si="3"/>
        <v>0</v>
      </c>
      <c r="M45" s="20">
        <f t="shared" si="4"/>
        <v>0</v>
      </c>
      <c r="N45" s="20">
        <f t="shared" si="5"/>
        <v>70.709999999999994</v>
      </c>
      <c r="O45" s="50">
        <f t="shared" si="6"/>
        <v>0</v>
      </c>
      <c r="P45" s="50">
        <f t="shared" si="7"/>
        <v>1.9722278315090251</v>
      </c>
      <c r="R45" s="146">
        <v>6.3166196950365733E-3</v>
      </c>
      <c r="S45" s="146">
        <v>1.9810791578803204E-2</v>
      </c>
      <c r="T45" s="146">
        <v>8.0202841120269857E-3</v>
      </c>
      <c r="U45" s="146">
        <v>2.7891780957559401E-2</v>
      </c>
      <c r="V45" s="146">
        <v>1.4387752587457173E-2</v>
      </c>
      <c r="W45" s="146">
        <v>2.5538111250308828E-2</v>
      </c>
      <c r="X45" s="146">
        <v>1.6269454400454915E-2</v>
      </c>
      <c r="Y45" s="146">
        <v>2.3377318911558798E-2</v>
      </c>
      <c r="Z45" s="146">
        <v>6.6197375615090231E-2</v>
      </c>
      <c r="AA45" s="146">
        <v>8.018042646254786E-2</v>
      </c>
      <c r="AB45" s="146">
        <v>6.9026790595954068E-2</v>
      </c>
      <c r="AC45" s="146">
        <v>7.7638053581191899E-2</v>
      </c>
      <c r="AD45" s="146">
        <v>7.4371544128622354E-3</v>
      </c>
      <c r="AE45" s="146">
        <v>9.501093493712412E-2</v>
      </c>
    </row>
    <row r="46" spans="1:31" x14ac:dyDescent="0.25">
      <c r="A46" s="10">
        <v>17</v>
      </c>
      <c r="B46" s="52" t="s">
        <v>217</v>
      </c>
      <c r="C46" s="43">
        <f t="shared" si="8"/>
        <v>5.7216262202159418E-2</v>
      </c>
      <c r="D46" s="48"/>
      <c r="E46" s="49"/>
      <c r="F46" s="49"/>
      <c r="G46" s="49">
        <v>1</v>
      </c>
      <c r="H46" s="49"/>
      <c r="I46" s="49"/>
      <c r="J46" s="20">
        <f t="shared" si="1"/>
        <v>0</v>
      </c>
      <c r="K46" s="20">
        <f t="shared" si="2"/>
        <v>0</v>
      </c>
      <c r="L46" s="20">
        <f t="shared" si="3"/>
        <v>0</v>
      </c>
      <c r="M46" s="20">
        <f t="shared" si="4"/>
        <v>102.71</v>
      </c>
      <c r="N46" s="20">
        <f t="shared" si="5"/>
        <v>0</v>
      </c>
      <c r="O46" s="50">
        <f t="shared" si="6"/>
        <v>0</v>
      </c>
      <c r="P46" s="50">
        <f t="shared" si="7"/>
        <v>5.8766822907837932</v>
      </c>
      <c r="R46" s="146">
        <v>2.0412327684453158E-2</v>
      </c>
      <c r="S46" s="146">
        <v>5.2319673402343968E-2</v>
      </c>
      <c r="T46" s="146">
        <v>2.3004078426032023E-2</v>
      </c>
      <c r="U46" s="146">
        <v>5.7216262202159418E-2</v>
      </c>
      <c r="V46" s="146">
        <v>4.2973845537681486E-2</v>
      </c>
      <c r="W46" s="146">
        <v>5.4440049518365723E-2</v>
      </c>
      <c r="X46" s="146">
        <v>4.1621546171123944E-2</v>
      </c>
      <c r="Y46" s="146">
        <v>5.3766266652154157E-2</v>
      </c>
      <c r="Z46" s="146">
        <v>0.15772279934390376</v>
      </c>
      <c r="AA46" s="146">
        <v>0.17681793329688347</v>
      </c>
      <c r="AB46" s="146">
        <v>0.1368507381082559</v>
      </c>
      <c r="AC46" s="146">
        <v>0.17677692728266808</v>
      </c>
      <c r="AD46" s="146">
        <v>2.3305122101559047E-2</v>
      </c>
      <c r="AE46" s="146">
        <v>0.1709130672498633</v>
      </c>
    </row>
    <row r="47" spans="1:31" x14ac:dyDescent="0.25">
      <c r="A47" s="10">
        <v>18</v>
      </c>
      <c r="B47" s="52" t="s">
        <v>218</v>
      </c>
      <c r="C47" s="43">
        <f t="shared" si="8"/>
        <v>9.2031584940934871E-2</v>
      </c>
      <c r="D47" s="48"/>
      <c r="E47" s="49"/>
      <c r="F47" s="49"/>
      <c r="G47" s="49">
        <v>1</v>
      </c>
      <c r="H47" s="49"/>
      <c r="I47" s="49"/>
      <c r="J47" s="20">
        <f t="shared" si="1"/>
        <v>0</v>
      </c>
      <c r="K47" s="20">
        <f t="shared" si="2"/>
        <v>0</v>
      </c>
      <c r="L47" s="20">
        <f t="shared" si="3"/>
        <v>0</v>
      </c>
      <c r="M47" s="20">
        <f t="shared" si="4"/>
        <v>102.71</v>
      </c>
      <c r="N47" s="20">
        <f t="shared" si="5"/>
        <v>0</v>
      </c>
      <c r="O47" s="50">
        <f t="shared" si="6"/>
        <v>0</v>
      </c>
      <c r="P47" s="50">
        <f t="shared" si="7"/>
        <v>9.4525640892834204</v>
      </c>
      <c r="R47" s="146">
        <v>5.2944474931550377E-2</v>
      </c>
      <c r="S47" s="146">
        <v>9.7349565769359228E-2</v>
      </c>
      <c r="T47" s="146">
        <v>5.4133418504824372E-2</v>
      </c>
      <c r="U47" s="146">
        <v>9.2031584940934871E-2</v>
      </c>
      <c r="V47" s="146">
        <v>8.8235790749618861E-2</v>
      </c>
      <c r="W47" s="146">
        <v>9.0720193273464311E-2</v>
      </c>
      <c r="X47" s="146">
        <v>7.8341351539275225E-2</v>
      </c>
      <c r="Y47" s="146">
        <v>9.3618954756410064E-2</v>
      </c>
      <c r="Z47" s="146">
        <v>0.15772279934390376</v>
      </c>
      <c r="AA47" s="146">
        <v>0.17681793329688347</v>
      </c>
      <c r="AB47" s="146">
        <v>0.1368507381082559</v>
      </c>
      <c r="AC47" s="146">
        <v>0.17677692728266808</v>
      </c>
      <c r="AD47" s="146">
        <v>5.8251339959324862E-2</v>
      </c>
      <c r="AE47" s="146">
        <v>0.1709130672498633</v>
      </c>
    </row>
    <row r="48" spans="1:31" x14ac:dyDescent="0.25">
      <c r="A48" s="10">
        <v>19</v>
      </c>
      <c r="B48" s="52" t="s">
        <v>219</v>
      </c>
      <c r="C48" s="43">
        <f t="shared" si="8"/>
        <v>0.12770793937931108</v>
      </c>
      <c r="D48" s="48"/>
      <c r="E48" s="49"/>
      <c r="F48" s="49"/>
      <c r="G48" s="49">
        <v>1</v>
      </c>
      <c r="H48" s="49"/>
      <c r="I48" s="49"/>
      <c r="J48" s="20">
        <f t="shared" si="1"/>
        <v>0</v>
      </c>
      <c r="K48" s="20">
        <f t="shared" si="2"/>
        <v>0</v>
      </c>
      <c r="L48" s="20">
        <f t="shared" si="3"/>
        <v>0</v>
      </c>
      <c r="M48" s="20">
        <f t="shared" si="4"/>
        <v>102.71</v>
      </c>
      <c r="N48" s="20">
        <f t="shared" si="5"/>
        <v>0</v>
      </c>
      <c r="O48" s="50">
        <f t="shared" si="6"/>
        <v>0</v>
      </c>
      <c r="P48" s="50">
        <f t="shared" si="7"/>
        <v>13.11688245364904</v>
      </c>
      <c r="R48" s="146">
        <v>9.7588662652997274E-2</v>
      </c>
      <c r="S48" s="146">
        <v>0.14584726895277578</v>
      </c>
      <c r="T48" s="146">
        <v>9.46267552170304E-2</v>
      </c>
      <c r="U48" s="146">
        <v>0.12770793937931108</v>
      </c>
      <c r="V48" s="146">
        <v>0.13823304157880792</v>
      </c>
      <c r="W48" s="146">
        <v>0.13004682187482525</v>
      </c>
      <c r="X48" s="146">
        <v>0.11844912481536349</v>
      </c>
      <c r="Y48" s="146">
        <v>0.13723206949523303</v>
      </c>
      <c r="Z48" s="146">
        <v>0.24119737561509022</v>
      </c>
      <c r="AA48" s="146">
        <v>0.27310005467468568</v>
      </c>
      <c r="AB48" s="146">
        <v>0.19408146528157461</v>
      </c>
      <c r="AC48" s="146">
        <v>0.26630672498633129</v>
      </c>
      <c r="AD48" s="146">
        <v>0.10432653708238092</v>
      </c>
      <c r="AE48" s="146">
        <v>0.23676872607982499</v>
      </c>
    </row>
    <row r="49" spans="1:31" x14ac:dyDescent="0.25">
      <c r="A49" s="10">
        <v>20</v>
      </c>
      <c r="B49" s="52" t="s">
        <v>220</v>
      </c>
      <c r="C49" s="43">
        <f t="shared" si="8"/>
        <v>0.1612387722055674</v>
      </c>
      <c r="D49" s="48"/>
      <c r="E49" s="49"/>
      <c r="F49" s="49"/>
      <c r="G49" s="49">
        <v>1</v>
      </c>
      <c r="H49" s="49"/>
      <c r="I49" s="49"/>
      <c r="J49" s="20">
        <f t="shared" si="1"/>
        <v>0</v>
      </c>
      <c r="K49" s="20">
        <f t="shared" si="2"/>
        <v>0</v>
      </c>
      <c r="L49" s="20">
        <f t="shared" si="3"/>
        <v>0</v>
      </c>
      <c r="M49" s="20">
        <f t="shared" si="4"/>
        <v>102.71</v>
      </c>
      <c r="N49" s="20">
        <f t="shared" si="5"/>
        <v>0</v>
      </c>
      <c r="O49" s="50">
        <f t="shared" si="6"/>
        <v>0</v>
      </c>
      <c r="P49" s="50">
        <f t="shared" si="7"/>
        <v>16.560834293233828</v>
      </c>
      <c r="R49" s="146">
        <v>0.14584234734303653</v>
      </c>
      <c r="S49" s="146">
        <v>0.19351860019696476</v>
      </c>
      <c r="T49" s="146">
        <v>0.13533004701070317</v>
      </c>
      <c r="U49" s="146">
        <v>0.1612387722055674</v>
      </c>
      <c r="V49" s="146">
        <v>0.18594976922272857</v>
      </c>
      <c r="W49" s="146">
        <v>0.1686990983617791</v>
      </c>
      <c r="X49" s="146">
        <v>0.15977512484983758</v>
      </c>
      <c r="Y49" s="146">
        <v>0.18063366023586169</v>
      </c>
      <c r="Z49" s="146">
        <v>0.24119737561509022</v>
      </c>
      <c r="AA49" s="146">
        <v>0.27310005467468568</v>
      </c>
      <c r="AB49" s="146">
        <v>0.19408146528157461</v>
      </c>
      <c r="AC49" s="146">
        <v>0.26630672498633129</v>
      </c>
      <c r="AD49" s="146">
        <v>0.15266421900112787</v>
      </c>
      <c r="AE49" s="146">
        <v>0.23676872607982499</v>
      </c>
    </row>
    <row r="50" spans="1:31" x14ac:dyDescent="0.25">
      <c r="A50" s="10">
        <v>21</v>
      </c>
      <c r="B50" s="52" t="s">
        <v>221</v>
      </c>
      <c r="C50" s="43">
        <f t="shared" si="8"/>
        <v>0.18985748976197009</v>
      </c>
      <c r="D50" s="48"/>
      <c r="E50" s="49"/>
      <c r="F50" s="49"/>
      <c r="G50" s="49">
        <v>1</v>
      </c>
      <c r="H50" s="49"/>
      <c r="I50" s="49"/>
      <c r="J50" s="20">
        <f t="shared" si="1"/>
        <v>0</v>
      </c>
      <c r="K50" s="20">
        <f t="shared" si="2"/>
        <v>0</v>
      </c>
      <c r="L50" s="20">
        <f t="shared" si="3"/>
        <v>0</v>
      </c>
      <c r="M50" s="20">
        <f t="shared" si="4"/>
        <v>102.71</v>
      </c>
      <c r="N50" s="20">
        <f t="shared" si="5"/>
        <v>0</v>
      </c>
      <c r="O50" s="50">
        <f t="shared" si="6"/>
        <v>0</v>
      </c>
      <c r="P50" s="50">
        <f t="shared" si="7"/>
        <v>19.500262773451947</v>
      </c>
      <c r="R50" s="146">
        <v>0.19310808781968944</v>
      </c>
      <c r="S50" s="146">
        <v>0.23561929917225388</v>
      </c>
      <c r="T50" s="146">
        <v>0.17412274756302915</v>
      </c>
      <c r="U50" s="146">
        <v>0.18985748976197009</v>
      </c>
      <c r="V50" s="146">
        <v>0.22937820409966611</v>
      </c>
      <c r="W50" s="146">
        <v>0.20470156771682774</v>
      </c>
      <c r="X50" s="146">
        <v>0.19784290893880635</v>
      </c>
      <c r="Y50" s="146">
        <v>0.2200162950107967</v>
      </c>
      <c r="Z50" s="146">
        <v>0.31489885183160199</v>
      </c>
      <c r="AA50" s="146">
        <v>0.36402405686167311</v>
      </c>
      <c r="AB50" s="146">
        <v>0.25237834882449434</v>
      </c>
      <c r="AC50" s="146">
        <v>0.34004920721705861</v>
      </c>
      <c r="AD50" s="146">
        <v>0.19935089850139767</v>
      </c>
      <c r="AE50" s="146">
        <v>0.30792782941498092</v>
      </c>
    </row>
    <row r="51" spans="1:31" x14ac:dyDescent="0.25">
      <c r="A51" s="10">
        <v>22</v>
      </c>
      <c r="B51" s="52" t="s">
        <v>222</v>
      </c>
      <c r="C51" s="43">
        <f t="shared" si="8"/>
        <v>0.21517323325760915</v>
      </c>
      <c r="D51" s="48"/>
      <c r="E51" s="49"/>
      <c r="F51" s="49"/>
      <c r="G51" s="49">
        <v>1</v>
      </c>
      <c r="H51" s="49"/>
      <c r="I51" s="49"/>
      <c r="J51" s="20">
        <f t="shared" si="1"/>
        <v>0</v>
      </c>
      <c r="K51" s="20">
        <f t="shared" si="2"/>
        <v>0</v>
      </c>
      <c r="L51" s="20">
        <f t="shared" si="3"/>
        <v>0</v>
      </c>
      <c r="M51" s="20">
        <f t="shared" si="4"/>
        <v>102.71</v>
      </c>
      <c r="N51" s="20">
        <f t="shared" si="5"/>
        <v>0</v>
      </c>
      <c r="O51" s="50">
        <f t="shared" si="6"/>
        <v>0</v>
      </c>
      <c r="P51" s="50">
        <f t="shared" si="7"/>
        <v>22.100442787889033</v>
      </c>
      <c r="R51" s="146">
        <v>0.2363598187364423</v>
      </c>
      <c r="S51" s="146">
        <v>0.27240760710965151</v>
      </c>
      <c r="T51" s="146">
        <v>0.20964014884447496</v>
      </c>
      <c r="U51" s="146">
        <v>0.21517323325760915</v>
      </c>
      <c r="V51" s="146">
        <v>0.2676394734870588</v>
      </c>
      <c r="W51" s="146">
        <v>0.23705460209979123</v>
      </c>
      <c r="X51" s="146">
        <v>0.23000697873713594</v>
      </c>
      <c r="Y51" s="146">
        <v>0.2539933164985414</v>
      </c>
      <c r="Z51" s="146">
        <v>0.31489885183160199</v>
      </c>
      <c r="AA51" s="146">
        <v>0.36402405686167311</v>
      </c>
      <c r="AB51" s="146">
        <v>0.25237834882449434</v>
      </c>
      <c r="AC51" s="146">
        <v>0.34004920721705861</v>
      </c>
      <c r="AD51" s="146">
        <v>0.24116100604338778</v>
      </c>
      <c r="AE51" s="146">
        <v>0.30792782941498092</v>
      </c>
    </row>
    <row r="52" spans="1:31" x14ac:dyDescent="0.25">
      <c r="A52" s="10">
        <v>23</v>
      </c>
      <c r="B52" s="51" t="s">
        <v>223</v>
      </c>
      <c r="C52" s="43">
        <f t="shared" si="8"/>
        <v>0.23885866263351238</v>
      </c>
      <c r="D52" s="48"/>
      <c r="E52" s="49"/>
      <c r="F52" s="49"/>
      <c r="G52" s="49"/>
      <c r="H52" s="49">
        <v>1</v>
      </c>
      <c r="I52" s="49"/>
      <c r="J52" s="20">
        <f t="shared" si="1"/>
        <v>0</v>
      </c>
      <c r="K52" s="20">
        <f t="shared" si="2"/>
        <v>0</v>
      </c>
      <c r="L52" s="20">
        <f t="shared" si="3"/>
        <v>0</v>
      </c>
      <c r="M52" s="20">
        <f t="shared" si="4"/>
        <v>0</v>
      </c>
      <c r="N52" s="20">
        <f t="shared" si="5"/>
        <v>70.709999999999994</v>
      </c>
      <c r="O52" s="50">
        <f t="shared" si="6"/>
        <v>0</v>
      </c>
      <c r="P52" s="50">
        <f t="shared" si="7"/>
        <v>16.88969603481566</v>
      </c>
      <c r="R52" s="146">
        <v>0.27416618784712915</v>
      </c>
      <c r="S52" s="146">
        <v>0.30066657610287917</v>
      </c>
      <c r="T52" s="146">
        <v>0.24284104572707191</v>
      </c>
      <c r="U52" s="146">
        <v>0.23885866263351238</v>
      </c>
      <c r="V52" s="146">
        <v>0.29936223287815067</v>
      </c>
      <c r="W52" s="146">
        <v>0.26292592263016001</v>
      </c>
      <c r="X52" s="146">
        <v>0.25634662711075673</v>
      </c>
      <c r="Y52" s="146">
        <v>0.28450761179362233</v>
      </c>
      <c r="Z52" s="146">
        <v>0.36303991252050305</v>
      </c>
      <c r="AA52" s="146">
        <v>0.42759704756697653</v>
      </c>
      <c r="AB52" s="146">
        <v>0.28842263531984691</v>
      </c>
      <c r="AC52" s="146">
        <v>0.3863449972662657</v>
      </c>
      <c r="AD52" s="146">
        <v>0.27746777219045415</v>
      </c>
      <c r="AE52" s="146">
        <v>0.32854018589393114</v>
      </c>
    </row>
    <row r="53" spans="1:31" x14ac:dyDescent="0.25">
      <c r="A53" s="10">
        <v>24</v>
      </c>
      <c r="B53" s="51" t="s">
        <v>224</v>
      </c>
      <c r="C53" s="43">
        <f t="shared" si="8"/>
        <v>0.25666508048673148</v>
      </c>
      <c r="D53" s="48"/>
      <c r="E53" s="49"/>
      <c r="F53" s="49"/>
      <c r="G53" s="49"/>
      <c r="H53" s="49">
        <v>1</v>
      </c>
      <c r="I53" s="49"/>
      <c r="J53" s="20">
        <f t="shared" si="1"/>
        <v>0</v>
      </c>
      <c r="K53" s="20">
        <f t="shared" si="2"/>
        <v>0</v>
      </c>
      <c r="L53" s="20">
        <f t="shared" si="3"/>
        <v>0</v>
      </c>
      <c r="M53" s="20">
        <f t="shared" si="4"/>
        <v>0</v>
      </c>
      <c r="N53" s="20">
        <f t="shared" si="5"/>
        <v>70.709999999999994</v>
      </c>
      <c r="O53" s="50">
        <f t="shared" si="6"/>
        <v>0</v>
      </c>
      <c r="P53" s="50">
        <f t="shared" si="7"/>
        <v>18.14878784121678</v>
      </c>
      <c r="R53" s="146">
        <v>0.30616935709020848</v>
      </c>
      <c r="S53" s="146">
        <v>0.32246213600000578</v>
      </c>
      <c r="T53" s="146">
        <v>0.26689489956043727</v>
      </c>
      <c r="U53" s="146">
        <v>0.25666508048673148</v>
      </c>
      <c r="V53" s="146">
        <v>0.32359184466050334</v>
      </c>
      <c r="W53" s="146">
        <v>0.28333102425668821</v>
      </c>
      <c r="X53" s="146">
        <v>0.27913251340222245</v>
      </c>
      <c r="Y53" s="146">
        <v>0.30945960935840616</v>
      </c>
      <c r="Z53" s="146">
        <v>0.36303991252050305</v>
      </c>
      <c r="AA53" s="146">
        <v>0.42759704756697653</v>
      </c>
      <c r="AB53" s="146">
        <v>0.28842263531984691</v>
      </c>
      <c r="AC53" s="146">
        <v>0.3863449972662657</v>
      </c>
      <c r="AD53" s="146">
        <v>0.30759092279794664</v>
      </c>
      <c r="AE53" s="146">
        <v>0.32854018589393114</v>
      </c>
    </row>
    <row r="54" spans="1:31" x14ac:dyDescent="0.25">
      <c r="A54" s="10">
        <v>25</v>
      </c>
      <c r="B54" s="51" t="s">
        <v>225</v>
      </c>
      <c r="C54" s="43">
        <f t="shared" si="8"/>
        <v>0.26804199114047278</v>
      </c>
      <c r="D54" s="48"/>
      <c r="E54" s="49"/>
      <c r="F54" s="49"/>
      <c r="G54" s="49"/>
      <c r="H54" s="49">
        <v>1</v>
      </c>
      <c r="I54" s="49"/>
      <c r="J54" s="20">
        <f t="shared" si="1"/>
        <v>0</v>
      </c>
      <c r="K54" s="20">
        <f t="shared" si="2"/>
        <v>0</v>
      </c>
      <c r="L54" s="20">
        <f t="shared" si="3"/>
        <v>0</v>
      </c>
      <c r="M54" s="20">
        <f t="shared" si="4"/>
        <v>0</v>
      </c>
      <c r="N54" s="20">
        <f t="shared" si="5"/>
        <v>70.709999999999994</v>
      </c>
      <c r="O54" s="50">
        <f t="shared" si="6"/>
        <v>0</v>
      </c>
      <c r="P54" s="50">
        <f t="shared" si="7"/>
        <v>18.953249193542828</v>
      </c>
      <c r="R54" s="146">
        <v>0.33178589484360194</v>
      </c>
      <c r="S54" s="146">
        <v>0.3382000944497589</v>
      </c>
      <c r="T54" s="146">
        <v>0.28753348406861151</v>
      </c>
      <c r="U54" s="146">
        <v>0.26804199114047278</v>
      </c>
      <c r="V54" s="146">
        <v>0.34113141666680324</v>
      </c>
      <c r="W54" s="146">
        <v>0.29659592702478882</v>
      </c>
      <c r="X54" s="146">
        <v>0.29747079075922611</v>
      </c>
      <c r="Y54" s="146">
        <v>0.3250888825583258</v>
      </c>
      <c r="Z54" s="146">
        <v>0.38176599234554409</v>
      </c>
      <c r="AA54" s="146">
        <v>0.44481957353745222</v>
      </c>
      <c r="AB54" s="146">
        <v>0.2949152542372882</v>
      </c>
      <c r="AC54" s="146">
        <v>0.40433296883542924</v>
      </c>
      <c r="AD54" s="146">
        <v>0.33195085200019925</v>
      </c>
      <c r="AE54" s="146">
        <v>0.33028977583378893</v>
      </c>
    </row>
    <row r="55" spans="1:31" x14ac:dyDescent="0.25">
      <c r="A55" s="10">
        <v>26</v>
      </c>
      <c r="B55" s="51" t="s">
        <v>226</v>
      </c>
      <c r="C55" s="43">
        <f t="shared" si="8"/>
        <v>0.27637706029808362</v>
      </c>
      <c r="D55" s="48"/>
      <c r="E55" s="49"/>
      <c r="F55" s="49"/>
      <c r="G55" s="49"/>
      <c r="H55" s="49">
        <v>1</v>
      </c>
      <c r="I55" s="49"/>
      <c r="J55" s="20">
        <f t="shared" si="1"/>
        <v>0</v>
      </c>
      <c r="K55" s="20">
        <f t="shared" si="2"/>
        <v>0</v>
      </c>
      <c r="L55" s="20">
        <f t="shared" si="3"/>
        <v>0</v>
      </c>
      <c r="M55" s="20">
        <f t="shared" si="4"/>
        <v>0</v>
      </c>
      <c r="N55" s="20">
        <f t="shared" si="5"/>
        <v>70.709999999999994</v>
      </c>
      <c r="O55" s="50">
        <f t="shared" si="6"/>
        <v>0</v>
      </c>
      <c r="P55" s="50">
        <f t="shared" si="7"/>
        <v>19.542621933677491</v>
      </c>
      <c r="R55" s="146">
        <v>0.35165368634744859</v>
      </c>
      <c r="S55" s="146">
        <v>0.34624984253634139</v>
      </c>
      <c r="T55" s="146">
        <v>0.30539366299870996</v>
      </c>
      <c r="U55" s="146">
        <v>0.27637706029808362</v>
      </c>
      <c r="V55" s="146">
        <v>0.35255676206010794</v>
      </c>
      <c r="W55" s="146">
        <v>0.30544184005495179</v>
      </c>
      <c r="X55" s="146">
        <v>0.31080640912025465</v>
      </c>
      <c r="Y55" s="146">
        <v>0.33729460067635814</v>
      </c>
      <c r="Z55" s="146">
        <v>0.38176599234554409</v>
      </c>
      <c r="AA55" s="146">
        <v>0.44481957353745222</v>
      </c>
      <c r="AB55" s="146">
        <v>0.2949152542372882</v>
      </c>
      <c r="AC55" s="146">
        <v>0.40433296883542924</v>
      </c>
      <c r="AD55" s="146">
        <v>0.34977556329598025</v>
      </c>
      <c r="AE55" s="146">
        <v>0.33028977583378893</v>
      </c>
    </row>
    <row r="56" spans="1:31" x14ac:dyDescent="0.25">
      <c r="A56" s="10">
        <v>27</v>
      </c>
      <c r="B56" s="51" t="s">
        <v>227</v>
      </c>
      <c r="C56" s="43">
        <f t="shared" si="8"/>
        <v>0.27433740323919331</v>
      </c>
      <c r="D56" s="48"/>
      <c r="E56" s="49"/>
      <c r="F56" s="49"/>
      <c r="G56" s="49"/>
      <c r="H56" s="49">
        <v>1</v>
      </c>
      <c r="I56" s="49"/>
      <c r="J56" s="20">
        <f t="shared" si="1"/>
        <v>0</v>
      </c>
      <c r="K56" s="20">
        <f t="shared" si="2"/>
        <v>0</v>
      </c>
      <c r="L56" s="20">
        <f t="shared" si="3"/>
        <v>0</v>
      </c>
      <c r="M56" s="20">
        <f t="shared" si="4"/>
        <v>0</v>
      </c>
      <c r="N56" s="20">
        <f t="shared" si="5"/>
        <v>70.709999999999994</v>
      </c>
      <c r="O56" s="50">
        <f t="shared" si="6"/>
        <v>0</v>
      </c>
      <c r="P56" s="50">
        <f t="shared" si="7"/>
        <v>19.398397783043357</v>
      </c>
      <c r="R56" s="146">
        <v>0.36357902870273306</v>
      </c>
      <c r="S56" s="146">
        <v>0.34555628037306124</v>
      </c>
      <c r="T56" s="146">
        <v>0.31947465046240814</v>
      </c>
      <c r="U56" s="146">
        <v>0.27433740323919331</v>
      </c>
      <c r="V56" s="146">
        <v>0.35519338022779345</v>
      </c>
      <c r="W56" s="146">
        <v>0.30254609274014516</v>
      </c>
      <c r="X56" s="146">
        <v>0.31488638749449371</v>
      </c>
      <c r="Y56" s="146">
        <v>0.33760796956257189</v>
      </c>
      <c r="Z56" s="146">
        <v>0.3850874794969929</v>
      </c>
      <c r="AA56" s="146">
        <v>0.43365226899945325</v>
      </c>
      <c r="AB56" s="146">
        <v>0.28872334609075995</v>
      </c>
      <c r="AC56" s="146">
        <v>0.38180699835975951</v>
      </c>
      <c r="AD56" s="146">
        <v>0.3602930601840566</v>
      </c>
      <c r="AE56" s="146">
        <v>0.28793056314926191</v>
      </c>
    </row>
    <row r="57" spans="1:31" x14ac:dyDescent="0.25">
      <c r="A57" s="10">
        <v>28</v>
      </c>
      <c r="B57" s="51" t="s">
        <v>228</v>
      </c>
      <c r="C57" s="43">
        <f t="shared" si="8"/>
        <v>0.265621221689956</v>
      </c>
      <c r="D57" s="48"/>
      <c r="E57" s="49"/>
      <c r="F57" s="49"/>
      <c r="G57" s="49"/>
      <c r="H57" s="49">
        <v>1</v>
      </c>
      <c r="I57" s="49"/>
      <c r="J57" s="20">
        <f t="shared" si="1"/>
        <v>0</v>
      </c>
      <c r="K57" s="20">
        <f t="shared" si="2"/>
        <v>0</v>
      </c>
      <c r="L57" s="20">
        <f t="shared" si="3"/>
        <v>0</v>
      </c>
      <c r="M57" s="20">
        <f t="shared" si="4"/>
        <v>0</v>
      </c>
      <c r="N57" s="20">
        <f t="shared" si="5"/>
        <v>70.709999999999994</v>
      </c>
      <c r="O57" s="50">
        <f t="shared" si="6"/>
        <v>0</v>
      </c>
      <c r="P57" s="50">
        <f t="shared" si="7"/>
        <v>18.782076585696789</v>
      </c>
      <c r="R57" s="146">
        <v>0.36969339210211577</v>
      </c>
      <c r="S57" s="146">
        <v>0.33702694142889111</v>
      </c>
      <c r="T57" s="146">
        <v>0.3293635347994886</v>
      </c>
      <c r="U57" s="146">
        <v>0.265621221689956</v>
      </c>
      <c r="V57" s="146">
        <v>0.34945040157519081</v>
      </c>
      <c r="W57" s="146">
        <v>0.29772249173356297</v>
      </c>
      <c r="X57" s="146">
        <v>0.31228413980350378</v>
      </c>
      <c r="Y57" s="146">
        <v>0.32562160966488934</v>
      </c>
      <c r="Z57" s="146">
        <v>0.3850874794969929</v>
      </c>
      <c r="AA57" s="146">
        <v>0.43365226899945325</v>
      </c>
      <c r="AB57" s="146">
        <v>0.28872334609075995</v>
      </c>
      <c r="AC57" s="146">
        <v>0.38180699835975951</v>
      </c>
      <c r="AD57" s="146">
        <v>0.36542186862293696</v>
      </c>
      <c r="AE57" s="146">
        <v>0.28793056314926191</v>
      </c>
    </row>
    <row r="58" spans="1:31" x14ac:dyDescent="0.25">
      <c r="A58" s="10">
        <v>29</v>
      </c>
      <c r="B58" s="51" t="s">
        <v>229</v>
      </c>
      <c r="C58" s="43">
        <f t="shared" si="8"/>
        <v>0.2596504608878063</v>
      </c>
      <c r="D58" s="48"/>
      <c r="E58" s="49"/>
      <c r="F58" s="49"/>
      <c r="G58" s="49"/>
      <c r="H58" s="49">
        <v>1</v>
      </c>
      <c r="I58" s="49"/>
      <c r="J58" s="20">
        <f t="shared" si="1"/>
        <v>0</v>
      </c>
      <c r="K58" s="20">
        <f t="shared" si="2"/>
        <v>0</v>
      </c>
      <c r="L58" s="20">
        <f t="shared" si="3"/>
        <v>0</v>
      </c>
      <c r="M58" s="20">
        <f t="shared" si="4"/>
        <v>0</v>
      </c>
      <c r="N58" s="20">
        <f t="shared" si="5"/>
        <v>70.709999999999994</v>
      </c>
      <c r="O58" s="50">
        <f t="shared" si="6"/>
        <v>0</v>
      </c>
      <c r="P58" s="50">
        <f t="shared" si="7"/>
        <v>18.359884089376781</v>
      </c>
      <c r="R58" s="146">
        <v>0.37128032611416922</v>
      </c>
      <c r="S58" s="146">
        <v>0.32348034428226818</v>
      </c>
      <c r="T58" s="146">
        <v>0.33618707494715561</v>
      </c>
      <c r="U58" s="146">
        <v>0.2596504608878063</v>
      </c>
      <c r="V58" s="146">
        <v>0.33942670664459268</v>
      </c>
      <c r="W58" s="146">
        <v>0.29251808012119812</v>
      </c>
      <c r="X58" s="146">
        <v>0.30725985548045703</v>
      </c>
      <c r="Y58" s="146">
        <v>0.31351773643487657</v>
      </c>
      <c r="Z58" s="146">
        <v>0.36335429196282126</v>
      </c>
      <c r="AA58" s="146">
        <v>0.39696555494805907</v>
      </c>
      <c r="AB58" s="146">
        <v>0.25395024603608529</v>
      </c>
      <c r="AC58" s="146">
        <v>0.34032258064516135</v>
      </c>
      <c r="AD58" s="146">
        <v>0.36565881804410721</v>
      </c>
      <c r="AE58" s="146">
        <v>0.24285128485511209</v>
      </c>
    </row>
    <row r="59" spans="1:31" x14ac:dyDescent="0.25">
      <c r="A59" s="10">
        <v>30</v>
      </c>
      <c r="B59" s="51" t="s">
        <v>230</v>
      </c>
      <c r="C59" s="43">
        <f t="shared" si="8"/>
        <v>0.24814651277018943</v>
      </c>
      <c r="D59" s="48"/>
      <c r="E59" s="49"/>
      <c r="F59" s="49"/>
      <c r="G59" s="49"/>
      <c r="H59" s="49">
        <v>1</v>
      </c>
      <c r="I59" s="49"/>
      <c r="J59" s="20">
        <f t="shared" si="1"/>
        <v>0</v>
      </c>
      <c r="K59" s="20">
        <f t="shared" si="2"/>
        <v>0</v>
      </c>
      <c r="L59" s="20">
        <f t="shared" si="3"/>
        <v>0</v>
      </c>
      <c r="M59" s="20">
        <f t="shared" si="4"/>
        <v>0</v>
      </c>
      <c r="N59" s="20">
        <f t="shared" si="5"/>
        <v>70.709999999999994</v>
      </c>
      <c r="O59" s="50">
        <f t="shared" si="6"/>
        <v>0</v>
      </c>
      <c r="P59" s="50">
        <f t="shared" si="7"/>
        <v>17.546439917980091</v>
      </c>
      <c r="R59" s="146">
        <v>0.36508039274354853</v>
      </c>
      <c r="S59" s="146">
        <v>0.30487959732876257</v>
      </c>
      <c r="T59" s="146">
        <v>0.33198797331782204</v>
      </c>
      <c r="U59" s="146">
        <v>0.24814651277018943</v>
      </c>
      <c r="V59" s="146">
        <v>0.32394793964292073</v>
      </c>
      <c r="W59" s="146">
        <v>0.28018933675898017</v>
      </c>
      <c r="X59" s="146">
        <v>0.29893410455776059</v>
      </c>
      <c r="Y59" s="146">
        <v>0.29804514767806395</v>
      </c>
      <c r="Z59" s="146">
        <v>0.36335429196282126</v>
      </c>
      <c r="AA59" s="146">
        <v>0.39696555494805907</v>
      </c>
      <c r="AB59" s="146">
        <v>0.25395024603608529</v>
      </c>
      <c r="AC59" s="146">
        <v>0.34032258064516135</v>
      </c>
      <c r="AD59" s="146">
        <v>0.35877964130045265</v>
      </c>
      <c r="AE59" s="146">
        <v>0.24285128485511209</v>
      </c>
    </row>
    <row r="60" spans="1:31" x14ac:dyDescent="0.25">
      <c r="A60" s="10">
        <v>31</v>
      </c>
      <c r="B60" s="51" t="s">
        <v>231</v>
      </c>
      <c r="C60" s="43">
        <f t="shared" si="8"/>
        <v>0.23144108627055809</v>
      </c>
      <c r="D60" s="48"/>
      <c r="E60" s="49"/>
      <c r="F60" s="49"/>
      <c r="G60" s="49"/>
      <c r="H60" s="49">
        <v>1</v>
      </c>
      <c r="I60" s="49"/>
      <c r="J60" s="20">
        <f t="shared" si="1"/>
        <v>0</v>
      </c>
      <c r="K60" s="20">
        <f t="shared" si="2"/>
        <v>0</v>
      </c>
      <c r="L60" s="20">
        <f t="shared" si="3"/>
        <v>0</v>
      </c>
      <c r="M60" s="20">
        <f t="shared" si="4"/>
        <v>0</v>
      </c>
      <c r="N60" s="20">
        <f t="shared" si="5"/>
        <v>70.709999999999994</v>
      </c>
      <c r="O60" s="50">
        <f t="shared" si="6"/>
        <v>0</v>
      </c>
      <c r="P60" s="50">
        <f t="shared" si="7"/>
        <v>16.365199210191161</v>
      </c>
      <c r="R60" s="146">
        <v>0.35210487346852265</v>
      </c>
      <c r="S60" s="146">
        <v>0.28266347314113616</v>
      </c>
      <c r="T60" s="146">
        <v>0.32288292128488405</v>
      </c>
      <c r="U60" s="146">
        <v>0.23144108627055809</v>
      </c>
      <c r="V60" s="146">
        <v>0.30355960777728236</v>
      </c>
      <c r="W60" s="146">
        <v>0.25996670688105611</v>
      </c>
      <c r="X60" s="146">
        <v>0.28358012233668434</v>
      </c>
      <c r="Y60" s="146">
        <v>0.27743330918734305</v>
      </c>
      <c r="Z60" s="146">
        <v>0.31141334062329151</v>
      </c>
      <c r="AA60" s="146">
        <v>0.32475396391470757</v>
      </c>
      <c r="AB60" s="146">
        <v>0.20377255330781854</v>
      </c>
      <c r="AC60" s="146">
        <v>0.26178239475123022</v>
      </c>
      <c r="AD60" s="146">
        <v>0.34614488668127347</v>
      </c>
      <c r="AE60" s="146">
        <v>0.19121104428649541</v>
      </c>
    </row>
    <row r="61" spans="1:31" x14ac:dyDescent="0.25">
      <c r="A61" s="10">
        <v>32</v>
      </c>
      <c r="B61" s="51" t="s">
        <v>232</v>
      </c>
      <c r="C61" s="43">
        <f t="shared" si="8"/>
        <v>0.21155972317403862</v>
      </c>
      <c r="D61" s="48"/>
      <c r="E61" s="49"/>
      <c r="F61" s="49"/>
      <c r="G61" s="49"/>
      <c r="H61" s="49">
        <v>1</v>
      </c>
      <c r="I61" s="49"/>
      <c r="J61" s="20">
        <f t="shared" si="1"/>
        <v>0</v>
      </c>
      <c r="K61" s="20">
        <f t="shared" si="2"/>
        <v>0</v>
      </c>
      <c r="L61" s="20">
        <f t="shared" si="3"/>
        <v>0</v>
      </c>
      <c r="M61" s="20">
        <f t="shared" si="4"/>
        <v>0</v>
      </c>
      <c r="N61" s="20">
        <f t="shared" si="5"/>
        <v>70.709999999999994</v>
      </c>
      <c r="O61" s="50">
        <f t="shared" si="6"/>
        <v>0</v>
      </c>
      <c r="P61" s="50">
        <f t="shared" si="7"/>
        <v>14.959388025636269</v>
      </c>
      <c r="R61" s="146">
        <v>0.33341950338542181</v>
      </c>
      <c r="S61" s="146">
        <v>0.25568095366117966</v>
      </c>
      <c r="T61" s="146">
        <v>0.31060754752179909</v>
      </c>
      <c r="U61" s="146">
        <v>0.21155972317403862</v>
      </c>
      <c r="V61" s="146">
        <v>0.27907239536935102</v>
      </c>
      <c r="W61" s="146">
        <v>0.2350870806365801</v>
      </c>
      <c r="X61" s="146">
        <v>0.26156553937745119</v>
      </c>
      <c r="Y61" s="146">
        <v>0.25162738140762636</v>
      </c>
      <c r="Z61" s="146">
        <v>0.31141334062329151</v>
      </c>
      <c r="AA61" s="146">
        <v>0.32475396391470757</v>
      </c>
      <c r="AB61" s="146">
        <v>0.20377255330781854</v>
      </c>
      <c r="AC61" s="146">
        <v>0.26178239475123022</v>
      </c>
      <c r="AD61" s="146">
        <v>0.32833546244492312</v>
      </c>
      <c r="AE61" s="146">
        <v>0.19121104428649541</v>
      </c>
    </row>
    <row r="62" spans="1:31" x14ac:dyDescent="0.25">
      <c r="A62" s="10">
        <v>33</v>
      </c>
      <c r="B62" s="51" t="s">
        <v>233</v>
      </c>
      <c r="C62" s="43">
        <f t="shared" si="8"/>
        <v>0.18336446383055444</v>
      </c>
      <c r="D62" s="48"/>
      <c r="E62" s="49"/>
      <c r="F62" s="49"/>
      <c r="G62" s="49"/>
      <c r="H62" s="49">
        <v>1</v>
      </c>
      <c r="I62" s="49"/>
      <c r="J62" s="20">
        <f t="shared" si="1"/>
        <v>0</v>
      </c>
      <c r="K62" s="20">
        <f t="shared" si="2"/>
        <v>0</v>
      </c>
      <c r="L62" s="20">
        <f t="shared" si="3"/>
        <v>0</v>
      </c>
      <c r="M62" s="20">
        <f t="shared" si="4"/>
        <v>0</v>
      </c>
      <c r="N62" s="20">
        <f t="shared" si="5"/>
        <v>70.709999999999994</v>
      </c>
      <c r="O62" s="50">
        <f t="shared" si="6"/>
        <v>0</v>
      </c>
      <c r="P62" s="50">
        <f t="shared" si="7"/>
        <v>12.965701237458504</v>
      </c>
      <c r="R62" s="146">
        <v>0.30825415275310247</v>
      </c>
      <c r="S62" s="146">
        <v>0.22742198466795202</v>
      </c>
      <c r="T62" s="146">
        <v>0.29227846890975834</v>
      </c>
      <c r="U62" s="146">
        <v>0.18336446383055444</v>
      </c>
      <c r="V62" s="146">
        <v>0.25061510273191601</v>
      </c>
      <c r="W62" s="146">
        <v>0.20396374716812354</v>
      </c>
      <c r="X62" s="146">
        <v>0.23650899374343209</v>
      </c>
      <c r="Y62" s="146">
        <v>0.22000846078864139</v>
      </c>
      <c r="Z62" s="146">
        <v>0.2395297977036632</v>
      </c>
      <c r="AA62" s="146">
        <v>0.23220338983050848</v>
      </c>
      <c r="AB62" s="146">
        <v>0.12386550027337344</v>
      </c>
      <c r="AC62" s="146">
        <v>0.18378895571350465</v>
      </c>
      <c r="AD62" s="146">
        <v>0.30513734975937634</v>
      </c>
      <c r="AE62" s="146">
        <v>0.1200382722799344</v>
      </c>
    </row>
    <row r="63" spans="1:31" x14ac:dyDescent="0.25">
      <c r="A63" s="10">
        <v>34</v>
      </c>
      <c r="B63" s="51" t="s">
        <v>234</v>
      </c>
      <c r="C63" s="43">
        <f t="shared" si="8"/>
        <v>0.15183094224189658</v>
      </c>
      <c r="D63" s="48"/>
      <c r="E63" s="49"/>
      <c r="F63" s="49"/>
      <c r="G63" s="49"/>
      <c r="H63" s="49">
        <v>1</v>
      </c>
      <c r="I63" s="49"/>
      <c r="J63" s="20">
        <f t="shared" si="1"/>
        <v>0</v>
      </c>
      <c r="K63" s="20">
        <f t="shared" si="2"/>
        <v>0</v>
      </c>
      <c r="L63" s="20">
        <f t="shared" si="3"/>
        <v>0</v>
      </c>
      <c r="M63" s="20">
        <f t="shared" si="4"/>
        <v>0</v>
      </c>
      <c r="N63" s="20">
        <f t="shared" si="5"/>
        <v>70.709999999999994</v>
      </c>
      <c r="O63" s="50">
        <f t="shared" si="6"/>
        <v>0</v>
      </c>
      <c r="P63" s="50">
        <f t="shared" si="7"/>
        <v>10.735965925924507</v>
      </c>
      <c r="R63" s="146">
        <v>0.27777568481572151</v>
      </c>
      <c r="S63" s="146">
        <v>0.19272911986216698</v>
      </c>
      <c r="T63" s="146">
        <v>0.26558617955262837</v>
      </c>
      <c r="U63" s="146">
        <v>0.15183094224189658</v>
      </c>
      <c r="V63" s="146">
        <v>0.2186802016491714</v>
      </c>
      <c r="W63" s="146">
        <v>0.16923858005330472</v>
      </c>
      <c r="X63" s="146">
        <v>0.20588753060956733</v>
      </c>
      <c r="Y63" s="146">
        <v>0.18354799087765117</v>
      </c>
      <c r="Z63" s="146">
        <v>0.2395297977036632</v>
      </c>
      <c r="AA63" s="146">
        <v>0.23220338983050848</v>
      </c>
      <c r="AB63" s="146">
        <v>0.12386550027337344</v>
      </c>
      <c r="AC63" s="146">
        <v>0.18378895571350465</v>
      </c>
      <c r="AD63" s="146">
        <v>0.27694801216982257</v>
      </c>
      <c r="AE63" s="146">
        <v>0.1200382722799344</v>
      </c>
    </row>
    <row r="64" spans="1:31" x14ac:dyDescent="0.25">
      <c r="A64" s="10">
        <v>35</v>
      </c>
      <c r="B64" s="51" t="s">
        <v>235</v>
      </c>
      <c r="C64" s="43">
        <f t="shared" si="8"/>
        <v>0.11895646964566391</v>
      </c>
      <c r="D64" s="48"/>
      <c r="E64" s="49"/>
      <c r="F64" s="49"/>
      <c r="G64" s="49"/>
      <c r="H64" s="49">
        <v>1</v>
      </c>
      <c r="I64" s="49"/>
      <c r="J64" s="20">
        <f t="shared" si="1"/>
        <v>0</v>
      </c>
      <c r="K64" s="20">
        <f t="shared" si="2"/>
        <v>0</v>
      </c>
      <c r="L64" s="20">
        <f t="shared" si="3"/>
        <v>0</v>
      </c>
      <c r="M64" s="20">
        <f t="shared" si="4"/>
        <v>0</v>
      </c>
      <c r="N64" s="20">
        <f t="shared" si="5"/>
        <v>70.709999999999994</v>
      </c>
      <c r="O64" s="50">
        <f t="shared" si="6"/>
        <v>0</v>
      </c>
      <c r="P64" s="50">
        <f t="shared" si="7"/>
        <v>8.4114119686448934</v>
      </c>
      <c r="R64" s="146">
        <v>0.24192964595521849</v>
      </c>
      <c r="S64" s="146">
        <v>0.15837565781713622</v>
      </c>
      <c r="T64" s="146">
        <v>0.23278419732481812</v>
      </c>
      <c r="U64" s="146">
        <v>0.11895646964566391</v>
      </c>
      <c r="V64" s="146">
        <v>0.18360863412555936</v>
      </c>
      <c r="W64" s="146">
        <v>0.13381526016121745</v>
      </c>
      <c r="X64" s="146">
        <v>0.17164742941233169</v>
      </c>
      <c r="Y64" s="146">
        <v>0.14459623832126028</v>
      </c>
      <c r="Z64" s="146">
        <v>0.14599507927829417</v>
      </c>
      <c r="AA64" s="146">
        <v>0.12905959540732645</v>
      </c>
      <c r="AB64" s="146">
        <v>4.8346090759978123E-2</v>
      </c>
      <c r="AC64" s="146">
        <v>9.8769819573537435E-2</v>
      </c>
      <c r="AD64" s="146">
        <v>0.24262092021898557</v>
      </c>
      <c r="AE64" s="146">
        <v>4.7061235647895022E-2</v>
      </c>
    </row>
    <row r="65" spans="1:31" x14ac:dyDescent="0.25">
      <c r="A65" s="10">
        <v>36</v>
      </c>
      <c r="B65" s="51" t="s">
        <v>236</v>
      </c>
      <c r="C65" s="43">
        <f t="shared" si="8"/>
        <v>8.7246507134956838E-2</v>
      </c>
      <c r="D65" s="48"/>
      <c r="E65" s="49"/>
      <c r="F65" s="49"/>
      <c r="G65" s="49"/>
      <c r="H65" s="49">
        <v>1</v>
      </c>
      <c r="I65" s="49"/>
      <c r="J65" s="20">
        <f t="shared" si="1"/>
        <v>0</v>
      </c>
      <c r="K65" s="20">
        <f t="shared" si="2"/>
        <v>0</v>
      </c>
      <c r="L65" s="20">
        <f t="shared" si="3"/>
        <v>0</v>
      </c>
      <c r="M65" s="20">
        <f t="shared" si="4"/>
        <v>0</v>
      </c>
      <c r="N65" s="20">
        <f t="shared" si="5"/>
        <v>70.709999999999994</v>
      </c>
      <c r="O65" s="50">
        <f t="shared" si="6"/>
        <v>0</v>
      </c>
      <c r="P65" s="50">
        <f t="shared" si="7"/>
        <v>6.1692005195127972</v>
      </c>
      <c r="R65" s="146">
        <v>0.20266858733348253</v>
      </c>
      <c r="S65" s="146">
        <v>0.12020760387406397</v>
      </c>
      <c r="T65" s="146">
        <v>0.19653195325823894</v>
      </c>
      <c r="U65" s="146">
        <v>8.7246507134956838E-2</v>
      </c>
      <c r="V65" s="146">
        <v>0.14701419231543919</v>
      </c>
      <c r="W65" s="146">
        <v>9.6591023445949054E-2</v>
      </c>
      <c r="X65" s="146">
        <v>0.13771729123646051</v>
      </c>
      <c r="Y65" s="146">
        <v>0.1047748871056258</v>
      </c>
      <c r="Z65" s="146">
        <v>0.14599507927829417</v>
      </c>
      <c r="AA65" s="146">
        <v>0.12905959540732645</v>
      </c>
      <c r="AB65" s="146">
        <v>4.8346090759978123E-2</v>
      </c>
      <c r="AC65" s="146">
        <v>9.8769819573537435E-2</v>
      </c>
      <c r="AD65" s="146">
        <v>0.20301214923496502</v>
      </c>
      <c r="AE65" s="146">
        <v>4.7061235647895022E-2</v>
      </c>
    </row>
    <row r="66" spans="1:31" x14ac:dyDescent="0.25">
      <c r="A66" s="10">
        <v>37</v>
      </c>
      <c r="B66" s="51" t="s">
        <v>237</v>
      </c>
      <c r="C66" s="43">
        <f t="shared" si="8"/>
        <v>5.9277092171695717E-2</v>
      </c>
      <c r="D66" s="48"/>
      <c r="E66" s="49"/>
      <c r="F66" s="49"/>
      <c r="G66" s="49"/>
      <c r="H66" s="49">
        <v>1</v>
      </c>
      <c r="I66" s="49"/>
      <c r="J66" s="20">
        <f t="shared" si="1"/>
        <v>0</v>
      </c>
      <c r="K66" s="20">
        <f t="shared" si="2"/>
        <v>0</v>
      </c>
      <c r="L66" s="20">
        <f t="shared" si="3"/>
        <v>0</v>
      </c>
      <c r="M66" s="20">
        <f t="shared" si="4"/>
        <v>0</v>
      </c>
      <c r="N66" s="20">
        <f t="shared" si="5"/>
        <v>70.709999999999994</v>
      </c>
      <c r="O66" s="50">
        <f t="shared" si="6"/>
        <v>0</v>
      </c>
      <c r="P66" s="50">
        <f t="shared" si="7"/>
        <v>4.1914831874606033</v>
      </c>
      <c r="R66" s="146">
        <v>0.15948686821137903</v>
      </c>
      <c r="S66" s="146">
        <v>8.3220081272745383E-2</v>
      </c>
      <c r="T66" s="146">
        <v>0.15722836200767737</v>
      </c>
      <c r="U66" s="146">
        <v>5.9277092171695717E-2</v>
      </c>
      <c r="V66" s="146">
        <v>0.10925297120122826</v>
      </c>
      <c r="W66" s="146">
        <v>6.1683384582526007E-2</v>
      </c>
      <c r="X66" s="146">
        <v>0.10278517957292278</v>
      </c>
      <c r="Y66" s="146">
        <v>6.9693240293976888E-2</v>
      </c>
      <c r="Z66" s="146">
        <v>5.4291962821213784E-2</v>
      </c>
      <c r="AA66" s="146">
        <v>3.9926189174412242E-2</v>
      </c>
      <c r="AB66" s="146">
        <v>7.2990705303444502E-3</v>
      </c>
      <c r="AC66" s="146">
        <v>3.045379989065063E-2</v>
      </c>
      <c r="AD66" s="146">
        <v>0.15972684045794666</v>
      </c>
      <c r="AE66" s="146">
        <v>8.3515582285401853E-3</v>
      </c>
    </row>
    <row r="67" spans="1:31" x14ac:dyDescent="0.25">
      <c r="A67" s="10">
        <v>38</v>
      </c>
      <c r="B67" s="51" t="s">
        <v>238</v>
      </c>
      <c r="C67" s="43">
        <f t="shared" si="8"/>
        <v>3.3629639742603884E-2</v>
      </c>
      <c r="D67" s="48"/>
      <c r="E67" s="49"/>
      <c r="F67" s="49"/>
      <c r="G67" s="49"/>
      <c r="H67" s="49">
        <v>1</v>
      </c>
      <c r="I67" s="49"/>
      <c r="J67" s="20">
        <f t="shared" si="1"/>
        <v>0</v>
      </c>
      <c r="K67" s="20">
        <f t="shared" si="2"/>
        <v>0</v>
      </c>
      <c r="L67" s="20">
        <f t="shared" si="3"/>
        <v>0</v>
      </c>
      <c r="M67" s="20">
        <f t="shared" si="4"/>
        <v>0</v>
      </c>
      <c r="N67" s="20">
        <f t="shared" si="5"/>
        <v>70.709999999999994</v>
      </c>
      <c r="O67" s="50">
        <f t="shared" si="6"/>
        <v>0</v>
      </c>
      <c r="P67" s="50">
        <f t="shared" si="7"/>
        <v>2.3779518261995203</v>
      </c>
      <c r="R67" s="146">
        <v>0.11232225588255301</v>
      </c>
      <c r="S67" s="146">
        <v>4.8741187772653259E-2</v>
      </c>
      <c r="T67" s="146">
        <v>0.11429254784774229</v>
      </c>
      <c r="U67" s="146">
        <v>3.3629639742603884E-2</v>
      </c>
      <c r="V67" s="146">
        <v>6.9680969218980329E-2</v>
      </c>
      <c r="W67" s="146">
        <v>3.1432742085655045E-2</v>
      </c>
      <c r="X67" s="146">
        <v>6.5495907258543845E-2</v>
      </c>
      <c r="Y67" s="146">
        <v>3.8622715225866244E-2</v>
      </c>
      <c r="Z67" s="146">
        <v>5.4291962821213784E-2</v>
      </c>
      <c r="AA67" s="146">
        <v>3.9926189174412242E-2</v>
      </c>
      <c r="AB67" s="146">
        <v>7.2990705303444502E-3</v>
      </c>
      <c r="AC67" s="146">
        <v>3.045379989065063E-2</v>
      </c>
      <c r="AD67" s="146">
        <v>0.11200828444612863</v>
      </c>
      <c r="AE67" s="146">
        <v>8.3515582285401853E-3</v>
      </c>
    </row>
    <row r="68" spans="1:31" x14ac:dyDescent="0.25">
      <c r="A68" s="10">
        <v>39</v>
      </c>
      <c r="B68" s="52" t="s">
        <v>239</v>
      </c>
      <c r="C68" s="43">
        <f t="shared" si="8"/>
        <v>1.4418752149871934E-2</v>
      </c>
      <c r="D68" s="48"/>
      <c r="E68" s="49"/>
      <c r="F68" s="49"/>
      <c r="G68" s="49">
        <v>1</v>
      </c>
      <c r="H68" s="49"/>
      <c r="I68" s="49"/>
      <c r="J68" s="20">
        <f t="shared" si="1"/>
        <v>0</v>
      </c>
      <c r="K68" s="20">
        <f t="shared" si="2"/>
        <v>0</v>
      </c>
      <c r="L68" s="20">
        <f t="shared" si="3"/>
        <v>0</v>
      </c>
      <c r="M68" s="20">
        <f t="shared" si="4"/>
        <v>102.71</v>
      </c>
      <c r="N68" s="20">
        <f t="shared" si="5"/>
        <v>0</v>
      </c>
      <c r="O68" s="50">
        <f t="shared" si="6"/>
        <v>0</v>
      </c>
      <c r="P68" s="50">
        <f t="shared" si="7"/>
        <v>1.4809500333133463</v>
      </c>
      <c r="R68" s="146">
        <v>6.4970945434661864E-2</v>
      </c>
      <c r="S68" s="146">
        <v>2.0843756502837645E-2</v>
      </c>
      <c r="T68" s="146">
        <v>7.0999810049313911E-2</v>
      </c>
      <c r="U68" s="146">
        <v>1.4418752149871934E-2</v>
      </c>
      <c r="V68" s="146">
        <v>3.3480504836215515E-2</v>
      </c>
      <c r="W68" s="146">
        <v>1.2209740047910936E-2</v>
      </c>
      <c r="X68" s="146">
        <v>3.2639826993912227E-2</v>
      </c>
      <c r="Y68" s="146">
        <v>1.6624219413648715E-2</v>
      </c>
      <c r="Z68" s="146">
        <v>9.9234554401312208E-3</v>
      </c>
      <c r="AA68" s="146">
        <v>6.4789502460360854E-3</v>
      </c>
      <c r="AB68" s="146">
        <v>0</v>
      </c>
      <c r="AC68" s="146">
        <v>3.2668124658283217E-3</v>
      </c>
      <c r="AD68" s="146">
        <v>6.4098640191431355E-2</v>
      </c>
      <c r="AE68" s="146">
        <v>0</v>
      </c>
    </row>
    <row r="69" spans="1:31" x14ac:dyDescent="0.25">
      <c r="A69" s="10">
        <v>40</v>
      </c>
      <c r="B69" s="52" t="s">
        <v>240</v>
      </c>
      <c r="C69" s="43">
        <f t="shared" si="8"/>
        <v>3.9169884694953139E-3</v>
      </c>
      <c r="D69" s="48"/>
      <c r="E69" s="49"/>
      <c r="F69" s="49"/>
      <c r="G69" s="49">
        <v>1</v>
      </c>
      <c r="H69" s="49"/>
      <c r="I69" s="49"/>
      <c r="J69" s="20">
        <f t="shared" si="1"/>
        <v>0</v>
      </c>
      <c r="K69" s="20">
        <f t="shared" si="2"/>
        <v>0</v>
      </c>
      <c r="L69" s="20">
        <f t="shared" si="3"/>
        <v>0</v>
      </c>
      <c r="M69" s="20">
        <f t="shared" si="4"/>
        <v>102.71</v>
      </c>
      <c r="N69" s="20">
        <f t="shared" si="5"/>
        <v>0</v>
      </c>
      <c r="O69" s="50">
        <f t="shared" si="6"/>
        <v>0</v>
      </c>
      <c r="P69" s="50">
        <f t="shared" si="7"/>
        <v>0.40231388570186366</v>
      </c>
      <c r="R69" s="146">
        <v>2.6931203675143612E-2</v>
      </c>
      <c r="S69" s="146">
        <v>7.2528894308989053E-3</v>
      </c>
      <c r="T69" s="146">
        <v>3.3508831002081331E-2</v>
      </c>
      <c r="U69" s="146">
        <v>3.9169884694953139E-3</v>
      </c>
      <c r="V69" s="146">
        <v>1.1660216551920269E-2</v>
      </c>
      <c r="W69" s="146">
        <v>2.1499932118153762E-3</v>
      </c>
      <c r="X69" s="146">
        <v>1.2398520854577967E-2</v>
      </c>
      <c r="Y69" s="146">
        <v>4.5908541830340013E-3</v>
      </c>
      <c r="Z69" s="146">
        <v>9.9234554401312208E-3</v>
      </c>
      <c r="AA69" s="146">
        <v>6.4789502460360854E-3</v>
      </c>
      <c r="AB69" s="146">
        <v>0</v>
      </c>
      <c r="AC69" s="146">
        <v>3.2668124658283217E-3</v>
      </c>
      <c r="AD69" s="146">
        <v>2.5636398664686463E-2</v>
      </c>
      <c r="AE69" s="146">
        <v>0</v>
      </c>
    </row>
    <row r="70" spans="1:31" x14ac:dyDescent="0.25">
      <c r="A70" s="10">
        <v>41</v>
      </c>
      <c r="B70" s="52" t="s">
        <v>241</v>
      </c>
      <c r="C70" s="147">
        <f t="shared" si="8"/>
        <v>7.7634005701708903E-5</v>
      </c>
      <c r="D70" s="48"/>
      <c r="E70" s="49"/>
      <c r="F70" s="49"/>
      <c r="G70" s="49">
        <v>1</v>
      </c>
      <c r="H70" s="49"/>
      <c r="I70" s="49"/>
      <c r="J70" s="20">
        <f t="shared" si="1"/>
        <v>0</v>
      </c>
      <c r="K70" s="20">
        <f t="shared" si="2"/>
        <v>0</v>
      </c>
      <c r="L70" s="20">
        <f t="shared" si="3"/>
        <v>0</v>
      </c>
      <c r="M70" s="20">
        <f t="shared" si="4"/>
        <v>102.71</v>
      </c>
      <c r="N70" s="20">
        <f t="shared" si="5"/>
        <v>0</v>
      </c>
      <c r="O70" s="50">
        <f t="shared" si="6"/>
        <v>0</v>
      </c>
      <c r="P70" s="50">
        <f t="shared" si="7"/>
        <v>7.9737887256225212E-3</v>
      </c>
      <c r="R70" s="146">
        <v>8.8526024790044587E-3</v>
      </c>
      <c r="S70" s="146">
        <v>9.5918171517482954E-4</v>
      </c>
      <c r="T70" s="146">
        <v>1.20584201789027E-2</v>
      </c>
      <c r="U70" s="146">
        <v>7.7634005701708903E-5</v>
      </c>
      <c r="V70" s="146">
        <v>3.106360484917033E-3</v>
      </c>
      <c r="W70" s="146">
        <v>0</v>
      </c>
      <c r="X70" s="146">
        <v>3.3951763502943163E-3</v>
      </c>
      <c r="Y70" s="146">
        <v>1.2534755448557E-4</v>
      </c>
      <c r="Z70" s="146">
        <v>0</v>
      </c>
      <c r="AA70" s="146">
        <v>0</v>
      </c>
      <c r="AB70" s="146">
        <v>0</v>
      </c>
      <c r="AC70" s="146">
        <v>0</v>
      </c>
      <c r="AD70" s="146">
        <v>8.3773085678283763E-3</v>
      </c>
      <c r="AE70" s="146">
        <v>0</v>
      </c>
    </row>
    <row r="71" spans="1:31" x14ac:dyDescent="0.25">
      <c r="A71" s="10">
        <v>42</v>
      </c>
      <c r="B71" s="52" t="s">
        <v>242</v>
      </c>
      <c r="C71" s="43">
        <f t="shared" si="8"/>
        <v>0</v>
      </c>
      <c r="D71" s="48"/>
      <c r="E71" s="49"/>
      <c r="F71" s="49"/>
      <c r="G71" s="49">
        <v>1</v>
      </c>
      <c r="H71" s="49"/>
      <c r="I71" s="49"/>
      <c r="J71" s="20">
        <f t="shared" si="1"/>
        <v>0</v>
      </c>
      <c r="K71" s="20">
        <f t="shared" si="2"/>
        <v>0</v>
      </c>
      <c r="L71" s="20">
        <f t="shared" si="3"/>
        <v>0</v>
      </c>
      <c r="M71" s="20">
        <f t="shared" si="4"/>
        <v>102.71</v>
      </c>
      <c r="N71" s="20">
        <f t="shared" si="5"/>
        <v>0</v>
      </c>
      <c r="O71" s="50">
        <f t="shared" si="6"/>
        <v>0</v>
      </c>
      <c r="P71" s="50">
        <f t="shared" si="7"/>
        <v>0</v>
      </c>
      <c r="R71" s="146">
        <v>1.5791549237591435E-3</v>
      </c>
      <c r="S71" s="146">
        <v>0</v>
      </c>
      <c r="T71" s="146">
        <v>2.9883606595423424E-3</v>
      </c>
      <c r="U71" s="146">
        <v>0</v>
      </c>
      <c r="V71" s="146">
        <v>1.0607084582643525E-4</v>
      </c>
      <c r="W71" s="146">
        <v>0</v>
      </c>
      <c r="X71" s="146">
        <v>8.6501308287753267E-5</v>
      </c>
      <c r="Y71" s="146">
        <v>0</v>
      </c>
      <c r="Z71" s="146">
        <v>0</v>
      </c>
      <c r="AA71" s="146">
        <v>0</v>
      </c>
      <c r="AB71" s="146">
        <v>0</v>
      </c>
      <c r="AC71" s="146">
        <v>0</v>
      </c>
      <c r="AD71" s="146">
        <v>1.6357153590467821E-3</v>
      </c>
      <c r="AE71" s="146">
        <v>0</v>
      </c>
    </row>
    <row r="72" spans="1:31" x14ac:dyDescent="0.25">
      <c r="A72" s="10">
        <v>43</v>
      </c>
      <c r="B72" s="51" t="s">
        <v>243</v>
      </c>
      <c r="C72" s="43">
        <f t="shared" si="8"/>
        <v>0</v>
      </c>
      <c r="D72" s="48"/>
      <c r="E72" s="49"/>
      <c r="F72" s="49"/>
      <c r="G72" s="49"/>
      <c r="H72" s="49">
        <v>1</v>
      </c>
      <c r="I72" s="49"/>
      <c r="J72" s="20">
        <f t="shared" si="1"/>
        <v>0</v>
      </c>
      <c r="K72" s="20">
        <f t="shared" si="2"/>
        <v>0</v>
      </c>
      <c r="L72" s="20">
        <f t="shared" si="3"/>
        <v>0</v>
      </c>
      <c r="M72" s="20">
        <f t="shared" si="4"/>
        <v>0</v>
      </c>
      <c r="N72" s="20">
        <f t="shared" si="5"/>
        <v>70.709999999999994</v>
      </c>
      <c r="O72" s="50">
        <f t="shared" si="6"/>
        <v>0</v>
      </c>
      <c r="P72" s="50">
        <f t="shared" si="7"/>
        <v>0</v>
      </c>
      <c r="R72" s="146">
        <v>0</v>
      </c>
      <c r="S72" s="146">
        <v>0</v>
      </c>
      <c r="T72" s="146">
        <v>1.3997005431111668E-5</v>
      </c>
      <c r="U72" s="146">
        <v>0</v>
      </c>
      <c r="V72" s="146">
        <v>0</v>
      </c>
      <c r="W72" s="146">
        <v>0</v>
      </c>
      <c r="X72" s="146">
        <v>0</v>
      </c>
      <c r="Y72" s="146">
        <v>0</v>
      </c>
      <c r="Z72" s="146">
        <v>0</v>
      </c>
      <c r="AA72" s="146">
        <v>0</v>
      </c>
      <c r="AB72" s="146">
        <v>0</v>
      </c>
      <c r="AC72" s="146">
        <v>0</v>
      </c>
      <c r="AD72" s="146">
        <v>0</v>
      </c>
      <c r="AE72" s="146">
        <v>0</v>
      </c>
    </row>
    <row r="73" spans="1:31" x14ac:dyDescent="0.25">
      <c r="A73" s="10">
        <v>44</v>
      </c>
      <c r="B73" s="51" t="s">
        <v>244</v>
      </c>
      <c r="C73" s="43">
        <f t="shared" si="8"/>
        <v>0</v>
      </c>
      <c r="D73" s="48"/>
      <c r="E73" s="49"/>
      <c r="F73" s="49"/>
      <c r="G73" s="49"/>
      <c r="H73" s="49">
        <v>1</v>
      </c>
      <c r="I73" s="49"/>
      <c r="J73" s="20">
        <f t="shared" si="1"/>
        <v>0</v>
      </c>
      <c r="K73" s="20">
        <f t="shared" si="2"/>
        <v>0</v>
      </c>
      <c r="L73" s="20">
        <f t="shared" si="3"/>
        <v>0</v>
      </c>
      <c r="M73" s="20">
        <f t="shared" si="4"/>
        <v>0</v>
      </c>
      <c r="N73" s="20">
        <f t="shared" si="5"/>
        <v>70.709999999999994</v>
      </c>
      <c r="O73" s="50">
        <f t="shared" si="6"/>
        <v>0</v>
      </c>
      <c r="P73" s="50">
        <f t="shared" si="7"/>
        <v>0</v>
      </c>
      <c r="R73" s="146">
        <v>0</v>
      </c>
      <c r="S73" s="146">
        <v>0</v>
      </c>
      <c r="T73" s="146">
        <v>0</v>
      </c>
      <c r="U73" s="146">
        <v>0</v>
      </c>
      <c r="V73" s="146">
        <v>0</v>
      </c>
      <c r="W73" s="146">
        <v>0</v>
      </c>
      <c r="X73" s="146">
        <v>0</v>
      </c>
      <c r="Y73" s="146">
        <v>0</v>
      </c>
      <c r="Z73" s="146">
        <v>0</v>
      </c>
      <c r="AA73" s="146">
        <v>0</v>
      </c>
      <c r="AB73" s="146">
        <v>0</v>
      </c>
      <c r="AC73" s="146">
        <v>0</v>
      </c>
      <c r="AD73" s="146">
        <v>0</v>
      </c>
      <c r="AE73" s="146">
        <v>0</v>
      </c>
    </row>
    <row r="74" spans="1:31" x14ac:dyDescent="0.25">
      <c r="A74" s="10">
        <v>45</v>
      </c>
      <c r="B74" s="51" t="s">
        <v>245</v>
      </c>
      <c r="C74" s="43">
        <f t="shared" si="8"/>
        <v>0</v>
      </c>
      <c r="D74" s="48"/>
      <c r="E74" s="49"/>
      <c r="F74" s="49"/>
      <c r="G74" s="49"/>
      <c r="H74" s="49">
        <v>1</v>
      </c>
      <c r="I74" s="49"/>
      <c r="J74" s="20">
        <f t="shared" si="1"/>
        <v>0</v>
      </c>
      <c r="K74" s="20">
        <f t="shared" si="2"/>
        <v>0</v>
      </c>
      <c r="L74" s="20">
        <f t="shared" si="3"/>
        <v>0</v>
      </c>
      <c r="M74" s="20">
        <f t="shared" si="4"/>
        <v>0</v>
      </c>
      <c r="N74" s="20">
        <f t="shared" si="5"/>
        <v>70.709999999999994</v>
      </c>
      <c r="O74" s="50">
        <f t="shared" si="6"/>
        <v>0</v>
      </c>
      <c r="P74" s="50">
        <f t="shared" si="7"/>
        <v>0</v>
      </c>
      <c r="R74" s="146">
        <v>0</v>
      </c>
      <c r="S74" s="146">
        <v>0</v>
      </c>
      <c r="T74" s="146">
        <v>0</v>
      </c>
      <c r="U74" s="146">
        <v>0</v>
      </c>
      <c r="V74" s="146">
        <v>0</v>
      </c>
      <c r="W74" s="146">
        <v>0</v>
      </c>
      <c r="X74" s="146">
        <v>0</v>
      </c>
      <c r="Y74" s="146">
        <v>0</v>
      </c>
      <c r="Z74" s="146">
        <v>0</v>
      </c>
      <c r="AA74" s="146">
        <v>0</v>
      </c>
      <c r="AB74" s="146">
        <v>0</v>
      </c>
      <c r="AC74" s="146">
        <v>0</v>
      </c>
      <c r="AD74" s="146">
        <v>0</v>
      </c>
      <c r="AE74" s="146">
        <v>0</v>
      </c>
    </row>
    <row r="75" spans="1:31" x14ac:dyDescent="0.25">
      <c r="A75" s="10">
        <v>46</v>
      </c>
      <c r="B75" s="51" t="s">
        <v>246</v>
      </c>
      <c r="C75" s="43">
        <f t="shared" si="8"/>
        <v>0</v>
      </c>
      <c r="D75" s="48"/>
      <c r="E75" s="49"/>
      <c r="F75" s="49"/>
      <c r="G75" s="49"/>
      <c r="H75" s="49">
        <v>1</v>
      </c>
      <c r="I75" s="49"/>
      <c r="J75" s="20">
        <f t="shared" si="1"/>
        <v>0</v>
      </c>
      <c r="K75" s="20">
        <f t="shared" si="2"/>
        <v>0</v>
      </c>
      <c r="L75" s="20">
        <f t="shared" si="3"/>
        <v>0</v>
      </c>
      <c r="M75" s="20">
        <f t="shared" si="4"/>
        <v>0</v>
      </c>
      <c r="N75" s="20">
        <f t="shared" si="5"/>
        <v>70.709999999999994</v>
      </c>
      <c r="O75" s="50">
        <f t="shared" si="6"/>
        <v>0</v>
      </c>
      <c r="P75" s="50">
        <f t="shared" si="7"/>
        <v>0</v>
      </c>
      <c r="R75" s="146">
        <v>0</v>
      </c>
      <c r="S75" s="146">
        <v>0</v>
      </c>
      <c r="T75" s="146">
        <v>0</v>
      </c>
      <c r="U75" s="146">
        <v>0</v>
      </c>
      <c r="V75" s="146">
        <v>0</v>
      </c>
      <c r="W75" s="146">
        <v>0</v>
      </c>
      <c r="X75" s="146">
        <v>0</v>
      </c>
      <c r="Y75" s="146">
        <v>0</v>
      </c>
      <c r="Z75" s="146">
        <v>0</v>
      </c>
      <c r="AA75" s="146">
        <v>0</v>
      </c>
      <c r="AB75" s="146">
        <v>0</v>
      </c>
      <c r="AC75" s="146">
        <v>0</v>
      </c>
      <c r="AD75" s="146">
        <v>0</v>
      </c>
      <c r="AE75" s="146">
        <v>0</v>
      </c>
    </row>
    <row r="76" spans="1:31" x14ac:dyDescent="0.25">
      <c r="A76" s="10">
        <v>47</v>
      </c>
      <c r="B76" s="42" t="s">
        <v>247</v>
      </c>
      <c r="C76" s="43">
        <f t="shared" si="8"/>
        <v>0</v>
      </c>
      <c r="D76" s="48"/>
      <c r="E76" s="49"/>
      <c r="F76" s="49"/>
      <c r="G76" s="49"/>
      <c r="H76" s="49"/>
      <c r="I76" s="49">
        <v>1</v>
      </c>
      <c r="J76" s="20">
        <f t="shared" si="1"/>
        <v>0</v>
      </c>
      <c r="K76" s="20">
        <f t="shared" si="2"/>
        <v>0</v>
      </c>
      <c r="L76" s="20">
        <f t="shared" si="3"/>
        <v>0</v>
      </c>
      <c r="M76" s="20">
        <f t="shared" si="4"/>
        <v>0</v>
      </c>
      <c r="N76" s="20">
        <f t="shared" si="5"/>
        <v>0</v>
      </c>
      <c r="O76" s="50">
        <f t="shared" si="6"/>
        <v>44.85</v>
      </c>
      <c r="P76" s="50">
        <f t="shared" si="7"/>
        <v>0</v>
      </c>
      <c r="R76" s="146">
        <v>0</v>
      </c>
      <c r="S76" s="146">
        <v>0</v>
      </c>
      <c r="T76" s="146">
        <v>0</v>
      </c>
      <c r="U76" s="146">
        <v>0</v>
      </c>
      <c r="V76" s="146">
        <v>0</v>
      </c>
      <c r="W76" s="146">
        <v>0</v>
      </c>
      <c r="X76" s="146">
        <v>0</v>
      </c>
      <c r="Y76" s="146">
        <v>0</v>
      </c>
      <c r="Z76" s="146">
        <v>0</v>
      </c>
      <c r="AA76" s="146">
        <v>0</v>
      </c>
      <c r="AB76" s="146">
        <v>0</v>
      </c>
      <c r="AC76" s="146">
        <v>0</v>
      </c>
      <c r="AD76" s="146">
        <v>0</v>
      </c>
      <c r="AE76" s="146">
        <v>0</v>
      </c>
    </row>
    <row r="77" spans="1:31" x14ac:dyDescent="0.25">
      <c r="A77" s="10">
        <v>48</v>
      </c>
      <c r="B77" s="42" t="s">
        <v>248</v>
      </c>
      <c r="C77" s="43">
        <f t="shared" si="8"/>
        <v>0</v>
      </c>
      <c r="D77" s="48"/>
      <c r="E77" s="49"/>
      <c r="F77" s="49"/>
      <c r="G77" s="49"/>
      <c r="H77" s="49"/>
      <c r="I77" s="49">
        <v>1</v>
      </c>
      <c r="J77" s="20">
        <f t="shared" si="1"/>
        <v>0</v>
      </c>
      <c r="K77" s="20">
        <f t="shared" si="2"/>
        <v>0</v>
      </c>
      <c r="L77" s="20">
        <f t="shared" si="3"/>
        <v>0</v>
      </c>
      <c r="M77" s="20">
        <f t="shared" si="4"/>
        <v>0</v>
      </c>
      <c r="N77" s="20">
        <f t="shared" si="5"/>
        <v>0</v>
      </c>
      <c r="O77" s="50">
        <f t="shared" si="6"/>
        <v>44.85</v>
      </c>
      <c r="P77" s="50">
        <f t="shared" si="7"/>
        <v>0</v>
      </c>
      <c r="R77" s="146">
        <v>0</v>
      </c>
      <c r="S77" s="146">
        <v>0</v>
      </c>
      <c r="T77" s="146">
        <v>0</v>
      </c>
      <c r="U77" s="146">
        <v>0</v>
      </c>
      <c r="V77" s="146">
        <v>0</v>
      </c>
      <c r="W77" s="146">
        <v>0</v>
      </c>
      <c r="X77" s="146">
        <v>0</v>
      </c>
      <c r="Y77" s="146">
        <v>0</v>
      </c>
      <c r="Z77" s="146">
        <v>0</v>
      </c>
      <c r="AA77" s="146">
        <v>0</v>
      </c>
      <c r="AB77" s="146">
        <v>0</v>
      </c>
      <c r="AC77" s="146">
        <v>0</v>
      </c>
      <c r="AD77" s="146">
        <v>0</v>
      </c>
      <c r="AE77" s="146">
        <v>0</v>
      </c>
    </row>
    <row r="78" spans="1:31" x14ac:dyDescent="0.25">
      <c r="A78" s="10">
        <v>49</v>
      </c>
      <c r="B78" s="42" t="s">
        <v>249</v>
      </c>
      <c r="C78" s="43">
        <f t="shared" si="8"/>
        <v>0</v>
      </c>
      <c r="D78" s="48"/>
      <c r="E78" s="49"/>
      <c r="F78" s="49"/>
      <c r="G78" s="49"/>
      <c r="H78" s="49"/>
      <c r="I78" s="49">
        <v>1</v>
      </c>
      <c r="J78" s="20">
        <f t="shared" si="1"/>
        <v>0</v>
      </c>
      <c r="K78" s="20">
        <f t="shared" si="2"/>
        <v>0</v>
      </c>
      <c r="L78" s="20">
        <f t="shared" si="3"/>
        <v>0</v>
      </c>
      <c r="M78" s="20">
        <f t="shared" si="4"/>
        <v>0</v>
      </c>
      <c r="N78" s="20">
        <f t="shared" si="5"/>
        <v>0</v>
      </c>
      <c r="O78" s="50">
        <f t="shared" si="6"/>
        <v>44.85</v>
      </c>
      <c r="P78" s="50">
        <f t="shared" si="7"/>
        <v>0</v>
      </c>
      <c r="R78" s="146">
        <v>0</v>
      </c>
      <c r="S78" s="146">
        <v>0</v>
      </c>
      <c r="T78" s="146">
        <v>0</v>
      </c>
      <c r="U78" s="146">
        <v>0</v>
      </c>
      <c r="V78" s="146">
        <v>0</v>
      </c>
      <c r="W78" s="146">
        <v>0</v>
      </c>
      <c r="X78" s="146">
        <v>0</v>
      </c>
      <c r="Y78" s="146">
        <v>0</v>
      </c>
      <c r="Z78" s="146">
        <v>0</v>
      </c>
      <c r="AA78" s="146">
        <v>0</v>
      </c>
      <c r="AB78" s="146">
        <v>0</v>
      </c>
      <c r="AC78" s="146">
        <v>0</v>
      </c>
      <c r="AD78" s="146">
        <v>0</v>
      </c>
      <c r="AE78" s="146">
        <v>0</v>
      </c>
    </row>
    <row r="79" spans="1:31" x14ac:dyDescent="0.25">
      <c r="A79" s="10">
        <v>50</v>
      </c>
      <c r="B79" s="53" t="s">
        <v>250</v>
      </c>
      <c r="C79" s="43">
        <f t="shared" si="8"/>
        <v>0</v>
      </c>
      <c r="D79" s="54"/>
      <c r="E79" s="55"/>
      <c r="F79" s="55"/>
      <c r="G79" s="55"/>
      <c r="H79" s="55"/>
      <c r="I79" s="55">
        <v>1</v>
      </c>
      <c r="J79" s="56">
        <f t="shared" si="1"/>
        <v>0</v>
      </c>
      <c r="K79" s="56">
        <f t="shared" si="2"/>
        <v>0</v>
      </c>
      <c r="L79" s="56">
        <f t="shared" si="3"/>
        <v>0</v>
      </c>
      <c r="M79" s="56">
        <f t="shared" si="4"/>
        <v>0</v>
      </c>
      <c r="N79" s="56">
        <f t="shared" si="5"/>
        <v>0</v>
      </c>
      <c r="O79" s="57">
        <f t="shared" si="6"/>
        <v>44.85</v>
      </c>
      <c r="P79" s="58">
        <f t="shared" si="7"/>
        <v>0</v>
      </c>
      <c r="R79" s="146">
        <v>0</v>
      </c>
      <c r="S79" s="146">
        <v>0</v>
      </c>
      <c r="T79" s="146">
        <v>0</v>
      </c>
      <c r="U79" s="146">
        <v>0</v>
      </c>
      <c r="V79" s="146">
        <v>0</v>
      </c>
      <c r="W79" s="146">
        <v>0</v>
      </c>
      <c r="X79" s="146">
        <v>0</v>
      </c>
      <c r="Y79" s="146">
        <v>0</v>
      </c>
      <c r="Z79" s="146">
        <v>0</v>
      </c>
      <c r="AA79" s="146">
        <v>0</v>
      </c>
      <c r="AB79" s="146">
        <v>0</v>
      </c>
      <c r="AC79" s="146">
        <v>0</v>
      </c>
      <c r="AD79" s="146">
        <v>0</v>
      </c>
      <c r="AE79" s="146">
        <v>0</v>
      </c>
    </row>
    <row r="80" spans="1:31" x14ac:dyDescent="0.25">
      <c r="B80" s="59" t="s">
        <v>188</v>
      </c>
      <c r="C80" s="60">
        <f>SUM(C32:C79)</f>
        <v>4.0672455587125276</v>
      </c>
      <c r="D80" s="61"/>
      <c r="E80" s="39"/>
      <c r="F80" s="39"/>
      <c r="G80" s="39"/>
      <c r="H80" s="39"/>
      <c r="I80" s="39"/>
      <c r="J80" s="56">
        <f>SUM(J32:J79)</f>
        <v>0</v>
      </c>
      <c r="K80" s="56">
        <f t="shared" ref="K80:P80" si="9">SUM(K32:K79)</f>
        <v>0</v>
      </c>
      <c r="L80" s="56">
        <f t="shared" si="9"/>
        <v>0</v>
      </c>
      <c r="M80" s="56">
        <f t="shared" si="9"/>
        <v>1027.1000000000001</v>
      </c>
      <c r="N80" s="56">
        <f t="shared" si="9"/>
        <v>1555.6200000000003</v>
      </c>
      <c r="O80" s="56">
        <f t="shared" si="9"/>
        <v>717.60000000000025</v>
      </c>
      <c r="P80" s="57">
        <f t="shared" si="9"/>
        <v>315.10549940445537</v>
      </c>
    </row>
    <row r="82" spans="1:31" x14ac:dyDescent="0.25">
      <c r="B82" s="34" t="s">
        <v>251</v>
      </c>
      <c r="C82" s="34" t="str">
        <f>C30</f>
        <v>Durban</v>
      </c>
      <c r="D82" s="62" t="s">
        <v>190</v>
      </c>
      <c r="E82" s="62" t="s">
        <v>191</v>
      </c>
      <c r="F82" s="62" t="s">
        <v>192</v>
      </c>
      <c r="G82" s="62" t="s">
        <v>193</v>
      </c>
      <c r="H82" s="62" t="s">
        <v>195</v>
      </c>
      <c r="I82" s="62" t="s">
        <v>194</v>
      </c>
      <c r="J82" s="62" t="s">
        <v>190</v>
      </c>
      <c r="K82" s="62" t="s">
        <v>191</v>
      </c>
      <c r="L82" s="62" t="s">
        <v>192</v>
      </c>
      <c r="M82" s="62" t="s">
        <v>193</v>
      </c>
      <c r="N82" s="62" t="s">
        <v>195</v>
      </c>
      <c r="O82" s="63" t="s">
        <v>194</v>
      </c>
      <c r="P82" s="37" t="s">
        <v>198</v>
      </c>
      <c r="R82" s="144" t="s">
        <v>463</v>
      </c>
      <c r="S82" s="144" t="s">
        <v>464</v>
      </c>
      <c r="T82" s="144" t="s">
        <v>465</v>
      </c>
      <c r="U82" s="144" t="s">
        <v>466</v>
      </c>
      <c r="V82" s="144" t="s">
        <v>467</v>
      </c>
      <c r="W82" s="144" t="s">
        <v>468</v>
      </c>
      <c r="X82" s="144" t="s">
        <v>469</v>
      </c>
      <c r="Y82" s="144" t="s">
        <v>470</v>
      </c>
      <c r="Z82" s="144" t="s">
        <v>471</v>
      </c>
      <c r="AA82" s="144" t="s">
        <v>472</v>
      </c>
      <c r="AB82" s="144" t="s">
        <v>473</v>
      </c>
      <c r="AC82" s="144" t="s">
        <v>474</v>
      </c>
      <c r="AD82" s="144" t="s">
        <v>475</v>
      </c>
      <c r="AE82" s="144" t="s">
        <v>476</v>
      </c>
    </row>
    <row r="83" spans="1:31" x14ac:dyDescent="0.25">
      <c r="B83" s="38"/>
      <c r="C83" s="38"/>
      <c r="D83" s="39"/>
      <c r="E83" s="39"/>
      <c r="F83" s="39"/>
      <c r="G83" s="39"/>
      <c r="H83" s="39"/>
      <c r="I83" s="39"/>
      <c r="J83" s="40" t="s">
        <v>201</v>
      </c>
      <c r="K83" s="40" t="s">
        <v>201</v>
      </c>
      <c r="L83" s="40" t="s">
        <v>201</v>
      </c>
      <c r="M83" s="40" t="s">
        <v>201</v>
      </c>
      <c r="N83" s="40" t="s">
        <v>201</v>
      </c>
      <c r="O83" s="41" t="s">
        <v>201</v>
      </c>
      <c r="P83" s="41" t="s">
        <v>202</v>
      </c>
      <c r="R83" s="145"/>
      <c r="S83" s="145"/>
      <c r="T83" s="150"/>
      <c r="U83" s="145"/>
      <c r="V83" s="145"/>
      <c r="W83" s="145"/>
      <c r="X83" s="145"/>
      <c r="Y83" s="145"/>
      <c r="Z83" s="145"/>
      <c r="AA83" s="145"/>
      <c r="AB83" s="145"/>
      <c r="AC83" s="145"/>
      <c r="AD83" s="145"/>
      <c r="AE83" s="145"/>
    </row>
    <row r="84" spans="1:31" x14ac:dyDescent="0.25">
      <c r="A84" s="10">
        <v>3</v>
      </c>
      <c r="B84" s="64" t="s">
        <v>203</v>
      </c>
      <c r="C84" s="43">
        <f>HLOOKUP(C$30, R$82:AE$131, A84)</f>
        <v>0</v>
      </c>
      <c r="D84" s="45"/>
      <c r="E84" s="45"/>
      <c r="F84" s="45"/>
      <c r="G84" s="45"/>
      <c r="H84" s="45"/>
      <c r="I84" s="45">
        <v>1</v>
      </c>
      <c r="J84" s="66">
        <f t="shared" ref="J84:J131" si="10">B$25 * D84</f>
        <v>0</v>
      </c>
      <c r="K84" s="66">
        <f t="shared" ref="K84:K131" si="11">C$25 * E84</f>
        <v>0</v>
      </c>
      <c r="L84" s="66">
        <f t="shared" ref="L84:L131" si="12">D$25 * F84</f>
        <v>0</v>
      </c>
      <c r="M84" s="66">
        <f t="shared" ref="M84:M131" si="13">E$25 * G84</f>
        <v>0</v>
      </c>
      <c r="N84" s="66">
        <f t="shared" ref="N84:N131" si="14">G$25 * H84</f>
        <v>0</v>
      </c>
      <c r="O84" s="67">
        <f t="shared" ref="O84:O131" si="15">F$25 * I84</f>
        <v>44.85</v>
      </c>
      <c r="P84" s="68">
        <f t="shared" ref="P84:P131" si="16">SUM(J84:O84) * C84</f>
        <v>0</v>
      </c>
      <c r="R84" s="146">
        <v>0</v>
      </c>
      <c r="S84" s="146">
        <v>0</v>
      </c>
      <c r="T84" s="146">
        <v>0</v>
      </c>
      <c r="U84" s="146">
        <v>0</v>
      </c>
      <c r="V84" s="146">
        <v>0</v>
      </c>
      <c r="W84" s="146">
        <v>0</v>
      </c>
      <c r="X84" s="146">
        <v>0</v>
      </c>
      <c r="Y84" s="146">
        <v>0</v>
      </c>
      <c r="Z84" s="146">
        <v>0</v>
      </c>
      <c r="AA84" s="146">
        <v>0</v>
      </c>
      <c r="AB84" s="146">
        <v>0</v>
      </c>
      <c r="AC84" s="146">
        <v>0</v>
      </c>
      <c r="AD84" s="146">
        <v>0</v>
      </c>
      <c r="AE84" s="146">
        <v>0</v>
      </c>
    </row>
    <row r="85" spans="1:31" x14ac:dyDescent="0.25">
      <c r="A85" s="10">
        <v>4</v>
      </c>
      <c r="B85" s="64" t="s">
        <v>204</v>
      </c>
      <c r="C85" s="65">
        <v>0</v>
      </c>
      <c r="D85" s="49"/>
      <c r="E85" s="49"/>
      <c r="F85" s="49"/>
      <c r="G85" s="49"/>
      <c r="H85" s="49"/>
      <c r="I85" s="49">
        <v>1</v>
      </c>
      <c r="J85" s="10">
        <f t="shared" si="10"/>
        <v>0</v>
      </c>
      <c r="K85" s="10">
        <f t="shared" si="11"/>
        <v>0</v>
      </c>
      <c r="L85" s="10">
        <f t="shared" si="12"/>
        <v>0</v>
      </c>
      <c r="M85" s="10">
        <f t="shared" si="13"/>
        <v>0</v>
      </c>
      <c r="N85" s="10">
        <f t="shared" si="14"/>
        <v>0</v>
      </c>
      <c r="O85" s="69">
        <f t="shared" si="15"/>
        <v>44.85</v>
      </c>
      <c r="P85" s="70">
        <f t="shared" si="16"/>
        <v>0</v>
      </c>
      <c r="R85" s="146">
        <v>0</v>
      </c>
      <c r="S85" s="146">
        <v>0</v>
      </c>
      <c r="T85" s="146">
        <v>0</v>
      </c>
      <c r="U85" s="146">
        <v>0</v>
      </c>
      <c r="V85" s="146">
        <v>0</v>
      </c>
      <c r="W85" s="146">
        <v>0</v>
      </c>
      <c r="X85" s="146">
        <v>0</v>
      </c>
      <c r="Y85" s="146">
        <v>0</v>
      </c>
      <c r="Z85" s="146">
        <v>0</v>
      </c>
      <c r="AA85" s="146">
        <v>0</v>
      </c>
      <c r="AB85" s="146">
        <v>0</v>
      </c>
      <c r="AC85" s="146">
        <v>0</v>
      </c>
      <c r="AD85" s="146">
        <v>0</v>
      </c>
      <c r="AE85" s="146">
        <v>0</v>
      </c>
    </row>
    <row r="86" spans="1:31" x14ac:dyDescent="0.25">
      <c r="A86" s="10">
        <v>5</v>
      </c>
      <c r="B86" s="64" t="s">
        <v>205</v>
      </c>
      <c r="C86" s="65">
        <v>0</v>
      </c>
      <c r="D86" s="49"/>
      <c r="E86" s="49"/>
      <c r="F86" s="49"/>
      <c r="G86" s="49"/>
      <c r="H86" s="49"/>
      <c r="I86" s="49">
        <v>1</v>
      </c>
      <c r="J86" s="10">
        <f t="shared" si="10"/>
        <v>0</v>
      </c>
      <c r="K86" s="10">
        <f t="shared" si="11"/>
        <v>0</v>
      </c>
      <c r="L86" s="10">
        <f t="shared" si="12"/>
        <v>0</v>
      </c>
      <c r="M86" s="10">
        <f t="shared" si="13"/>
        <v>0</v>
      </c>
      <c r="N86" s="10">
        <f t="shared" si="14"/>
        <v>0</v>
      </c>
      <c r="O86" s="69">
        <f t="shared" si="15"/>
        <v>44.85</v>
      </c>
      <c r="P86" s="70">
        <f t="shared" si="16"/>
        <v>0</v>
      </c>
      <c r="R86" s="146">
        <v>0</v>
      </c>
      <c r="S86" s="146">
        <v>0</v>
      </c>
      <c r="T86" s="146">
        <v>0</v>
      </c>
      <c r="U86" s="146">
        <v>0</v>
      </c>
      <c r="V86" s="146">
        <v>0</v>
      </c>
      <c r="W86" s="146">
        <v>0</v>
      </c>
      <c r="X86" s="146">
        <v>0</v>
      </c>
      <c r="Y86" s="146">
        <v>0</v>
      </c>
      <c r="Z86" s="146">
        <v>0</v>
      </c>
      <c r="AA86" s="146">
        <v>0</v>
      </c>
      <c r="AB86" s="146">
        <v>0</v>
      </c>
      <c r="AC86" s="146">
        <v>0</v>
      </c>
      <c r="AD86" s="146">
        <v>0</v>
      </c>
      <c r="AE86" s="146">
        <v>0</v>
      </c>
    </row>
    <row r="87" spans="1:31" x14ac:dyDescent="0.25">
      <c r="A87" s="10">
        <v>6</v>
      </c>
      <c r="B87" s="64" t="s">
        <v>206</v>
      </c>
      <c r="C87" s="65">
        <v>0</v>
      </c>
      <c r="D87" s="49"/>
      <c r="E87" s="49"/>
      <c r="F87" s="49"/>
      <c r="G87" s="49"/>
      <c r="H87" s="49"/>
      <c r="I87" s="49">
        <v>1</v>
      </c>
      <c r="J87" s="10">
        <f t="shared" si="10"/>
        <v>0</v>
      </c>
      <c r="K87" s="10">
        <f t="shared" si="11"/>
        <v>0</v>
      </c>
      <c r="L87" s="10">
        <f t="shared" si="12"/>
        <v>0</v>
      </c>
      <c r="M87" s="10">
        <f t="shared" si="13"/>
        <v>0</v>
      </c>
      <c r="N87" s="10">
        <f t="shared" si="14"/>
        <v>0</v>
      </c>
      <c r="O87" s="69">
        <f t="shared" si="15"/>
        <v>44.85</v>
      </c>
      <c r="P87" s="70">
        <f t="shared" si="16"/>
        <v>0</v>
      </c>
      <c r="R87" s="146">
        <v>0</v>
      </c>
      <c r="S87" s="146">
        <v>0</v>
      </c>
      <c r="T87" s="146">
        <v>0</v>
      </c>
      <c r="U87" s="146">
        <v>0</v>
      </c>
      <c r="V87" s="146">
        <v>0</v>
      </c>
      <c r="W87" s="146">
        <v>0</v>
      </c>
      <c r="X87" s="146">
        <v>0</v>
      </c>
      <c r="Y87" s="146">
        <v>0</v>
      </c>
      <c r="Z87" s="146">
        <v>0</v>
      </c>
      <c r="AA87" s="146">
        <v>0</v>
      </c>
      <c r="AB87" s="146">
        <v>0</v>
      </c>
      <c r="AC87" s="146">
        <v>0</v>
      </c>
      <c r="AD87" s="146">
        <v>0</v>
      </c>
      <c r="AE87" s="146">
        <v>0</v>
      </c>
    </row>
    <row r="88" spans="1:31" x14ac:dyDescent="0.25">
      <c r="A88" s="10">
        <v>7</v>
      </c>
      <c r="B88" s="64" t="s">
        <v>207</v>
      </c>
      <c r="C88" s="65">
        <v>0</v>
      </c>
      <c r="D88" s="49"/>
      <c r="E88" s="49"/>
      <c r="F88" s="49"/>
      <c r="G88" s="49"/>
      <c r="H88" s="49"/>
      <c r="I88" s="49">
        <v>1</v>
      </c>
      <c r="J88" s="10">
        <f t="shared" si="10"/>
        <v>0</v>
      </c>
      <c r="K88" s="10">
        <f t="shared" si="11"/>
        <v>0</v>
      </c>
      <c r="L88" s="10">
        <f t="shared" si="12"/>
        <v>0</v>
      </c>
      <c r="M88" s="10">
        <f t="shared" si="13"/>
        <v>0</v>
      </c>
      <c r="N88" s="10">
        <f t="shared" si="14"/>
        <v>0</v>
      </c>
      <c r="O88" s="69">
        <f t="shared" si="15"/>
        <v>44.85</v>
      </c>
      <c r="P88" s="70">
        <f t="shared" si="16"/>
        <v>0</v>
      </c>
      <c r="R88" s="146">
        <v>0</v>
      </c>
      <c r="S88" s="146">
        <v>0</v>
      </c>
      <c r="T88" s="146">
        <v>0</v>
      </c>
      <c r="U88" s="146">
        <v>0</v>
      </c>
      <c r="V88" s="146">
        <v>0</v>
      </c>
      <c r="W88" s="146">
        <v>0</v>
      </c>
      <c r="X88" s="146">
        <v>0</v>
      </c>
      <c r="Y88" s="146">
        <v>0</v>
      </c>
      <c r="Z88" s="146">
        <v>0</v>
      </c>
      <c r="AA88" s="146">
        <v>0</v>
      </c>
      <c r="AB88" s="146">
        <v>0</v>
      </c>
      <c r="AC88" s="146">
        <v>0</v>
      </c>
      <c r="AD88" s="146">
        <v>0</v>
      </c>
      <c r="AE88" s="146">
        <v>0</v>
      </c>
    </row>
    <row r="89" spans="1:31" x14ac:dyDescent="0.25">
      <c r="A89" s="10">
        <v>8</v>
      </c>
      <c r="B89" s="64" t="s">
        <v>208</v>
      </c>
      <c r="C89" s="65">
        <v>0</v>
      </c>
      <c r="D89" s="49"/>
      <c r="E89" s="49"/>
      <c r="F89" s="49"/>
      <c r="G89" s="49"/>
      <c r="H89" s="49"/>
      <c r="I89" s="49">
        <v>1</v>
      </c>
      <c r="J89" s="10">
        <f t="shared" si="10"/>
        <v>0</v>
      </c>
      <c r="K89" s="10">
        <f t="shared" si="11"/>
        <v>0</v>
      </c>
      <c r="L89" s="10">
        <f t="shared" si="12"/>
        <v>0</v>
      </c>
      <c r="M89" s="10">
        <f t="shared" si="13"/>
        <v>0</v>
      </c>
      <c r="N89" s="10">
        <f t="shared" si="14"/>
        <v>0</v>
      </c>
      <c r="O89" s="69">
        <f t="shared" si="15"/>
        <v>44.85</v>
      </c>
      <c r="P89" s="70">
        <f t="shared" si="16"/>
        <v>0</v>
      </c>
      <c r="R89" s="146">
        <v>0</v>
      </c>
      <c r="S89" s="146">
        <v>0</v>
      </c>
      <c r="T89" s="146">
        <v>0</v>
      </c>
      <c r="U89" s="146">
        <v>0</v>
      </c>
      <c r="V89" s="146">
        <v>0</v>
      </c>
      <c r="W89" s="146">
        <v>0</v>
      </c>
      <c r="X89" s="146">
        <v>0</v>
      </c>
      <c r="Y89" s="146">
        <v>0</v>
      </c>
      <c r="Z89" s="146">
        <v>0</v>
      </c>
      <c r="AA89" s="146">
        <v>0</v>
      </c>
      <c r="AB89" s="146">
        <v>0</v>
      </c>
      <c r="AC89" s="146">
        <v>0</v>
      </c>
      <c r="AD89" s="146">
        <v>0</v>
      </c>
      <c r="AE89" s="146">
        <v>0</v>
      </c>
    </row>
    <row r="90" spans="1:31" x14ac:dyDescent="0.25">
      <c r="A90" s="10">
        <v>9</v>
      </c>
      <c r="B90" s="64" t="s">
        <v>209</v>
      </c>
      <c r="C90" s="65">
        <v>0</v>
      </c>
      <c r="D90" s="49"/>
      <c r="E90" s="49"/>
      <c r="F90" s="49"/>
      <c r="G90" s="49"/>
      <c r="H90" s="49"/>
      <c r="I90" s="49">
        <v>1</v>
      </c>
      <c r="J90" s="10">
        <f t="shared" si="10"/>
        <v>0</v>
      </c>
      <c r="K90" s="10">
        <f t="shared" si="11"/>
        <v>0</v>
      </c>
      <c r="L90" s="10">
        <f t="shared" si="12"/>
        <v>0</v>
      </c>
      <c r="M90" s="10">
        <f t="shared" si="13"/>
        <v>0</v>
      </c>
      <c r="N90" s="10">
        <f t="shared" si="14"/>
        <v>0</v>
      </c>
      <c r="O90" s="69">
        <f t="shared" si="15"/>
        <v>44.85</v>
      </c>
      <c r="P90" s="70">
        <f t="shared" si="16"/>
        <v>0</v>
      </c>
      <c r="R90" s="146">
        <v>0</v>
      </c>
      <c r="S90" s="146">
        <v>0</v>
      </c>
      <c r="T90" s="146">
        <v>0</v>
      </c>
      <c r="U90" s="146">
        <v>0</v>
      </c>
      <c r="V90" s="146">
        <v>0</v>
      </c>
      <c r="W90" s="146">
        <v>0</v>
      </c>
      <c r="X90" s="146">
        <v>0</v>
      </c>
      <c r="Y90" s="146">
        <v>0</v>
      </c>
      <c r="Z90" s="146">
        <v>0</v>
      </c>
      <c r="AA90" s="146">
        <v>0</v>
      </c>
      <c r="AB90" s="146">
        <v>0</v>
      </c>
      <c r="AC90" s="146">
        <v>0</v>
      </c>
      <c r="AD90" s="146">
        <v>0</v>
      </c>
      <c r="AE90" s="146">
        <v>0</v>
      </c>
    </row>
    <row r="91" spans="1:31" x14ac:dyDescent="0.25">
      <c r="A91" s="10">
        <v>10</v>
      </c>
      <c r="B91" s="64" t="s">
        <v>210</v>
      </c>
      <c r="C91" s="65">
        <v>0</v>
      </c>
      <c r="D91" s="49"/>
      <c r="E91" s="49"/>
      <c r="F91" s="49"/>
      <c r="G91" s="49"/>
      <c r="H91" s="49"/>
      <c r="I91" s="49">
        <v>1</v>
      </c>
      <c r="J91" s="10">
        <f t="shared" si="10"/>
        <v>0</v>
      </c>
      <c r="K91" s="10">
        <f t="shared" si="11"/>
        <v>0</v>
      </c>
      <c r="L91" s="10">
        <f t="shared" si="12"/>
        <v>0</v>
      </c>
      <c r="M91" s="10">
        <f t="shared" si="13"/>
        <v>0</v>
      </c>
      <c r="N91" s="10">
        <f t="shared" si="14"/>
        <v>0</v>
      </c>
      <c r="O91" s="69">
        <f t="shared" si="15"/>
        <v>44.85</v>
      </c>
      <c r="P91" s="70">
        <f t="shared" si="16"/>
        <v>0</v>
      </c>
      <c r="R91" s="146">
        <v>0</v>
      </c>
      <c r="S91" s="146">
        <v>0</v>
      </c>
      <c r="T91" s="146">
        <v>0</v>
      </c>
      <c r="U91" s="146">
        <v>0</v>
      </c>
      <c r="V91" s="146">
        <v>0</v>
      </c>
      <c r="W91" s="146">
        <v>0</v>
      </c>
      <c r="X91" s="146">
        <v>0</v>
      </c>
      <c r="Y91" s="146">
        <v>0</v>
      </c>
      <c r="Z91" s="146">
        <v>0</v>
      </c>
      <c r="AA91" s="146">
        <v>0</v>
      </c>
      <c r="AB91" s="146">
        <v>0</v>
      </c>
      <c r="AC91" s="146">
        <v>0</v>
      </c>
      <c r="AD91" s="146">
        <v>0</v>
      </c>
      <c r="AE91" s="146">
        <v>0</v>
      </c>
    </row>
    <row r="92" spans="1:31" x14ac:dyDescent="0.25">
      <c r="A92" s="10">
        <v>11</v>
      </c>
      <c r="B92" s="64" t="s">
        <v>211</v>
      </c>
      <c r="C92" s="65">
        <v>0</v>
      </c>
      <c r="D92" s="49"/>
      <c r="E92" s="49"/>
      <c r="F92" s="49"/>
      <c r="G92" s="49"/>
      <c r="H92" s="49"/>
      <c r="I92" s="49">
        <v>1</v>
      </c>
      <c r="J92" s="10">
        <f t="shared" si="10"/>
        <v>0</v>
      </c>
      <c r="K92" s="10">
        <f t="shared" si="11"/>
        <v>0</v>
      </c>
      <c r="L92" s="10">
        <f t="shared" si="12"/>
        <v>0</v>
      </c>
      <c r="M92" s="10">
        <f t="shared" si="13"/>
        <v>0</v>
      </c>
      <c r="N92" s="10">
        <f t="shared" si="14"/>
        <v>0</v>
      </c>
      <c r="O92" s="69">
        <f t="shared" si="15"/>
        <v>44.85</v>
      </c>
      <c r="P92" s="70">
        <f t="shared" si="16"/>
        <v>0</v>
      </c>
      <c r="R92" s="146">
        <v>0</v>
      </c>
      <c r="S92" s="146">
        <v>0</v>
      </c>
      <c r="T92" s="146">
        <v>0</v>
      </c>
      <c r="U92" s="146">
        <v>0</v>
      </c>
      <c r="V92" s="146">
        <v>0</v>
      </c>
      <c r="W92" s="146">
        <v>0</v>
      </c>
      <c r="X92" s="146">
        <v>0</v>
      </c>
      <c r="Y92" s="146">
        <v>0</v>
      </c>
      <c r="Z92" s="146">
        <v>0</v>
      </c>
      <c r="AA92" s="146">
        <v>0</v>
      </c>
      <c r="AB92" s="146">
        <v>2.7030976037405039E-4</v>
      </c>
      <c r="AC92" s="146">
        <v>0</v>
      </c>
      <c r="AD92" s="146">
        <v>0</v>
      </c>
      <c r="AE92" s="146">
        <v>9.4243132670952692E-4</v>
      </c>
    </row>
    <row r="93" spans="1:31" x14ac:dyDescent="0.25">
      <c r="A93" s="10">
        <v>12</v>
      </c>
      <c r="B93" s="64" t="s">
        <v>212</v>
      </c>
      <c r="C93" s="65">
        <v>0</v>
      </c>
      <c r="D93" s="49"/>
      <c r="E93" s="49"/>
      <c r="F93" s="49"/>
      <c r="G93" s="49"/>
      <c r="H93" s="49"/>
      <c r="I93" s="49">
        <v>1</v>
      </c>
      <c r="J93" s="10">
        <f t="shared" si="10"/>
        <v>0</v>
      </c>
      <c r="K93" s="10">
        <f t="shared" si="11"/>
        <v>0</v>
      </c>
      <c r="L93" s="10">
        <f t="shared" si="12"/>
        <v>0</v>
      </c>
      <c r="M93" s="10">
        <f t="shared" si="13"/>
        <v>0</v>
      </c>
      <c r="N93" s="10">
        <f t="shared" si="14"/>
        <v>0</v>
      </c>
      <c r="O93" s="69">
        <f t="shared" si="15"/>
        <v>44.85</v>
      </c>
      <c r="P93" s="70">
        <f t="shared" si="16"/>
        <v>0</v>
      </c>
      <c r="R93" s="146">
        <v>0</v>
      </c>
      <c r="S93" s="146">
        <v>0</v>
      </c>
      <c r="T93" s="146">
        <v>0</v>
      </c>
      <c r="U93" s="146">
        <v>0</v>
      </c>
      <c r="V93" s="146">
        <v>0</v>
      </c>
      <c r="W93" s="146">
        <v>0</v>
      </c>
      <c r="X93" s="146">
        <v>0</v>
      </c>
      <c r="Y93" s="146">
        <v>0</v>
      </c>
      <c r="Z93" s="146">
        <v>0</v>
      </c>
      <c r="AA93" s="146">
        <v>0</v>
      </c>
      <c r="AB93" s="146">
        <v>2.7030976037405039E-4</v>
      </c>
      <c r="AC93" s="146">
        <v>0</v>
      </c>
      <c r="AD93" s="146">
        <v>0</v>
      </c>
      <c r="AE93" s="146">
        <v>9.4243132670952692E-4</v>
      </c>
    </row>
    <row r="94" spans="1:31" x14ac:dyDescent="0.25">
      <c r="A94" s="10">
        <v>13</v>
      </c>
      <c r="B94" s="64" t="s">
        <v>213</v>
      </c>
      <c r="C94" s="65">
        <v>0</v>
      </c>
      <c r="D94" s="49"/>
      <c r="E94" s="49"/>
      <c r="F94" s="49"/>
      <c r="G94" s="49"/>
      <c r="H94" s="49"/>
      <c r="I94" s="49">
        <v>1</v>
      </c>
      <c r="J94" s="10">
        <f t="shared" si="10"/>
        <v>0</v>
      </c>
      <c r="K94" s="10">
        <f t="shared" si="11"/>
        <v>0</v>
      </c>
      <c r="L94" s="10">
        <f t="shared" si="12"/>
        <v>0</v>
      </c>
      <c r="M94" s="10">
        <f t="shared" si="13"/>
        <v>0</v>
      </c>
      <c r="N94" s="10">
        <f t="shared" si="14"/>
        <v>0</v>
      </c>
      <c r="O94" s="69">
        <f t="shared" si="15"/>
        <v>44.85</v>
      </c>
      <c r="P94" s="70">
        <f t="shared" si="16"/>
        <v>0</v>
      </c>
      <c r="R94" s="146">
        <v>0</v>
      </c>
      <c r="S94" s="146">
        <v>0</v>
      </c>
      <c r="T94" s="146">
        <v>0</v>
      </c>
      <c r="U94" s="146">
        <v>0</v>
      </c>
      <c r="V94" s="146">
        <v>0</v>
      </c>
      <c r="W94" s="146">
        <v>0</v>
      </c>
      <c r="X94" s="146">
        <v>0</v>
      </c>
      <c r="Y94" s="146">
        <v>0</v>
      </c>
      <c r="Z94" s="146">
        <v>5.3696668614845108E-3</v>
      </c>
      <c r="AA94" s="146">
        <v>7.5175336060783176E-3</v>
      </c>
      <c r="AB94" s="146">
        <v>1.7687025131502044E-2</v>
      </c>
      <c r="AC94" s="146">
        <v>6.4874342489772054E-3</v>
      </c>
      <c r="AD94" s="146">
        <v>0</v>
      </c>
      <c r="AE94" s="146">
        <v>2.651227352425482E-2</v>
      </c>
    </row>
    <row r="95" spans="1:31" x14ac:dyDescent="0.25">
      <c r="A95" s="10">
        <v>14</v>
      </c>
      <c r="B95" s="64" t="s">
        <v>214</v>
      </c>
      <c r="C95" s="65">
        <v>7.141321072271116E-5</v>
      </c>
      <c r="D95" s="49"/>
      <c r="E95" s="49"/>
      <c r="F95" s="49"/>
      <c r="G95" s="49"/>
      <c r="H95" s="49"/>
      <c r="I95" s="49">
        <v>1</v>
      </c>
      <c r="J95" s="10">
        <f t="shared" si="10"/>
        <v>0</v>
      </c>
      <c r="K95" s="10">
        <f t="shared" si="11"/>
        <v>0</v>
      </c>
      <c r="L95" s="10">
        <f t="shared" si="12"/>
        <v>0</v>
      </c>
      <c r="M95" s="10">
        <f t="shared" si="13"/>
        <v>0</v>
      </c>
      <c r="N95" s="10">
        <f t="shared" si="14"/>
        <v>0</v>
      </c>
      <c r="O95" s="69">
        <f t="shared" si="15"/>
        <v>44.85</v>
      </c>
      <c r="P95" s="70">
        <f t="shared" si="16"/>
        <v>3.2028825009135955E-3</v>
      </c>
      <c r="R95" s="146">
        <v>0</v>
      </c>
      <c r="S95" s="146">
        <v>0</v>
      </c>
      <c r="T95" s="146">
        <v>0</v>
      </c>
      <c r="U95" s="146">
        <v>7.141321072271116E-5</v>
      </c>
      <c r="V95" s="146">
        <v>0</v>
      </c>
      <c r="W95" s="146">
        <v>5.3683159595878845E-5</v>
      </c>
      <c r="X95" s="146">
        <v>0</v>
      </c>
      <c r="Y95" s="146">
        <v>0</v>
      </c>
      <c r="Z95" s="146">
        <v>5.3696668614845108E-3</v>
      </c>
      <c r="AA95" s="146">
        <v>7.5175336060783176E-3</v>
      </c>
      <c r="AB95" s="146">
        <v>1.7687025131502044E-2</v>
      </c>
      <c r="AC95" s="146">
        <v>6.4874342489772054E-3</v>
      </c>
      <c r="AD95" s="146">
        <v>0</v>
      </c>
      <c r="AE95" s="146">
        <v>2.651227352425482E-2</v>
      </c>
    </row>
    <row r="96" spans="1:31" x14ac:dyDescent="0.25">
      <c r="A96" s="10">
        <v>15</v>
      </c>
      <c r="B96" s="71" t="s">
        <v>215</v>
      </c>
      <c r="C96" s="65">
        <v>3.3326165003931887E-3</v>
      </c>
      <c r="D96" s="49"/>
      <c r="E96" s="49"/>
      <c r="F96" s="49"/>
      <c r="G96" s="49"/>
      <c r="H96" s="49">
        <v>1</v>
      </c>
      <c r="I96" s="49"/>
      <c r="J96" s="10">
        <f t="shared" si="10"/>
        <v>0</v>
      </c>
      <c r="K96" s="10">
        <f t="shared" si="11"/>
        <v>0</v>
      </c>
      <c r="L96" s="10">
        <f t="shared" si="12"/>
        <v>0</v>
      </c>
      <c r="M96" s="10">
        <f t="shared" si="13"/>
        <v>0</v>
      </c>
      <c r="N96" s="10">
        <f t="shared" si="14"/>
        <v>70.709999999999994</v>
      </c>
      <c r="O96" s="69">
        <f t="shared" si="15"/>
        <v>0</v>
      </c>
      <c r="P96" s="70">
        <f t="shared" si="16"/>
        <v>0.23564931274280235</v>
      </c>
      <c r="R96" s="146">
        <v>0</v>
      </c>
      <c r="S96" s="146">
        <v>1.2350723291463797E-3</v>
      </c>
      <c r="T96" s="146">
        <v>0</v>
      </c>
      <c r="U96" s="146">
        <v>3.3326165003931887E-3</v>
      </c>
      <c r="V96" s="146">
        <v>5.1092823711881786E-4</v>
      </c>
      <c r="W96" s="146">
        <v>2.7301721165904113E-3</v>
      </c>
      <c r="X96" s="146">
        <v>6.2823525187256262E-4</v>
      </c>
      <c r="Y96" s="146">
        <v>1.6555652977417715E-3</v>
      </c>
      <c r="Z96" s="146">
        <v>5.2293980128579776E-2</v>
      </c>
      <c r="AA96" s="146">
        <v>6.7971946230274707E-2</v>
      </c>
      <c r="AB96" s="146">
        <v>7.8601694915254233E-2</v>
      </c>
      <c r="AC96" s="146">
        <v>6.1937463471654006E-2</v>
      </c>
      <c r="AD96" s="146">
        <v>0</v>
      </c>
      <c r="AE96" s="146">
        <v>9.9722384570426675E-2</v>
      </c>
    </row>
    <row r="97" spans="1:31" x14ac:dyDescent="0.25">
      <c r="A97" s="10">
        <v>16</v>
      </c>
      <c r="B97" s="71" t="s">
        <v>216</v>
      </c>
      <c r="C97" s="65">
        <v>1.5837863178059054E-2</v>
      </c>
      <c r="D97" s="49"/>
      <c r="E97" s="49"/>
      <c r="F97" s="49"/>
      <c r="G97" s="49"/>
      <c r="H97" s="49">
        <v>1</v>
      </c>
      <c r="I97" s="49"/>
      <c r="J97" s="10">
        <f t="shared" si="10"/>
        <v>0</v>
      </c>
      <c r="K97" s="10">
        <f t="shared" si="11"/>
        <v>0</v>
      </c>
      <c r="L97" s="10">
        <f t="shared" si="12"/>
        <v>0</v>
      </c>
      <c r="M97" s="10">
        <f t="shared" si="13"/>
        <v>0</v>
      </c>
      <c r="N97" s="10">
        <f t="shared" si="14"/>
        <v>70.709999999999994</v>
      </c>
      <c r="O97" s="69">
        <f t="shared" si="15"/>
        <v>0</v>
      </c>
      <c r="P97" s="70">
        <f t="shared" si="16"/>
        <v>1.1198953053205556</v>
      </c>
      <c r="R97" s="146">
        <v>1.2978426150980318E-3</v>
      </c>
      <c r="S97" s="146">
        <v>1.1240948155129367E-2</v>
      </c>
      <c r="T97" s="146">
        <v>7.3267315015180482E-6</v>
      </c>
      <c r="U97" s="146">
        <v>1.5837863178059054E-2</v>
      </c>
      <c r="V97" s="146">
        <v>7.009576867138872E-3</v>
      </c>
      <c r="W97" s="146">
        <v>1.5453080940813694E-2</v>
      </c>
      <c r="X97" s="146">
        <v>7.4892255025860765E-3</v>
      </c>
      <c r="Y97" s="146">
        <v>1.4237861560579228E-2</v>
      </c>
      <c r="Z97" s="146">
        <v>5.2293980128579776E-2</v>
      </c>
      <c r="AA97" s="146">
        <v>6.7971946230274707E-2</v>
      </c>
      <c r="AB97" s="146">
        <v>7.8601694915254233E-2</v>
      </c>
      <c r="AC97" s="146">
        <v>6.1937463471654006E-2</v>
      </c>
      <c r="AD97" s="146">
        <v>1.8468007335546931E-3</v>
      </c>
      <c r="AE97" s="146">
        <v>9.9722384570426675E-2</v>
      </c>
    </row>
    <row r="98" spans="1:31" x14ac:dyDescent="0.25">
      <c r="A98" s="10">
        <v>17</v>
      </c>
      <c r="B98" s="72" t="s">
        <v>217</v>
      </c>
      <c r="C98" s="65">
        <v>3.918204828319418E-2</v>
      </c>
      <c r="D98" s="49"/>
      <c r="E98" s="49"/>
      <c r="F98" s="49"/>
      <c r="G98" s="49">
        <v>1</v>
      </c>
      <c r="H98" s="49"/>
      <c r="I98" s="49"/>
      <c r="J98" s="10">
        <f t="shared" si="10"/>
        <v>0</v>
      </c>
      <c r="K98" s="10">
        <f t="shared" si="11"/>
        <v>0</v>
      </c>
      <c r="L98" s="10">
        <f t="shared" si="12"/>
        <v>0</v>
      </c>
      <c r="M98" s="10">
        <f t="shared" si="13"/>
        <v>102.71</v>
      </c>
      <c r="N98" s="10">
        <f t="shared" si="14"/>
        <v>0</v>
      </c>
      <c r="O98" s="69">
        <f t="shared" si="15"/>
        <v>0</v>
      </c>
      <c r="P98" s="70">
        <f t="shared" si="16"/>
        <v>4.0243881791668743</v>
      </c>
      <c r="R98" s="146">
        <v>1.1210115587909244E-2</v>
      </c>
      <c r="S98" s="146">
        <v>3.790240082561535E-2</v>
      </c>
      <c r="T98" s="146">
        <v>4.4399992899199396E-3</v>
      </c>
      <c r="U98" s="146">
        <v>3.918204828319418E-2</v>
      </c>
      <c r="V98" s="146">
        <v>3.0010311190768447E-2</v>
      </c>
      <c r="W98" s="146">
        <v>4.0638151814080294E-2</v>
      </c>
      <c r="X98" s="146">
        <v>2.8014332481527821E-2</v>
      </c>
      <c r="Y98" s="146">
        <v>4.0990098756396254E-2</v>
      </c>
      <c r="Z98" s="146">
        <v>0.14895528930450033</v>
      </c>
      <c r="AA98" s="146">
        <v>0.18204266510812389</v>
      </c>
      <c r="AB98" s="146">
        <v>0.16458942139099944</v>
      </c>
      <c r="AC98" s="146">
        <v>0.15911016949152545</v>
      </c>
      <c r="AD98" s="146">
        <v>1.3082149129322578E-2</v>
      </c>
      <c r="AE98" s="146">
        <v>0.1844462302746932</v>
      </c>
    </row>
    <row r="99" spans="1:31" x14ac:dyDescent="0.25">
      <c r="A99" s="10">
        <v>18</v>
      </c>
      <c r="B99" s="72" t="s">
        <v>218</v>
      </c>
      <c r="C99" s="65">
        <v>7.1460819529859637E-2</v>
      </c>
      <c r="D99" s="49"/>
      <c r="E99" s="49"/>
      <c r="F99" s="49"/>
      <c r="G99" s="49">
        <v>1</v>
      </c>
      <c r="H99" s="49"/>
      <c r="I99" s="49"/>
      <c r="J99" s="10">
        <f t="shared" si="10"/>
        <v>0</v>
      </c>
      <c r="K99" s="10">
        <f t="shared" si="11"/>
        <v>0</v>
      </c>
      <c r="L99" s="10">
        <f t="shared" si="12"/>
        <v>0</v>
      </c>
      <c r="M99" s="10">
        <f t="shared" si="13"/>
        <v>102.71</v>
      </c>
      <c r="N99" s="10">
        <f t="shared" si="14"/>
        <v>0</v>
      </c>
      <c r="O99" s="69">
        <f t="shared" si="15"/>
        <v>0</v>
      </c>
      <c r="P99" s="70">
        <f t="shared" si="16"/>
        <v>7.339740773911883</v>
      </c>
      <c r="R99" s="146">
        <v>3.9251627590371069E-2</v>
      </c>
      <c r="S99" s="146">
        <v>7.7541062751624854E-2</v>
      </c>
      <c r="T99" s="146">
        <v>3.0691678259859093E-2</v>
      </c>
      <c r="U99" s="146">
        <v>7.1460819529859637E-2</v>
      </c>
      <c r="V99" s="146">
        <v>7.2506991404458182E-2</v>
      </c>
      <c r="W99" s="146">
        <v>7.4381852131489873E-2</v>
      </c>
      <c r="X99" s="146">
        <v>6.231928373509539E-2</v>
      </c>
      <c r="Y99" s="146">
        <v>7.9730326723553679E-2</v>
      </c>
      <c r="Z99" s="146">
        <v>0.14895528930450033</v>
      </c>
      <c r="AA99" s="146">
        <v>0.18204266510812389</v>
      </c>
      <c r="AB99" s="146">
        <v>0.16458942139099944</v>
      </c>
      <c r="AC99" s="146">
        <v>0.15911016949152545</v>
      </c>
      <c r="AD99" s="146">
        <v>4.4593669595582155E-2</v>
      </c>
      <c r="AE99" s="146">
        <v>0.1844462302746932</v>
      </c>
    </row>
    <row r="100" spans="1:31" x14ac:dyDescent="0.25">
      <c r="A100" s="10">
        <v>19</v>
      </c>
      <c r="B100" s="72" t="s">
        <v>219</v>
      </c>
      <c r="C100" s="65">
        <v>0.10877818953307195</v>
      </c>
      <c r="D100" s="49"/>
      <c r="E100" s="49"/>
      <c r="F100" s="49"/>
      <c r="G100" s="49">
        <v>1</v>
      </c>
      <c r="H100" s="49"/>
      <c r="I100" s="49"/>
      <c r="J100" s="10">
        <f t="shared" si="10"/>
        <v>0</v>
      </c>
      <c r="K100" s="10">
        <f t="shared" si="11"/>
        <v>0</v>
      </c>
      <c r="L100" s="10">
        <f t="shared" si="12"/>
        <v>0</v>
      </c>
      <c r="M100" s="10">
        <f t="shared" si="13"/>
        <v>102.71</v>
      </c>
      <c r="N100" s="10">
        <f t="shared" si="14"/>
        <v>0</v>
      </c>
      <c r="O100" s="69">
        <f t="shared" si="15"/>
        <v>0</v>
      </c>
      <c r="P100" s="70">
        <f t="shared" si="16"/>
        <v>11.172607846941819</v>
      </c>
      <c r="R100" s="146">
        <v>8.2948366137452892E-2</v>
      </c>
      <c r="S100" s="146">
        <v>0.12390102409204692</v>
      </c>
      <c r="T100" s="146">
        <v>7.4249097036383882E-2</v>
      </c>
      <c r="U100" s="146">
        <v>0.10877818953307195</v>
      </c>
      <c r="V100" s="146">
        <v>0.1231964507186146</v>
      </c>
      <c r="W100" s="146">
        <v>0.11222847964658442</v>
      </c>
      <c r="X100" s="146">
        <v>0.10308017882698495</v>
      </c>
      <c r="Y100" s="146">
        <v>0.12329291925028717</v>
      </c>
      <c r="Z100" s="146">
        <v>0.25214786674459377</v>
      </c>
      <c r="AA100" s="146">
        <v>0.28573202805376974</v>
      </c>
      <c r="AB100" s="146">
        <v>0.23749269433080075</v>
      </c>
      <c r="AC100" s="146">
        <v>0.25975306838106377</v>
      </c>
      <c r="AD100" s="146">
        <v>9.1497771908038178E-2</v>
      </c>
      <c r="AE100" s="146">
        <v>0.27174897720631208</v>
      </c>
    </row>
    <row r="101" spans="1:31" x14ac:dyDescent="0.25">
      <c r="A101" s="10">
        <v>20</v>
      </c>
      <c r="B101" s="72" t="s">
        <v>220</v>
      </c>
      <c r="C101" s="65">
        <v>0.14532588382071715</v>
      </c>
      <c r="D101" s="49"/>
      <c r="E101" s="49"/>
      <c r="F101" s="49"/>
      <c r="G101" s="49">
        <v>1</v>
      </c>
      <c r="H101" s="49"/>
      <c r="I101" s="49"/>
      <c r="J101" s="10">
        <f t="shared" si="10"/>
        <v>0</v>
      </c>
      <c r="K101" s="10">
        <f t="shared" si="11"/>
        <v>0</v>
      </c>
      <c r="L101" s="10">
        <f t="shared" si="12"/>
        <v>0</v>
      </c>
      <c r="M101" s="10">
        <f t="shared" si="13"/>
        <v>102.71</v>
      </c>
      <c r="N101" s="10">
        <f t="shared" si="14"/>
        <v>0</v>
      </c>
      <c r="O101" s="69">
        <f t="shared" si="15"/>
        <v>0</v>
      </c>
      <c r="P101" s="70">
        <f t="shared" si="16"/>
        <v>14.926421527225857</v>
      </c>
      <c r="R101" s="146">
        <v>0.13240428128903226</v>
      </c>
      <c r="S101" s="146">
        <v>0.17144235896469584</v>
      </c>
      <c r="T101" s="146">
        <v>0.12316235654051839</v>
      </c>
      <c r="U101" s="146">
        <v>0.14532588382071715</v>
      </c>
      <c r="V101" s="146">
        <v>0.17375145523352914</v>
      </c>
      <c r="W101" s="146">
        <v>0.15029750882286191</v>
      </c>
      <c r="X101" s="146">
        <v>0.14569271466123571</v>
      </c>
      <c r="Y101" s="146">
        <v>0.16477544255678092</v>
      </c>
      <c r="Z101" s="146">
        <v>0.25214786674459377</v>
      </c>
      <c r="AA101" s="146">
        <v>0.28573202805376974</v>
      </c>
      <c r="AB101" s="146">
        <v>0.23749269433080075</v>
      </c>
      <c r="AC101" s="146">
        <v>0.25975306838106377</v>
      </c>
      <c r="AD101" s="146">
        <v>0.14250501727286885</v>
      </c>
      <c r="AE101" s="146">
        <v>0.27174897720631208</v>
      </c>
    </row>
    <row r="102" spans="1:31" x14ac:dyDescent="0.25">
      <c r="A102" s="10">
        <v>21</v>
      </c>
      <c r="B102" s="72" t="s">
        <v>221</v>
      </c>
      <c r="C102" s="65">
        <v>0.18065955352607641</v>
      </c>
      <c r="D102" s="49"/>
      <c r="E102" s="49"/>
      <c r="F102" s="49"/>
      <c r="G102" s="49">
        <v>1</v>
      </c>
      <c r="H102" s="49"/>
      <c r="I102" s="49"/>
      <c r="J102" s="10">
        <f t="shared" si="10"/>
        <v>0</v>
      </c>
      <c r="K102" s="10">
        <f t="shared" si="11"/>
        <v>0</v>
      </c>
      <c r="L102" s="10">
        <f t="shared" si="12"/>
        <v>0</v>
      </c>
      <c r="M102" s="10">
        <f t="shared" si="13"/>
        <v>102.71</v>
      </c>
      <c r="N102" s="10">
        <f t="shared" si="14"/>
        <v>0</v>
      </c>
      <c r="O102" s="69">
        <f t="shared" si="15"/>
        <v>0</v>
      </c>
      <c r="P102" s="70">
        <f t="shared" si="16"/>
        <v>18.555542742663306</v>
      </c>
      <c r="R102" s="146">
        <v>0.18197375766943263</v>
      </c>
      <c r="S102" s="146">
        <v>0.21603920980626409</v>
      </c>
      <c r="T102" s="146">
        <v>0.17001680449272627</v>
      </c>
      <c r="U102" s="146">
        <v>0.18065955352607641</v>
      </c>
      <c r="V102" s="146">
        <v>0.22085545323457101</v>
      </c>
      <c r="W102" s="146">
        <v>0.18723152262482662</v>
      </c>
      <c r="X102" s="146">
        <v>0.18573444571479744</v>
      </c>
      <c r="Y102" s="146">
        <v>0.20495898386043127</v>
      </c>
      <c r="Z102" s="146">
        <v>0.33606808883693745</v>
      </c>
      <c r="AA102" s="146">
        <v>0.37095996493278777</v>
      </c>
      <c r="AB102" s="146">
        <v>0.28688632378725887</v>
      </c>
      <c r="AC102" s="146">
        <v>0.34416277030976045</v>
      </c>
      <c r="AD102" s="146">
        <v>0.1912327387197135</v>
      </c>
      <c r="AE102" s="146">
        <v>0.3449810052600818</v>
      </c>
    </row>
    <row r="103" spans="1:31" x14ac:dyDescent="0.25">
      <c r="A103" s="10">
        <v>22</v>
      </c>
      <c r="B103" s="72" t="s">
        <v>222</v>
      </c>
      <c r="C103" s="65">
        <v>0.21220038826194051</v>
      </c>
      <c r="D103" s="49"/>
      <c r="E103" s="49"/>
      <c r="F103" s="49"/>
      <c r="G103" s="49">
        <v>1</v>
      </c>
      <c r="H103" s="49"/>
      <c r="I103" s="49"/>
      <c r="J103" s="10">
        <f t="shared" si="10"/>
        <v>0</v>
      </c>
      <c r="K103" s="10">
        <f t="shared" si="11"/>
        <v>0</v>
      </c>
      <c r="L103" s="10">
        <f t="shared" si="12"/>
        <v>0</v>
      </c>
      <c r="M103" s="10">
        <f t="shared" si="13"/>
        <v>102.71</v>
      </c>
      <c r="N103" s="10">
        <f t="shared" si="14"/>
        <v>0</v>
      </c>
      <c r="O103" s="69">
        <f t="shared" si="15"/>
        <v>0</v>
      </c>
      <c r="P103" s="70">
        <f t="shared" si="16"/>
        <v>21.79510187838391</v>
      </c>
      <c r="R103" s="146">
        <v>0.22874476091102802</v>
      </c>
      <c r="S103" s="146">
        <v>0.25614326130557519</v>
      </c>
      <c r="T103" s="146">
        <v>0.20762491729001842</v>
      </c>
      <c r="U103" s="146">
        <v>0.21220038826194051</v>
      </c>
      <c r="V103" s="146">
        <v>0.26306529654321159</v>
      </c>
      <c r="W103" s="146">
        <v>0.22207956222535144</v>
      </c>
      <c r="X103" s="146">
        <v>0.21982447438219807</v>
      </c>
      <c r="Y103" s="146">
        <v>0.24246815045234471</v>
      </c>
      <c r="Z103" s="146">
        <v>0.33606808883693745</v>
      </c>
      <c r="AA103" s="146">
        <v>0.37095996493278777</v>
      </c>
      <c r="AB103" s="146">
        <v>0.28688632378725887</v>
      </c>
      <c r="AC103" s="146">
        <v>0.34416277030976045</v>
      </c>
      <c r="AD103" s="146">
        <v>0.23562550112252401</v>
      </c>
      <c r="AE103" s="146">
        <v>0.3449810052600818</v>
      </c>
    </row>
    <row r="104" spans="1:31" x14ac:dyDescent="0.25">
      <c r="A104" s="10">
        <v>23</v>
      </c>
      <c r="B104" s="71" t="s">
        <v>223</v>
      </c>
      <c r="C104" s="65">
        <v>0.23931360393299655</v>
      </c>
      <c r="D104" s="49"/>
      <c r="E104" s="49"/>
      <c r="F104" s="49"/>
      <c r="G104" s="49"/>
      <c r="H104" s="49">
        <v>1</v>
      </c>
      <c r="I104" s="49"/>
      <c r="J104" s="10">
        <f t="shared" si="10"/>
        <v>0</v>
      </c>
      <c r="K104" s="10">
        <f t="shared" si="11"/>
        <v>0</v>
      </c>
      <c r="L104" s="10">
        <f t="shared" si="12"/>
        <v>0</v>
      </c>
      <c r="M104" s="10">
        <f t="shared" si="13"/>
        <v>0</v>
      </c>
      <c r="N104" s="10">
        <f t="shared" si="14"/>
        <v>70.709999999999994</v>
      </c>
      <c r="O104" s="69">
        <f t="shared" si="15"/>
        <v>0</v>
      </c>
      <c r="P104" s="70">
        <f t="shared" si="16"/>
        <v>16.921864934102185</v>
      </c>
      <c r="R104" s="146">
        <v>0.2702027209470656</v>
      </c>
      <c r="S104" s="146">
        <v>0.28443357748261638</v>
      </c>
      <c r="T104" s="146">
        <v>0.23983322897069187</v>
      </c>
      <c r="U104" s="146">
        <v>0.23931360393299655</v>
      </c>
      <c r="V104" s="146">
        <v>0.29966389289682788</v>
      </c>
      <c r="W104" s="146">
        <v>0.25282467462819114</v>
      </c>
      <c r="X104" s="146">
        <v>0.24935979747352269</v>
      </c>
      <c r="Y104" s="146">
        <v>0.27557945640718018</v>
      </c>
      <c r="Z104" s="146">
        <v>0.40096434833430739</v>
      </c>
      <c r="AA104" s="146">
        <v>0.43221069549970781</v>
      </c>
      <c r="AB104" s="146">
        <v>0.31756282875511405</v>
      </c>
      <c r="AC104" s="146">
        <v>0.39819549970777324</v>
      </c>
      <c r="AD104" s="146">
        <v>0.27432331733023074</v>
      </c>
      <c r="AE104" s="146">
        <v>0.3714786674459381</v>
      </c>
    </row>
    <row r="105" spans="1:31" x14ac:dyDescent="0.25">
      <c r="A105" s="10">
        <v>24</v>
      </c>
      <c r="B105" s="71" t="s">
        <v>224</v>
      </c>
      <c r="C105" s="65">
        <v>0.25796832153400689</v>
      </c>
      <c r="D105" s="49"/>
      <c r="E105" s="49"/>
      <c r="F105" s="49"/>
      <c r="G105" s="49"/>
      <c r="H105" s="49">
        <v>1</v>
      </c>
      <c r="I105" s="49"/>
      <c r="J105" s="10">
        <f t="shared" si="10"/>
        <v>0</v>
      </c>
      <c r="K105" s="10">
        <f t="shared" si="11"/>
        <v>0</v>
      </c>
      <c r="L105" s="10">
        <f t="shared" si="12"/>
        <v>0</v>
      </c>
      <c r="M105" s="10">
        <f t="shared" si="13"/>
        <v>0</v>
      </c>
      <c r="N105" s="10">
        <f t="shared" si="14"/>
        <v>70.709999999999994</v>
      </c>
      <c r="O105" s="69">
        <f t="shared" si="15"/>
        <v>0</v>
      </c>
      <c r="P105" s="70">
        <f t="shared" si="16"/>
        <v>18.240940015669626</v>
      </c>
      <c r="R105" s="146">
        <v>0.30507412971148079</v>
      </c>
      <c r="S105" s="146">
        <v>0.31078178717107258</v>
      </c>
      <c r="T105" s="146">
        <v>0.27018055084997944</v>
      </c>
      <c r="U105" s="146">
        <v>0.25796832153400689</v>
      </c>
      <c r="V105" s="146">
        <v>0.3290377847045185</v>
      </c>
      <c r="W105" s="146">
        <v>0.27591610227721841</v>
      </c>
      <c r="X105" s="146">
        <v>0.27419162242911704</v>
      </c>
      <c r="Y105" s="146">
        <v>0.30314674113419315</v>
      </c>
      <c r="Z105" s="146">
        <v>0.40096434833430739</v>
      </c>
      <c r="AA105" s="146">
        <v>0.43221069549970781</v>
      </c>
      <c r="AB105" s="146">
        <v>0.31756282875511405</v>
      </c>
      <c r="AC105" s="146">
        <v>0.39819549970777324</v>
      </c>
      <c r="AD105" s="146">
        <v>0.30605119938870584</v>
      </c>
      <c r="AE105" s="146">
        <v>0.3714786674459381</v>
      </c>
    </row>
    <row r="106" spans="1:31" x14ac:dyDescent="0.25">
      <c r="A106" s="10">
        <v>25</v>
      </c>
      <c r="B106" s="71" t="s">
        <v>225</v>
      </c>
      <c r="C106" s="65">
        <v>0.27084650386766912</v>
      </c>
      <c r="D106" s="49"/>
      <c r="E106" s="49"/>
      <c r="F106" s="49"/>
      <c r="G106" s="49"/>
      <c r="H106" s="49">
        <v>1</v>
      </c>
      <c r="I106" s="49"/>
      <c r="J106" s="10">
        <f t="shared" si="10"/>
        <v>0</v>
      </c>
      <c r="K106" s="10">
        <f t="shared" si="11"/>
        <v>0</v>
      </c>
      <c r="L106" s="10">
        <f t="shared" si="12"/>
        <v>0</v>
      </c>
      <c r="M106" s="10">
        <f t="shared" si="13"/>
        <v>0</v>
      </c>
      <c r="N106" s="10">
        <f t="shared" si="14"/>
        <v>70.709999999999994</v>
      </c>
      <c r="O106" s="69">
        <f t="shared" si="15"/>
        <v>0</v>
      </c>
      <c r="P106" s="70">
        <f t="shared" si="16"/>
        <v>19.151556288482883</v>
      </c>
      <c r="R106" s="146">
        <v>0.33281551560920136</v>
      </c>
      <c r="S106" s="146">
        <v>0.33078458902355196</v>
      </c>
      <c r="T106" s="146">
        <v>0.29695975448802797</v>
      </c>
      <c r="U106" s="146">
        <v>0.27084650386766912</v>
      </c>
      <c r="V106" s="146">
        <v>0.35092702602108261</v>
      </c>
      <c r="W106" s="146">
        <v>0.2938156014910443</v>
      </c>
      <c r="X106" s="146">
        <v>0.29475806067462934</v>
      </c>
      <c r="Y106" s="146">
        <v>0.32378612184604055</v>
      </c>
      <c r="Z106" s="146">
        <v>0.41485973115137342</v>
      </c>
      <c r="AA106" s="146">
        <v>0.4578097603740503</v>
      </c>
      <c r="AB106" s="146">
        <v>0.32412331969608421</v>
      </c>
      <c r="AC106" s="146">
        <v>0.41868059614260672</v>
      </c>
      <c r="AD106" s="146">
        <v>0.3313655056779326</v>
      </c>
      <c r="AE106" s="146">
        <v>0.34605493863237874</v>
      </c>
    </row>
    <row r="107" spans="1:31" x14ac:dyDescent="0.25">
      <c r="A107" s="10">
        <v>26</v>
      </c>
      <c r="B107" s="71" t="s">
        <v>226</v>
      </c>
      <c r="C107" s="65">
        <v>0.27637706029808362</v>
      </c>
      <c r="D107" s="49"/>
      <c r="E107" s="49"/>
      <c r="F107" s="49"/>
      <c r="G107" s="49"/>
      <c r="H107" s="49">
        <v>1</v>
      </c>
      <c r="I107" s="49"/>
      <c r="J107" s="10">
        <f t="shared" si="10"/>
        <v>0</v>
      </c>
      <c r="K107" s="10">
        <f t="shared" si="11"/>
        <v>0</v>
      </c>
      <c r="L107" s="10">
        <f t="shared" si="12"/>
        <v>0</v>
      </c>
      <c r="M107" s="10">
        <f t="shared" si="13"/>
        <v>0</v>
      </c>
      <c r="N107" s="10">
        <f t="shared" si="14"/>
        <v>70.709999999999994</v>
      </c>
      <c r="O107" s="69">
        <f t="shared" si="15"/>
        <v>0</v>
      </c>
      <c r="P107" s="70">
        <f t="shared" si="16"/>
        <v>19.542621933677491</v>
      </c>
      <c r="R107" s="146">
        <v>0.35217770512319507</v>
      </c>
      <c r="S107" s="146">
        <v>0.34539066178563088</v>
      </c>
      <c r="T107" s="146">
        <v>0.31672727607912371</v>
      </c>
      <c r="U107" s="146">
        <v>0.27637706029808362</v>
      </c>
      <c r="V107" s="146">
        <v>0.36412152365334405</v>
      </c>
      <c r="W107" s="146">
        <v>0.30352458435509899</v>
      </c>
      <c r="X107" s="146">
        <v>0.30957118661351929</v>
      </c>
      <c r="Y107" s="146">
        <v>0.33630898755972832</v>
      </c>
      <c r="Z107" s="146">
        <v>0.41485973115137342</v>
      </c>
      <c r="AA107" s="146">
        <v>0.4578097603740503</v>
      </c>
      <c r="AB107" s="146">
        <v>0.32412331969608421</v>
      </c>
      <c r="AC107" s="146">
        <v>0.41868059614260672</v>
      </c>
      <c r="AD107" s="146">
        <v>0.34947806182626823</v>
      </c>
      <c r="AE107" s="146">
        <v>0.34605493863237874</v>
      </c>
    </row>
    <row r="108" spans="1:31" x14ac:dyDescent="0.25">
      <c r="A108" s="10">
        <v>27</v>
      </c>
      <c r="B108" s="71" t="s">
        <v>227</v>
      </c>
      <c r="C108" s="65">
        <v>0.27210020245591232</v>
      </c>
      <c r="D108" s="49"/>
      <c r="E108" s="49"/>
      <c r="F108" s="49"/>
      <c r="G108" s="49"/>
      <c r="H108" s="49">
        <v>1</v>
      </c>
      <c r="I108" s="49"/>
      <c r="J108" s="10">
        <f t="shared" si="10"/>
        <v>0</v>
      </c>
      <c r="K108" s="10">
        <f t="shared" si="11"/>
        <v>0</v>
      </c>
      <c r="L108" s="10">
        <f t="shared" si="12"/>
        <v>0</v>
      </c>
      <c r="M108" s="10">
        <f t="shared" si="13"/>
        <v>0</v>
      </c>
      <c r="N108" s="10">
        <f t="shared" si="14"/>
        <v>70.709999999999994</v>
      </c>
      <c r="O108" s="69">
        <f t="shared" si="15"/>
        <v>0</v>
      </c>
      <c r="P108" s="70">
        <f t="shared" si="16"/>
        <v>19.240205315657558</v>
      </c>
      <c r="R108" s="146">
        <v>0.36333104009669365</v>
      </c>
      <c r="S108" s="146">
        <v>0.34624984253634139</v>
      </c>
      <c r="T108" s="146">
        <v>0.32655242302265947</v>
      </c>
      <c r="U108" s="146">
        <v>0.27210020245591232</v>
      </c>
      <c r="V108" s="146">
        <v>0.36734843883514706</v>
      </c>
      <c r="W108" s="146">
        <v>0.30544184005495179</v>
      </c>
      <c r="X108" s="146">
        <v>0.31227425144723414</v>
      </c>
      <c r="Y108" s="146">
        <v>0.33760796956257189</v>
      </c>
      <c r="Z108" s="146">
        <v>0.4252264757451783</v>
      </c>
      <c r="AA108" s="146">
        <v>0.44574810052600822</v>
      </c>
      <c r="AB108" s="146">
        <v>0.30899327878433669</v>
      </c>
      <c r="AC108" s="146">
        <v>0.39983927527761542</v>
      </c>
      <c r="AD108" s="146">
        <v>0.35971660145789991</v>
      </c>
      <c r="AE108" s="146">
        <v>0.3026154295733488</v>
      </c>
    </row>
    <row r="109" spans="1:31" x14ac:dyDescent="0.25">
      <c r="A109" s="10">
        <v>28</v>
      </c>
      <c r="B109" s="71" t="s">
        <v>228</v>
      </c>
      <c r="C109" s="65">
        <v>0.26699019048864286</v>
      </c>
      <c r="D109" s="49"/>
      <c r="E109" s="49"/>
      <c r="F109" s="49"/>
      <c r="G109" s="49"/>
      <c r="H109" s="49">
        <v>1</v>
      </c>
      <c r="I109" s="49"/>
      <c r="J109" s="10">
        <f t="shared" si="10"/>
        <v>0</v>
      </c>
      <c r="K109" s="10">
        <f t="shared" si="11"/>
        <v>0</v>
      </c>
      <c r="L109" s="10">
        <f t="shared" si="12"/>
        <v>0</v>
      </c>
      <c r="M109" s="10">
        <f t="shared" si="13"/>
        <v>0</v>
      </c>
      <c r="N109" s="10">
        <f t="shared" si="14"/>
        <v>70.709999999999994</v>
      </c>
      <c r="O109" s="69">
        <f t="shared" si="15"/>
        <v>0</v>
      </c>
      <c r="P109" s="70">
        <f t="shared" si="16"/>
        <v>18.878876369451934</v>
      </c>
      <c r="R109" s="146">
        <v>0.37048539751242165</v>
      </c>
      <c r="S109" s="146">
        <v>0.34074571585210206</v>
      </c>
      <c r="T109" s="146">
        <v>0.33062608573750335</v>
      </c>
      <c r="U109" s="146">
        <v>0.26699019048864286</v>
      </c>
      <c r="V109" s="146">
        <v>0.36940111543690518</v>
      </c>
      <c r="W109" s="146">
        <v>0.30469027582060942</v>
      </c>
      <c r="X109" s="146">
        <v>0.31488638749449371</v>
      </c>
      <c r="Y109" s="146">
        <v>0.33630898755972832</v>
      </c>
      <c r="Z109" s="146">
        <v>0.4252264757451783</v>
      </c>
      <c r="AA109" s="146">
        <v>0.44574810052600822</v>
      </c>
      <c r="AB109" s="146">
        <v>0.30899327878433669</v>
      </c>
      <c r="AC109" s="146">
        <v>0.39983927527761542</v>
      </c>
      <c r="AD109" s="146">
        <v>0.36565881804410721</v>
      </c>
      <c r="AE109" s="146">
        <v>0.3026154295733488</v>
      </c>
    </row>
    <row r="110" spans="1:31" x14ac:dyDescent="0.25">
      <c r="A110" s="10">
        <v>29</v>
      </c>
      <c r="B110" s="71" t="s">
        <v>229</v>
      </c>
      <c r="C110" s="65">
        <v>0.25836506159357753</v>
      </c>
      <c r="D110" s="49"/>
      <c r="E110" s="49"/>
      <c r="F110" s="49"/>
      <c r="G110" s="49"/>
      <c r="H110" s="49">
        <v>1</v>
      </c>
      <c r="I110" s="49"/>
      <c r="J110" s="10">
        <f t="shared" si="10"/>
        <v>0</v>
      </c>
      <c r="K110" s="10">
        <f t="shared" si="11"/>
        <v>0</v>
      </c>
      <c r="L110" s="10">
        <f t="shared" si="12"/>
        <v>0</v>
      </c>
      <c r="M110" s="10">
        <f t="shared" si="13"/>
        <v>0</v>
      </c>
      <c r="N110" s="10">
        <f t="shared" si="14"/>
        <v>70.709999999999994</v>
      </c>
      <c r="O110" s="69">
        <f t="shared" si="15"/>
        <v>0</v>
      </c>
      <c r="P110" s="70">
        <f t="shared" si="16"/>
        <v>18.268993505281866</v>
      </c>
      <c r="R110" s="146">
        <v>0.37128032611416922</v>
      </c>
      <c r="S110" s="146">
        <v>0.33576067753808375</v>
      </c>
      <c r="T110" s="146">
        <v>0.33618707494715561</v>
      </c>
      <c r="U110" s="146">
        <v>0.25836506159357753</v>
      </c>
      <c r="V110" s="146">
        <v>0.36443525151824152</v>
      </c>
      <c r="W110" s="146">
        <v>0.29760409875395349</v>
      </c>
      <c r="X110" s="146">
        <v>0.31240651150025989</v>
      </c>
      <c r="Y110" s="146">
        <v>0.32783588926667051</v>
      </c>
      <c r="Z110" s="146">
        <v>0.39375365283459962</v>
      </c>
      <c r="AA110" s="146">
        <v>0.40285651665692579</v>
      </c>
      <c r="AB110" s="146">
        <v>0.27525569842197545</v>
      </c>
      <c r="AC110" s="146">
        <v>0.35534774985388651</v>
      </c>
      <c r="AD110" s="146">
        <v>0.36521836765995402</v>
      </c>
      <c r="AE110" s="146">
        <v>0.24239479836353012</v>
      </c>
    </row>
    <row r="111" spans="1:31" x14ac:dyDescent="0.25">
      <c r="A111" s="10">
        <v>30</v>
      </c>
      <c r="B111" s="71" t="s">
        <v>230</v>
      </c>
      <c r="C111" s="65">
        <v>0.24066252013553666</v>
      </c>
      <c r="D111" s="49"/>
      <c r="E111" s="49"/>
      <c r="F111" s="49"/>
      <c r="G111" s="49"/>
      <c r="H111" s="49">
        <v>1</v>
      </c>
      <c r="I111" s="49"/>
      <c r="J111" s="10">
        <f t="shared" si="10"/>
        <v>0</v>
      </c>
      <c r="K111" s="10">
        <f t="shared" si="11"/>
        <v>0</v>
      </c>
      <c r="L111" s="10">
        <f t="shared" si="12"/>
        <v>0</v>
      </c>
      <c r="M111" s="10">
        <f t="shared" si="13"/>
        <v>0</v>
      </c>
      <c r="N111" s="10">
        <f t="shared" si="14"/>
        <v>70.709999999999994</v>
      </c>
      <c r="O111" s="69">
        <f t="shared" si="15"/>
        <v>0</v>
      </c>
      <c r="P111" s="70">
        <f t="shared" si="16"/>
        <v>17.017246798783795</v>
      </c>
      <c r="R111" s="146">
        <v>0.36539136524816185</v>
      </c>
      <c r="S111" s="146">
        <v>0.32204958472466172</v>
      </c>
      <c r="T111" s="146">
        <v>0.33168846180522354</v>
      </c>
      <c r="U111" s="146">
        <v>0.24066252013553666</v>
      </c>
      <c r="V111" s="146">
        <v>0.35208333729456215</v>
      </c>
      <c r="W111" s="146">
        <v>0.28358512507662964</v>
      </c>
      <c r="X111" s="146">
        <v>0.30490075349104567</v>
      </c>
      <c r="Y111" s="146">
        <v>0.31240092664464714</v>
      </c>
      <c r="Z111" s="146">
        <v>0.39375365283459962</v>
      </c>
      <c r="AA111" s="146">
        <v>0.40285651665692579</v>
      </c>
      <c r="AB111" s="146">
        <v>0.27525569842197545</v>
      </c>
      <c r="AC111" s="146">
        <v>0.35534774985388651</v>
      </c>
      <c r="AD111" s="146">
        <v>0.35875070149265148</v>
      </c>
      <c r="AE111" s="146">
        <v>0.24239479836353012</v>
      </c>
    </row>
    <row r="112" spans="1:31" x14ac:dyDescent="0.25">
      <c r="A112" s="10">
        <v>31</v>
      </c>
      <c r="B112" s="71" t="s">
        <v>231</v>
      </c>
      <c r="C112" s="65">
        <v>0.21882594725676982</v>
      </c>
      <c r="D112" s="49"/>
      <c r="E112" s="49"/>
      <c r="F112" s="49"/>
      <c r="G112" s="49"/>
      <c r="H112" s="49">
        <v>1</v>
      </c>
      <c r="I112" s="49"/>
      <c r="J112" s="10">
        <f t="shared" si="10"/>
        <v>0</v>
      </c>
      <c r="K112" s="10">
        <f t="shared" si="11"/>
        <v>0</v>
      </c>
      <c r="L112" s="10">
        <f t="shared" si="12"/>
        <v>0</v>
      </c>
      <c r="M112" s="10">
        <f t="shared" si="13"/>
        <v>0</v>
      </c>
      <c r="N112" s="10">
        <f t="shared" si="14"/>
        <v>70.709999999999994</v>
      </c>
      <c r="O112" s="69">
        <f t="shared" si="15"/>
        <v>0</v>
      </c>
      <c r="P112" s="70">
        <f t="shared" si="16"/>
        <v>15.473182730526192</v>
      </c>
      <c r="R112" s="146">
        <v>0.35321597921527337</v>
      </c>
      <c r="S112" s="146">
        <v>0.30456167652790789</v>
      </c>
      <c r="T112" s="146">
        <v>0.31874212724204132</v>
      </c>
      <c r="U112" s="146">
        <v>0.21882594725676982</v>
      </c>
      <c r="V112" s="146">
        <v>0.33409328515601006</v>
      </c>
      <c r="W112" s="146">
        <v>0.26468865289888033</v>
      </c>
      <c r="X112" s="146">
        <v>0.29118703924293265</v>
      </c>
      <c r="Y112" s="146">
        <v>0.29154929397155077</v>
      </c>
      <c r="Z112" s="146">
        <v>0.33558591466978371</v>
      </c>
      <c r="AA112" s="146">
        <v>0.33440970192869668</v>
      </c>
      <c r="AB112" s="146">
        <v>0.21424605493863241</v>
      </c>
      <c r="AC112" s="146">
        <v>0.28595850379894805</v>
      </c>
      <c r="AD112" s="146">
        <v>0.34692808591801277</v>
      </c>
      <c r="AE112" s="146">
        <v>0.16827878433664525</v>
      </c>
    </row>
    <row r="113" spans="1:31" x14ac:dyDescent="0.25">
      <c r="A113" s="10">
        <v>32</v>
      </c>
      <c r="B113" s="71" t="s">
        <v>232</v>
      </c>
      <c r="C113" s="65">
        <v>0.19503741328491564</v>
      </c>
      <c r="D113" s="49"/>
      <c r="E113" s="49"/>
      <c r="F113" s="49"/>
      <c r="G113" s="49"/>
      <c r="H113" s="49">
        <v>1</v>
      </c>
      <c r="I113" s="49"/>
      <c r="J113" s="10">
        <f t="shared" si="10"/>
        <v>0</v>
      </c>
      <c r="K113" s="10">
        <f t="shared" si="11"/>
        <v>0</v>
      </c>
      <c r="L113" s="10">
        <f t="shared" si="12"/>
        <v>0</v>
      </c>
      <c r="M113" s="10">
        <f t="shared" si="13"/>
        <v>0</v>
      </c>
      <c r="N113" s="10">
        <f t="shared" si="14"/>
        <v>70.709999999999994</v>
      </c>
      <c r="O113" s="69">
        <f t="shared" si="15"/>
        <v>0</v>
      </c>
      <c r="P113" s="70">
        <f t="shared" si="16"/>
        <v>13.791095493376384</v>
      </c>
      <c r="R113" s="146">
        <v>0.3354760929701523</v>
      </c>
      <c r="S113" s="146">
        <v>0.2787773042071055</v>
      </c>
      <c r="T113" s="146">
        <v>0.3013411399259357</v>
      </c>
      <c r="U113" s="146">
        <v>0.19503741328491564</v>
      </c>
      <c r="V113" s="146">
        <v>0.31067125912808957</v>
      </c>
      <c r="W113" s="146">
        <v>0.23878269388246912</v>
      </c>
      <c r="X113" s="146">
        <v>0.27425775245563005</v>
      </c>
      <c r="Y113" s="146">
        <v>0.26511118967838221</v>
      </c>
      <c r="Z113" s="146">
        <v>0.33558591466978371</v>
      </c>
      <c r="AA113" s="146">
        <v>0.33440970192869668</v>
      </c>
      <c r="AB113" s="146">
        <v>0.21424605493863241</v>
      </c>
      <c r="AC113" s="146">
        <v>0.28595850379894805</v>
      </c>
      <c r="AD113" s="146">
        <v>0.32997460972797515</v>
      </c>
      <c r="AE113" s="146">
        <v>0.16827878433664525</v>
      </c>
    </row>
    <row r="114" spans="1:31" x14ac:dyDescent="0.25">
      <c r="A114" s="10">
        <v>33</v>
      </c>
      <c r="B114" s="71" t="s">
        <v>233</v>
      </c>
      <c r="C114" s="65">
        <v>0.16761474036739454</v>
      </c>
      <c r="D114" s="49"/>
      <c r="E114" s="49"/>
      <c r="F114" s="49"/>
      <c r="G114" s="49"/>
      <c r="H114" s="49">
        <v>1</v>
      </c>
      <c r="I114" s="49"/>
      <c r="J114" s="10">
        <f t="shared" si="10"/>
        <v>0</v>
      </c>
      <c r="K114" s="10">
        <f t="shared" si="11"/>
        <v>0</v>
      </c>
      <c r="L114" s="10">
        <f t="shared" si="12"/>
        <v>0</v>
      </c>
      <c r="M114" s="10">
        <f t="shared" si="13"/>
        <v>0</v>
      </c>
      <c r="N114" s="10">
        <f t="shared" si="14"/>
        <v>70.709999999999994</v>
      </c>
      <c r="O114" s="69">
        <f t="shared" si="15"/>
        <v>0</v>
      </c>
      <c r="P114" s="70">
        <f t="shared" si="16"/>
        <v>11.852038291378467</v>
      </c>
      <c r="R114" s="146">
        <v>0.31145789307449429</v>
      </c>
      <c r="S114" s="146">
        <v>0.24862542973685803</v>
      </c>
      <c r="T114" s="146">
        <v>0.27734609425846413</v>
      </c>
      <c r="U114" s="146">
        <v>0.16761474036739454</v>
      </c>
      <c r="V114" s="146">
        <v>0.281082239641612</v>
      </c>
      <c r="W114" s="146">
        <v>0.205606501252216</v>
      </c>
      <c r="X114" s="146">
        <v>0.24923580367381098</v>
      </c>
      <c r="Y114" s="146">
        <v>0.23388468113943739</v>
      </c>
      <c r="Z114" s="146">
        <v>0.25171683226183511</v>
      </c>
      <c r="AA114" s="146">
        <v>0.24414085330216254</v>
      </c>
      <c r="AB114" s="146">
        <v>0.13444623027469318</v>
      </c>
      <c r="AC114" s="146">
        <v>0.20307568673290477</v>
      </c>
      <c r="AD114" s="146">
        <v>0.30666164816674285</v>
      </c>
      <c r="AE114" s="146">
        <v>0.1123684979544126</v>
      </c>
    </row>
    <row r="115" spans="1:31" x14ac:dyDescent="0.25">
      <c r="A115" s="10">
        <v>34</v>
      </c>
      <c r="B115" s="71" t="s">
        <v>234</v>
      </c>
      <c r="C115" s="65">
        <v>0.13503444667545536</v>
      </c>
      <c r="D115" s="49"/>
      <c r="E115" s="49"/>
      <c r="F115" s="49"/>
      <c r="G115" s="49"/>
      <c r="H115" s="49">
        <v>1</v>
      </c>
      <c r="I115" s="49"/>
      <c r="J115" s="10">
        <f t="shared" si="10"/>
        <v>0</v>
      </c>
      <c r="K115" s="10">
        <f t="shared" si="11"/>
        <v>0</v>
      </c>
      <c r="L115" s="10">
        <f t="shared" si="12"/>
        <v>0</v>
      </c>
      <c r="M115" s="10">
        <f t="shared" si="13"/>
        <v>0</v>
      </c>
      <c r="N115" s="10">
        <f t="shared" si="14"/>
        <v>70.709999999999994</v>
      </c>
      <c r="O115" s="69">
        <f t="shared" si="15"/>
        <v>0</v>
      </c>
      <c r="P115" s="70">
        <f t="shared" si="16"/>
        <v>9.5482857244214472</v>
      </c>
      <c r="R115" s="146">
        <v>0.28175352022143813</v>
      </c>
      <c r="S115" s="146">
        <v>0.2142224005104908</v>
      </c>
      <c r="T115" s="146">
        <v>0.24745302973227051</v>
      </c>
      <c r="U115" s="146">
        <v>0.13503444667545536</v>
      </c>
      <c r="V115" s="146">
        <v>0.24630326490440127</v>
      </c>
      <c r="W115" s="146">
        <v>0.16998389034895064</v>
      </c>
      <c r="X115" s="146">
        <v>0.21570788023176998</v>
      </c>
      <c r="Y115" s="146">
        <v>0.19778486757021688</v>
      </c>
      <c r="Z115" s="146">
        <v>0.25171683226183511</v>
      </c>
      <c r="AA115" s="146">
        <v>0.24414085330216254</v>
      </c>
      <c r="AB115" s="146">
        <v>0.13444623027469318</v>
      </c>
      <c r="AC115" s="146">
        <v>0.20307568673290477</v>
      </c>
      <c r="AD115" s="146">
        <v>0.27731374362263939</v>
      </c>
      <c r="AE115" s="146">
        <v>0.1123684979544126</v>
      </c>
    </row>
    <row r="116" spans="1:31" x14ac:dyDescent="0.25">
      <c r="A116" s="10">
        <v>35</v>
      </c>
      <c r="B116" s="71" t="s">
        <v>235</v>
      </c>
      <c r="C116" s="65">
        <v>0.10476318013021725</v>
      </c>
      <c r="D116" s="49"/>
      <c r="E116" s="49"/>
      <c r="F116" s="49"/>
      <c r="G116" s="49"/>
      <c r="H116" s="49">
        <v>1</v>
      </c>
      <c r="I116" s="49"/>
      <c r="J116" s="10">
        <f t="shared" si="10"/>
        <v>0</v>
      </c>
      <c r="K116" s="10">
        <f t="shared" si="11"/>
        <v>0</v>
      </c>
      <c r="L116" s="10">
        <f t="shared" si="12"/>
        <v>0</v>
      </c>
      <c r="M116" s="10">
        <f t="shared" si="13"/>
        <v>0</v>
      </c>
      <c r="N116" s="10">
        <f t="shared" si="14"/>
        <v>70.709999999999994</v>
      </c>
      <c r="O116" s="69">
        <f t="shared" si="15"/>
        <v>0</v>
      </c>
      <c r="P116" s="70">
        <f t="shared" si="16"/>
        <v>7.4078044670076615</v>
      </c>
      <c r="R116" s="146">
        <v>0.24664687748303649</v>
      </c>
      <c r="S116" s="146">
        <v>0.17606045549976498</v>
      </c>
      <c r="T116" s="146">
        <v>0.21257046105354316</v>
      </c>
      <c r="U116" s="146">
        <v>0.10476318013021725</v>
      </c>
      <c r="V116" s="146">
        <v>0.20834219325180139</v>
      </c>
      <c r="W116" s="146">
        <v>0.13291183413659663</v>
      </c>
      <c r="X116" s="146">
        <v>0.18231221684275478</v>
      </c>
      <c r="Y116" s="146">
        <v>0.15587784034122518</v>
      </c>
      <c r="Z116" s="146">
        <v>0.14895528930450025</v>
      </c>
      <c r="AA116" s="146">
        <v>0.13594389246054939</v>
      </c>
      <c r="AB116" s="146">
        <v>4.9035651665692598E-2</v>
      </c>
      <c r="AC116" s="146">
        <v>0.1012638807714787</v>
      </c>
      <c r="AD116" s="146">
        <v>0.24336815524395411</v>
      </c>
      <c r="AE116" s="146">
        <v>4.4308883693746345E-2</v>
      </c>
    </row>
    <row r="117" spans="1:31" x14ac:dyDescent="0.25">
      <c r="A117" s="10">
        <v>36</v>
      </c>
      <c r="B117" s="71" t="s">
        <v>236</v>
      </c>
      <c r="C117" s="65">
        <v>7.7403985622227472E-2</v>
      </c>
      <c r="D117" s="49"/>
      <c r="E117" s="49"/>
      <c r="F117" s="49"/>
      <c r="G117" s="49"/>
      <c r="H117" s="49">
        <v>1</v>
      </c>
      <c r="I117" s="49"/>
      <c r="J117" s="10">
        <f t="shared" si="10"/>
        <v>0</v>
      </c>
      <c r="K117" s="10">
        <f t="shared" si="11"/>
        <v>0</v>
      </c>
      <c r="L117" s="10">
        <f t="shared" si="12"/>
        <v>0</v>
      </c>
      <c r="M117" s="10">
        <f t="shared" si="13"/>
        <v>0</v>
      </c>
      <c r="N117" s="10">
        <f t="shared" si="14"/>
        <v>70.709999999999994</v>
      </c>
      <c r="O117" s="69">
        <f t="shared" si="15"/>
        <v>0</v>
      </c>
      <c r="P117" s="70">
        <f t="shared" si="16"/>
        <v>5.4732358233477045</v>
      </c>
      <c r="R117" s="146">
        <v>0.20584595027089206</v>
      </c>
      <c r="S117" s="146">
        <v>0.13816700447363628</v>
      </c>
      <c r="T117" s="146">
        <v>0.1742003681800931</v>
      </c>
      <c r="U117" s="146">
        <v>7.7403985622227472E-2</v>
      </c>
      <c r="V117" s="146">
        <v>0.16643711415477555</v>
      </c>
      <c r="W117" s="146">
        <v>9.5824439878643711E-2</v>
      </c>
      <c r="X117" s="146">
        <v>0.14373361262579101</v>
      </c>
      <c r="Y117" s="146">
        <v>0.11507452331072801</v>
      </c>
      <c r="Z117" s="146">
        <v>0.14895528930450025</v>
      </c>
      <c r="AA117" s="146">
        <v>0.13594389246054939</v>
      </c>
      <c r="AB117" s="146">
        <v>4.9035651665692598E-2</v>
      </c>
      <c r="AC117" s="146">
        <v>0.1012638807714787</v>
      </c>
      <c r="AD117" s="146">
        <v>0.20436897824708999</v>
      </c>
      <c r="AE117" s="146">
        <v>4.4308883693746345E-2</v>
      </c>
    </row>
    <row r="118" spans="1:31" x14ac:dyDescent="0.25">
      <c r="A118" s="10">
        <v>37</v>
      </c>
      <c r="B118" s="71" t="s">
        <v>237</v>
      </c>
      <c r="C118" s="65">
        <v>5.1655555756094415E-2</v>
      </c>
      <c r="D118" s="49"/>
      <c r="E118" s="49"/>
      <c r="F118" s="49"/>
      <c r="G118" s="49"/>
      <c r="H118" s="49">
        <v>1</v>
      </c>
      <c r="I118" s="49"/>
      <c r="J118" s="10">
        <f t="shared" si="10"/>
        <v>0</v>
      </c>
      <c r="K118" s="10">
        <f t="shared" si="11"/>
        <v>0</v>
      </c>
      <c r="L118" s="10">
        <f t="shared" si="12"/>
        <v>0</v>
      </c>
      <c r="M118" s="10">
        <f t="shared" si="13"/>
        <v>0</v>
      </c>
      <c r="N118" s="10">
        <f t="shared" si="14"/>
        <v>70.709999999999994</v>
      </c>
      <c r="O118" s="69">
        <f t="shared" si="15"/>
        <v>0</v>
      </c>
      <c r="P118" s="70">
        <f t="shared" si="16"/>
        <v>3.6525643475134357</v>
      </c>
      <c r="R118" s="146">
        <v>0.16223032688725381</v>
      </c>
      <c r="S118" s="146">
        <v>9.6971077436963871E-2</v>
      </c>
      <c r="T118" s="146">
        <v>0.13320730542909964</v>
      </c>
      <c r="U118" s="146">
        <v>5.1655555756094415E-2</v>
      </c>
      <c r="V118" s="146">
        <v>0.12430794372568009</v>
      </c>
      <c r="W118" s="146">
        <v>6.068497741174133E-2</v>
      </c>
      <c r="X118" s="146">
        <v>0.10573364614081508</v>
      </c>
      <c r="Y118" s="146">
        <v>7.6580507618619328E-2</v>
      </c>
      <c r="Z118" s="146">
        <v>5.0628287551139683E-2</v>
      </c>
      <c r="AA118" s="146">
        <v>3.9414085330216266E-2</v>
      </c>
      <c r="AB118" s="146">
        <v>4.5660432495616609E-3</v>
      </c>
      <c r="AC118" s="146">
        <v>2.7571595558153129E-2</v>
      </c>
      <c r="AD118" s="146">
        <v>0.16108893260424553</v>
      </c>
      <c r="AE118" s="146">
        <v>4.9313267095265918E-3</v>
      </c>
    </row>
    <row r="119" spans="1:31" x14ac:dyDescent="0.25">
      <c r="A119" s="10">
        <v>38</v>
      </c>
      <c r="B119" s="71" t="s">
        <v>238</v>
      </c>
      <c r="C119" s="65">
        <v>2.851767548193599E-2</v>
      </c>
      <c r="D119" s="49"/>
      <c r="E119" s="49"/>
      <c r="F119" s="49"/>
      <c r="G119" s="49"/>
      <c r="H119" s="49">
        <v>1</v>
      </c>
      <c r="I119" s="49"/>
      <c r="J119" s="10">
        <f t="shared" si="10"/>
        <v>0</v>
      </c>
      <c r="K119" s="10">
        <f t="shared" si="11"/>
        <v>0</v>
      </c>
      <c r="L119" s="10">
        <f t="shared" si="12"/>
        <v>0</v>
      </c>
      <c r="M119" s="10">
        <f t="shared" si="13"/>
        <v>0</v>
      </c>
      <c r="N119" s="10">
        <f t="shared" si="14"/>
        <v>70.709999999999994</v>
      </c>
      <c r="O119" s="69">
        <f t="shared" si="15"/>
        <v>0</v>
      </c>
      <c r="P119" s="70">
        <f t="shared" si="16"/>
        <v>2.0164848333276937</v>
      </c>
      <c r="R119" s="146">
        <v>0.11469684110928845</v>
      </c>
      <c r="S119" s="146">
        <v>5.6088393382321425E-2</v>
      </c>
      <c r="T119" s="146">
        <v>8.770830280467258E-2</v>
      </c>
      <c r="U119" s="146">
        <v>2.851767548193599E-2</v>
      </c>
      <c r="V119" s="146">
        <v>7.9480713658465915E-2</v>
      </c>
      <c r="W119" s="146">
        <v>2.8988906181774573E-2</v>
      </c>
      <c r="X119" s="146">
        <v>6.692358683105612E-2</v>
      </c>
      <c r="Y119" s="146">
        <v>4.242492201443912E-2</v>
      </c>
      <c r="Z119" s="146">
        <v>5.0628287551139683E-2</v>
      </c>
      <c r="AA119" s="146">
        <v>3.9414085330216266E-2</v>
      </c>
      <c r="AB119" s="146">
        <v>4.5660432495616609E-3</v>
      </c>
      <c r="AC119" s="146">
        <v>2.7571595558153129E-2</v>
      </c>
      <c r="AD119" s="146">
        <v>0.11319574872737527</v>
      </c>
      <c r="AE119" s="146">
        <v>4.9313267095265918E-3</v>
      </c>
    </row>
    <row r="120" spans="1:31" x14ac:dyDescent="0.25">
      <c r="A120" s="10">
        <v>39</v>
      </c>
      <c r="B120" s="72" t="s">
        <v>239</v>
      </c>
      <c r="C120" s="65">
        <v>1.0196219530964876E-2</v>
      </c>
      <c r="D120" s="49"/>
      <c r="E120" s="49"/>
      <c r="F120" s="49"/>
      <c r="G120" s="49">
        <v>1</v>
      </c>
      <c r="H120" s="49"/>
      <c r="I120" s="49"/>
      <c r="J120" s="10">
        <f t="shared" si="10"/>
        <v>0</v>
      </c>
      <c r="K120" s="10">
        <f t="shared" si="11"/>
        <v>0</v>
      </c>
      <c r="L120" s="10">
        <f t="shared" si="12"/>
        <v>0</v>
      </c>
      <c r="M120" s="10">
        <f t="shared" si="13"/>
        <v>102.71</v>
      </c>
      <c r="N120" s="10">
        <f t="shared" si="14"/>
        <v>0</v>
      </c>
      <c r="O120" s="69">
        <f t="shared" si="15"/>
        <v>0</v>
      </c>
      <c r="P120" s="70">
        <f t="shared" si="16"/>
        <v>1.0472537080254023</v>
      </c>
      <c r="R120" s="146">
        <v>6.6335980664198102E-2</v>
      </c>
      <c r="S120" s="146">
        <v>2.2893587086640854E-2</v>
      </c>
      <c r="T120" s="146">
        <v>4.3000587182409428E-2</v>
      </c>
      <c r="U120" s="146">
        <v>1.0196219530964876E-2</v>
      </c>
      <c r="V120" s="146">
        <v>3.7235015736694188E-2</v>
      </c>
      <c r="W120" s="146">
        <v>8.1828473269718194E-3</v>
      </c>
      <c r="X120" s="146">
        <v>3.1122443727634175E-2</v>
      </c>
      <c r="Y120" s="146">
        <v>1.6097188741119983E-2</v>
      </c>
      <c r="Z120" s="146">
        <v>4.7048509643483356E-3</v>
      </c>
      <c r="AA120" s="146">
        <v>2.695791934541203E-3</v>
      </c>
      <c r="AB120" s="146">
        <v>0</v>
      </c>
      <c r="AC120" s="146">
        <v>1.0520163646990069E-3</v>
      </c>
      <c r="AD120" s="146">
        <v>6.4228484089148982E-2</v>
      </c>
      <c r="AE120" s="146">
        <v>0</v>
      </c>
    </row>
    <row r="121" spans="1:31" x14ac:dyDescent="0.25">
      <c r="A121" s="10">
        <v>40</v>
      </c>
      <c r="B121" s="72" t="s">
        <v>240</v>
      </c>
      <c r="C121" s="65">
        <v>1.2060897810946779E-3</v>
      </c>
      <c r="D121" s="49"/>
      <c r="E121" s="49"/>
      <c r="F121" s="49"/>
      <c r="G121" s="49">
        <v>1</v>
      </c>
      <c r="H121" s="49"/>
      <c r="I121" s="49"/>
      <c r="J121" s="10">
        <f t="shared" si="10"/>
        <v>0</v>
      </c>
      <c r="K121" s="10">
        <f t="shared" si="11"/>
        <v>0</v>
      </c>
      <c r="L121" s="10">
        <f t="shared" si="12"/>
        <v>0</v>
      </c>
      <c r="M121" s="10">
        <f t="shared" si="13"/>
        <v>102.71</v>
      </c>
      <c r="N121" s="10">
        <f t="shared" si="14"/>
        <v>0</v>
      </c>
      <c r="O121" s="69">
        <f t="shared" si="15"/>
        <v>0</v>
      </c>
      <c r="P121" s="70">
        <f t="shared" si="16"/>
        <v>0.12387748141623436</v>
      </c>
      <c r="R121" s="146">
        <v>2.6386762668211845E-2</v>
      </c>
      <c r="S121" s="146">
        <v>4.6717953319884804E-3</v>
      </c>
      <c r="T121" s="146">
        <v>1.08801962797543E-2</v>
      </c>
      <c r="U121" s="146">
        <v>1.2060897810946779E-3</v>
      </c>
      <c r="V121" s="146">
        <v>1.0209601089093568E-2</v>
      </c>
      <c r="W121" s="146">
        <v>5.8284573275525623E-4</v>
      </c>
      <c r="X121" s="146">
        <v>8.6878322331324122E-3</v>
      </c>
      <c r="Y121" s="146">
        <v>2.2074203969890279E-3</v>
      </c>
      <c r="Z121" s="146">
        <v>4.7048509643483356E-3</v>
      </c>
      <c r="AA121" s="146">
        <v>2.695791934541203E-3</v>
      </c>
      <c r="AB121" s="146">
        <v>0</v>
      </c>
      <c r="AC121" s="146">
        <v>1.0520163646990069E-3</v>
      </c>
      <c r="AD121" s="146">
        <v>2.386159274149327E-2</v>
      </c>
      <c r="AE121" s="146">
        <v>0</v>
      </c>
    </row>
    <row r="122" spans="1:31" x14ac:dyDescent="0.25">
      <c r="A122" s="10">
        <v>41</v>
      </c>
      <c r="B122" s="72" t="s">
        <v>241</v>
      </c>
      <c r="C122" s="65">
        <v>0</v>
      </c>
      <c r="D122" s="49"/>
      <c r="E122" s="49"/>
      <c r="F122" s="49"/>
      <c r="G122" s="49">
        <v>1</v>
      </c>
      <c r="H122" s="49"/>
      <c r="I122" s="49"/>
      <c r="J122" s="10">
        <f t="shared" si="10"/>
        <v>0</v>
      </c>
      <c r="K122" s="10">
        <f t="shared" si="11"/>
        <v>0</v>
      </c>
      <c r="L122" s="10">
        <f t="shared" si="12"/>
        <v>0</v>
      </c>
      <c r="M122" s="10">
        <f t="shared" si="13"/>
        <v>102.71</v>
      </c>
      <c r="N122" s="10">
        <f t="shared" si="14"/>
        <v>0</v>
      </c>
      <c r="O122" s="69">
        <f t="shared" si="15"/>
        <v>0</v>
      </c>
      <c r="P122" s="70">
        <f t="shared" si="16"/>
        <v>0</v>
      </c>
      <c r="R122" s="146">
        <v>5.6618384083651635E-3</v>
      </c>
      <c r="S122" s="146">
        <v>1.6109639075822344E-4</v>
      </c>
      <c r="T122" s="146">
        <v>6.5940583513662441E-4</v>
      </c>
      <c r="U122" s="146">
        <v>0</v>
      </c>
      <c r="V122" s="146">
        <v>1.1383839669138573E-3</v>
      </c>
      <c r="W122" s="146">
        <v>0</v>
      </c>
      <c r="X122" s="146">
        <v>8.3489158472537938E-4</v>
      </c>
      <c r="Y122" s="146">
        <v>0</v>
      </c>
      <c r="Z122" s="146">
        <v>0</v>
      </c>
      <c r="AA122" s="146">
        <v>0</v>
      </c>
      <c r="AB122" s="146">
        <v>0</v>
      </c>
      <c r="AC122" s="146">
        <v>0</v>
      </c>
      <c r="AD122" s="146">
        <v>4.7908638276314228E-3</v>
      </c>
      <c r="AE122" s="146">
        <v>0</v>
      </c>
    </row>
    <row r="123" spans="1:31" x14ac:dyDescent="0.25">
      <c r="A123" s="10">
        <v>42</v>
      </c>
      <c r="B123" s="72" t="s">
        <v>242</v>
      </c>
      <c r="C123" s="65">
        <v>0</v>
      </c>
      <c r="D123" s="49"/>
      <c r="E123" s="49"/>
      <c r="F123" s="49"/>
      <c r="G123" s="49">
        <v>1</v>
      </c>
      <c r="H123" s="49"/>
      <c r="I123" s="49"/>
      <c r="J123" s="10">
        <f t="shared" si="10"/>
        <v>0</v>
      </c>
      <c r="K123" s="10">
        <f t="shared" si="11"/>
        <v>0</v>
      </c>
      <c r="L123" s="10">
        <f t="shared" si="12"/>
        <v>0</v>
      </c>
      <c r="M123" s="10">
        <f t="shared" si="13"/>
        <v>102.71</v>
      </c>
      <c r="N123" s="10">
        <f t="shared" si="14"/>
        <v>0</v>
      </c>
      <c r="O123" s="69">
        <f t="shared" si="15"/>
        <v>0</v>
      </c>
      <c r="P123" s="70">
        <f t="shared" si="16"/>
        <v>0</v>
      </c>
      <c r="R123" s="146">
        <v>3.5690671915195862E-4</v>
      </c>
      <c r="S123" s="146">
        <v>0</v>
      </c>
      <c r="T123" s="146">
        <v>0</v>
      </c>
      <c r="U123" s="146">
        <v>0</v>
      </c>
      <c r="V123" s="146">
        <v>0</v>
      </c>
      <c r="W123" s="146">
        <v>0</v>
      </c>
      <c r="X123" s="146">
        <v>0</v>
      </c>
      <c r="Y123" s="146">
        <v>0</v>
      </c>
      <c r="Z123" s="146">
        <v>0</v>
      </c>
      <c r="AA123" s="146">
        <v>0</v>
      </c>
      <c r="AB123" s="146">
        <v>0</v>
      </c>
      <c r="AC123" s="146">
        <v>0</v>
      </c>
      <c r="AD123" s="146">
        <v>2.5499759082554352E-4</v>
      </c>
      <c r="AE123" s="146">
        <v>0</v>
      </c>
    </row>
    <row r="124" spans="1:31" x14ac:dyDescent="0.25">
      <c r="A124" s="10">
        <v>43</v>
      </c>
      <c r="B124" s="71" t="s">
        <v>243</v>
      </c>
      <c r="C124" s="65">
        <v>0</v>
      </c>
      <c r="D124" s="49"/>
      <c r="E124" s="49"/>
      <c r="F124" s="49"/>
      <c r="G124" s="49"/>
      <c r="H124" s="49">
        <v>1</v>
      </c>
      <c r="I124" s="49"/>
      <c r="J124" s="10">
        <f t="shared" si="10"/>
        <v>0</v>
      </c>
      <c r="K124" s="10">
        <f t="shared" si="11"/>
        <v>0</v>
      </c>
      <c r="L124" s="10">
        <f t="shared" si="12"/>
        <v>0</v>
      </c>
      <c r="M124" s="10">
        <f t="shared" si="13"/>
        <v>0</v>
      </c>
      <c r="N124" s="10">
        <f t="shared" si="14"/>
        <v>70.709999999999994</v>
      </c>
      <c r="O124" s="69">
        <f t="shared" si="15"/>
        <v>0</v>
      </c>
      <c r="P124" s="70">
        <f t="shared" si="16"/>
        <v>0</v>
      </c>
      <c r="R124" s="146">
        <v>0</v>
      </c>
      <c r="S124" s="146">
        <v>0</v>
      </c>
      <c r="T124" s="146">
        <v>0</v>
      </c>
      <c r="U124" s="146">
        <v>0</v>
      </c>
      <c r="V124" s="146">
        <v>0</v>
      </c>
      <c r="W124" s="146">
        <v>0</v>
      </c>
      <c r="X124" s="146">
        <v>0</v>
      </c>
      <c r="Y124" s="146">
        <v>0</v>
      </c>
      <c r="Z124" s="146">
        <v>0</v>
      </c>
      <c r="AA124" s="146">
        <v>0</v>
      </c>
      <c r="AB124" s="146">
        <v>0</v>
      </c>
      <c r="AC124" s="146">
        <v>0</v>
      </c>
      <c r="AD124" s="146">
        <v>0</v>
      </c>
      <c r="AE124" s="146">
        <v>0</v>
      </c>
    </row>
    <row r="125" spans="1:31" x14ac:dyDescent="0.25">
      <c r="A125" s="10">
        <v>44</v>
      </c>
      <c r="B125" s="71" t="s">
        <v>244</v>
      </c>
      <c r="C125" s="65">
        <v>0</v>
      </c>
      <c r="D125" s="49"/>
      <c r="E125" s="49"/>
      <c r="F125" s="49"/>
      <c r="G125" s="49"/>
      <c r="H125" s="49">
        <v>1</v>
      </c>
      <c r="I125" s="49"/>
      <c r="J125" s="10">
        <f t="shared" si="10"/>
        <v>0</v>
      </c>
      <c r="K125" s="10">
        <f t="shared" si="11"/>
        <v>0</v>
      </c>
      <c r="L125" s="10">
        <f t="shared" si="12"/>
        <v>0</v>
      </c>
      <c r="M125" s="10">
        <f t="shared" si="13"/>
        <v>0</v>
      </c>
      <c r="N125" s="10">
        <f t="shared" si="14"/>
        <v>70.709999999999994</v>
      </c>
      <c r="O125" s="69">
        <f t="shared" si="15"/>
        <v>0</v>
      </c>
      <c r="P125" s="70">
        <f t="shared" si="16"/>
        <v>0</v>
      </c>
      <c r="R125" s="146">
        <v>0</v>
      </c>
      <c r="S125" s="146">
        <v>0</v>
      </c>
      <c r="T125" s="146">
        <v>0</v>
      </c>
      <c r="U125" s="146">
        <v>0</v>
      </c>
      <c r="V125" s="146">
        <v>0</v>
      </c>
      <c r="W125" s="146">
        <v>0</v>
      </c>
      <c r="X125" s="146">
        <v>0</v>
      </c>
      <c r="Y125" s="146">
        <v>0</v>
      </c>
      <c r="Z125" s="146">
        <v>0</v>
      </c>
      <c r="AA125" s="146">
        <v>0</v>
      </c>
      <c r="AB125" s="146">
        <v>0</v>
      </c>
      <c r="AC125" s="146">
        <v>0</v>
      </c>
      <c r="AD125" s="146">
        <v>0</v>
      </c>
      <c r="AE125" s="146">
        <v>0</v>
      </c>
    </row>
    <row r="126" spans="1:31" x14ac:dyDescent="0.25">
      <c r="A126" s="10">
        <v>45</v>
      </c>
      <c r="B126" s="71" t="s">
        <v>245</v>
      </c>
      <c r="C126" s="65">
        <v>0</v>
      </c>
      <c r="D126" s="49"/>
      <c r="E126" s="49"/>
      <c r="F126" s="49"/>
      <c r="G126" s="49"/>
      <c r="H126" s="49">
        <v>1</v>
      </c>
      <c r="I126" s="49"/>
      <c r="J126" s="10">
        <f t="shared" si="10"/>
        <v>0</v>
      </c>
      <c r="K126" s="10">
        <f t="shared" si="11"/>
        <v>0</v>
      </c>
      <c r="L126" s="10">
        <f t="shared" si="12"/>
        <v>0</v>
      </c>
      <c r="M126" s="10">
        <f t="shared" si="13"/>
        <v>0</v>
      </c>
      <c r="N126" s="10">
        <f t="shared" si="14"/>
        <v>70.709999999999994</v>
      </c>
      <c r="O126" s="69">
        <f t="shared" si="15"/>
        <v>0</v>
      </c>
      <c r="P126" s="70">
        <f t="shared" si="16"/>
        <v>0</v>
      </c>
      <c r="R126" s="146">
        <v>0</v>
      </c>
      <c r="S126" s="146">
        <v>0</v>
      </c>
      <c r="T126" s="146">
        <v>0</v>
      </c>
      <c r="U126" s="146">
        <v>0</v>
      </c>
      <c r="V126" s="146">
        <v>0</v>
      </c>
      <c r="W126" s="146">
        <v>0</v>
      </c>
      <c r="X126" s="146">
        <v>0</v>
      </c>
      <c r="Y126" s="146">
        <v>0</v>
      </c>
      <c r="Z126" s="146">
        <v>0</v>
      </c>
      <c r="AA126" s="146">
        <v>0</v>
      </c>
      <c r="AB126" s="146">
        <v>0</v>
      </c>
      <c r="AC126" s="146">
        <v>0</v>
      </c>
      <c r="AD126" s="146">
        <v>0</v>
      </c>
      <c r="AE126" s="146">
        <v>0</v>
      </c>
    </row>
    <row r="127" spans="1:31" x14ac:dyDescent="0.25">
      <c r="A127" s="10">
        <v>46</v>
      </c>
      <c r="B127" s="71" t="s">
        <v>246</v>
      </c>
      <c r="C127" s="65">
        <v>0</v>
      </c>
      <c r="D127" s="49"/>
      <c r="E127" s="49"/>
      <c r="F127" s="49"/>
      <c r="G127" s="49"/>
      <c r="H127" s="49">
        <v>1</v>
      </c>
      <c r="I127" s="49"/>
      <c r="J127" s="10">
        <f t="shared" si="10"/>
        <v>0</v>
      </c>
      <c r="K127" s="10">
        <f t="shared" si="11"/>
        <v>0</v>
      </c>
      <c r="L127" s="10">
        <f t="shared" si="12"/>
        <v>0</v>
      </c>
      <c r="M127" s="10">
        <f t="shared" si="13"/>
        <v>0</v>
      </c>
      <c r="N127" s="10">
        <f t="shared" si="14"/>
        <v>70.709999999999994</v>
      </c>
      <c r="O127" s="69">
        <f t="shared" si="15"/>
        <v>0</v>
      </c>
      <c r="P127" s="70">
        <f t="shared" si="16"/>
        <v>0</v>
      </c>
      <c r="R127" s="146">
        <v>0</v>
      </c>
      <c r="S127" s="146">
        <v>0</v>
      </c>
      <c r="T127" s="146">
        <v>0</v>
      </c>
      <c r="U127" s="146">
        <v>0</v>
      </c>
      <c r="V127" s="146">
        <v>0</v>
      </c>
      <c r="W127" s="146">
        <v>0</v>
      </c>
      <c r="X127" s="146">
        <v>0</v>
      </c>
      <c r="Y127" s="146">
        <v>0</v>
      </c>
      <c r="Z127" s="146">
        <v>0</v>
      </c>
      <c r="AA127" s="146">
        <v>0</v>
      </c>
      <c r="AB127" s="146">
        <v>0</v>
      </c>
      <c r="AC127" s="146">
        <v>0</v>
      </c>
      <c r="AD127" s="146">
        <v>0</v>
      </c>
      <c r="AE127" s="146">
        <v>0</v>
      </c>
    </row>
    <row r="128" spans="1:31" x14ac:dyDescent="0.25">
      <c r="A128" s="10">
        <v>47</v>
      </c>
      <c r="B128" s="64" t="s">
        <v>247</v>
      </c>
      <c r="C128" s="65">
        <v>0</v>
      </c>
      <c r="D128" s="49"/>
      <c r="E128" s="49"/>
      <c r="F128" s="49"/>
      <c r="G128" s="49"/>
      <c r="H128" s="49"/>
      <c r="I128" s="49">
        <v>1</v>
      </c>
      <c r="J128" s="10">
        <f t="shared" si="10"/>
        <v>0</v>
      </c>
      <c r="K128" s="10">
        <f t="shared" si="11"/>
        <v>0</v>
      </c>
      <c r="L128" s="10">
        <f t="shared" si="12"/>
        <v>0</v>
      </c>
      <c r="M128" s="10">
        <f t="shared" si="13"/>
        <v>0</v>
      </c>
      <c r="N128" s="10">
        <f t="shared" si="14"/>
        <v>0</v>
      </c>
      <c r="O128" s="69">
        <f t="shared" si="15"/>
        <v>44.85</v>
      </c>
      <c r="P128" s="70">
        <f t="shared" si="16"/>
        <v>0</v>
      </c>
      <c r="R128" s="146">
        <v>0</v>
      </c>
      <c r="S128" s="146">
        <v>0</v>
      </c>
      <c r="T128" s="146">
        <v>0</v>
      </c>
      <c r="U128" s="146">
        <v>0</v>
      </c>
      <c r="V128" s="146">
        <v>0</v>
      </c>
      <c r="W128" s="146">
        <v>0</v>
      </c>
      <c r="X128" s="146">
        <v>0</v>
      </c>
      <c r="Y128" s="146">
        <v>0</v>
      </c>
      <c r="Z128" s="146">
        <v>0</v>
      </c>
      <c r="AA128" s="146">
        <v>0</v>
      </c>
      <c r="AB128" s="146">
        <v>0</v>
      </c>
      <c r="AC128" s="146">
        <v>0</v>
      </c>
      <c r="AD128" s="146">
        <v>0</v>
      </c>
      <c r="AE128" s="146">
        <v>0</v>
      </c>
    </row>
    <row r="129" spans="1:31" x14ac:dyDescent="0.25">
      <c r="A129" s="10">
        <v>48</v>
      </c>
      <c r="B129" s="64" t="s">
        <v>248</v>
      </c>
      <c r="C129" s="65">
        <v>0</v>
      </c>
      <c r="D129" s="49"/>
      <c r="E129" s="49"/>
      <c r="F129" s="49"/>
      <c r="G129" s="49"/>
      <c r="H129" s="49"/>
      <c r="I129" s="49">
        <v>1</v>
      </c>
      <c r="J129" s="10">
        <f t="shared" si="10"/>
        <v>0</v>
      </c>
      <c r="K129" s="10">
        <f t="shared" si="11"/>
        <v>0</v>
      </c>
      <c r="L129" s="10">
        <f t="shared" si="12"/>
        <v>0</v>
      </c>
      <c r="M129" s="10">
        <f t="shared" si="13"/>
        <v>0</v>
      </c>
      <c r="N129" s="10">
        <f t="shared" si="14"/>
        <v>0</v>
      </c>
      <c r="O129" s="69">
        <f t="shared" si="15"/>
        <v>44.85</v>
      </c>
      <c r="P129" s="70">
        <f t="shared" si="16"/>
        <v>0</v>
      </c>
      <c r="R129" s="146">
        <v>0</v>
      </c>
      <c r="S129" s="146">
        <v>0</v>
      </c>
      <c r="T129" s="146">
        <v>0</v>
      </c>
      <c r="U129" s="146">
        <v>0</v>
      </c>
      <c r="V129" s="146">
        <v>0</v>
      </c>
      <c r="W129" s="146">
        <v>0</v>
      </c>
      <c r="X129" s="146">
        <v>0</v>
      </c>
      <c r="Y129" s="146">
        <v>0</v>
      </c>
      <c r="Z129" s="146">
        <v>0</v>
      </c>
      <c r="AA129" s="146">
        <v>0</v>
      </c>
      <c r="AB129" s="146">
        <v>0</v>
      </c>
      <c r="AC129" s="146">
        <v>0</v>
      </c>
      <c r="AD129" s="146">
        <v>0</v>
      </c>
      <c r="AE129" s="146">
        <v>0</v>
      </c>
    </row>
    <row r="130" spans="1:31" x14ac:dyDescent="0.25">
      <c r="A130" s="10">
        <v>49</v>
      </c>
      <c r="B130" s="64" t="s">
        <v>249</v>
      </c>
      <c r="C130" s="65">
        <v>0</v>
      </c>
      <c r="D130" s="49"/>
      <c r="E130" s="49"/>
      <c r="F130" s="49"/>
      <c r="G130" s="49"/>
      <c r="H130" s="49"/>
      <c r="I130" s="49">
        <v>1</v>
      </c>
      <c r="J130" s="10">
        <f t="shared" si="10"/>
        <v>0</v>
      </c>
      <c r="K130" s="10">
        <f t="shared" si="11"/>
        <v>0</v>
      </c>
      <c r="L130" s="10">
        <f t="shared" si="12"/>
        <v>0</v>
      </c>
      <c r="M130" s="10">
        <f t="shared" si="13"/>
        <v>0</v>
      </c>
      <c r="N130" s="10">
        <f t="shared" si="14"/>
        <v>0</v>
      </c>
      <c r="O130" s="69">
        <f t="shared" si="15"/>
        <v>44.85</v>
      </c>
      <c r="P130" s="70">
        <f t="shared" si="16"/>
        <v>0</v>
      </c>
      <c r="R130" s="146">
        <v>0</v>
      </c>
      <c r="S130" s="146">
        <v>0</v>
      </c>
      <c r="T130" s="146">
        <v>0</v>
      </c>
      <c r="U130" s="146">
        <v>0</v>
      </c>
      <c r="V130" s="146">
        <v>0</v>
      </c>
      <c r="W130" s="146">
        <v>0</v>
      </c>
      <c r="X130" s="146">
        <v>0</v>
      </c>
      <c r="Y130" s="146">
        <v>0</v>
      </c>
      <c r="Z130" s="146">
        <v>0</v>
      </c>
      <c r="AA130" s="146">
        <v>0</v>
      </c>
      <c r="AB130" s="146">
        <v>0</v>
      </c>
      <c r="AC130" s="146">
        <v>0</v>
      </c>
      <c r="AD130" s="146">
        <v>0</v>
      </c>
      <c r="AE130" s="146">
        <v>0</v>
      </c>
    </row>
    <row r="131" spans="1:31" x14ac:dyDescent="0.25">
      <c r="A131" s="10">
        <v>50</v>
      </c>
      <c r="B131" s="64" t="s">
        <v>250</v>
      </c>
      <c r="C131" s="65">
        <v>0</v>
      </c>
      <c r="D131" s="55"/>
      <c r="E131" s="55"/>
      <c r="F131" s="55"/>
      <c r="G131" s="55"/>
      <c r="H131" s="55"/>
      <c r="I131" s="55">
        <v>1</v>
      </c>
      <c r="J131" s="39">
        <f t="shared" si="10"/>
        <v>0</v>
      </c>
      <c r="K131" s="39">
        <f t="shared" si="11"/>
        <v>0</v>
      </c>
      <c r="L131" s="39">
        <f t="shared" si="12"/>
        <v>0</v>
      </c>
      <c r="M131" s="39">
        <f t="shared" si="13"/>
        <v>0</v>
      </c>
      <c r="N131" s="39">
        <f t="shared" si="14"/>
        <v>0</v>
      </c>
      <c r="O131" s="73">
        <f t="shared" si="15"/>
        <v>44.85</v>
      </c>
      <c r="P131" s="74">
        <f t="shared" si="16"/>
        <v>0</v>
      </c>
      <c r="R131" s="146">
        <v>0</v>
      </c>
      <c r="S131" s="146">
        <v>0</v>
      </c>
      <c r="T131" s="146">
        <v>0</v>
      </c>
      <c r="U131" s="146">
        <v>0</v>
      </c>
      <c r="V131" s="146">
        <v>0</v>
      </c>
      <c r="W131" s="146">
        <v>0</v>
      </c>
      <c r="X131" s="146">
        <v>0</v>
      </c>
      <c r="Y131" s="146">
        <v>0</v>
      </c>
      <c r="Z131" s="146">
        <v>0</v>
      </c>
      <c r="AA131" s="146">
        <v>0</v>
      </c>
      <c r="AB131" s="146">
        <v>0</v>
      </c>
      <c r="AC131" s="146">
        <v>0</v>
      </c>
      <c r="AD131" s="146">
        <v>0</v>
      </c>
      <c r="AE131" s="146">
        <v>0</v>
      </c>
    </row>
    <row r="132" spans="1:31" x14ac:dyDescent="0.25">
      <c r="B132" s="59" t="s">
        <v>188</v>
      </c>
      <c r="C132" s="75">
        <f>SUM(C84:C131)</f>
        <v>3.8497274940375306</v>
      </c>
      <c r="D132" s="39"/>
      <c r="E132" s="39"/>
      <c r="F132" s="39"/>
      <c r="G132" s="39"/>
      <c r="H132" s="39"/>
      <c r="I132" s="39"/>
      <c r="J132" s="39">
        <f>SUM(J84:J131)</f>
        <v>0</v>
      </c>
      <c r="K132" s="39">
        <f t="shared" ref="K132:P132" si="17">SUM(K84:K131)</f>
        <v>0</v>
      </c>
      <c r="L132" s="39">
        <f t="shared" si="17"/>
        <v>0</v>
      </c>
      <c r="M132" s="39">
        <f t="shared" si="17"/>
        <v>1027.1000000000001</v>
      </c>
      <c r="N132" s="39">
        <f t="shared" si="17"/>
        <v>1555.6200000000003</v>
      </c>
      <c r="O132" s="39">
        <f t="shared" si="17"/>
        <v>717.60000000000025</v>
      </c>
      <c r="P132" s="76">
        <f t="shared" si="17"/>
        <v>296.82067851030581</v>
      </c>
    </row>
    <row r="133" spans="1:31" x14ac:dyDescent="0.25">
      <c r="B133" s="77"/>
      <c r="C133" s="78"/>
    </row>
    <row r="134" spans="1:31" x14ac:dyDescent="0.25">
      <c r="B134" s="34" t="s">
        <v>252</v>
      </c>
      <c r="C134" s="34" t="str">
        <f>C82</f>
        <v>Durban</v>
      </c>
      <c r="D134" s="62" t="s">
        <v>190</v>
      </c>
      <c r="E134" s="62" t="s">
        <v>191</v>
      </c>
      <c r="F134" s="62" t="s">
        <v>192</v>
      </c>
      <c r="G134" s="62" t="s">
        <v>193</v>
      </c>
      <c r="H134" s="62" t="s">
        <v>195</v>
      </c>
      <c r="I134" s="62" t="s">
        <v>194</v>
      </c>
      <c r="J134" s="62" t="s">
        <v>190</v>
      </c>
      <c r="K134" s="62" t="s">
        <v>191</v>
      </c>
      <c r="L134" s="62" t="s">
        <v>192</v>
      </c>
      <c r="M134" s="62" t="s">
        <v>193</v>
      </c>
      <c r="N134" s="62" t="s">
        <v>195</v>
      </c>
      <c r="O134" s="63" t="s">
        <v>194</v>
      </c>
      <c r="P134" s="37" t="s">
        <v>198</v>
      </c>
      <c r="R134" s="144" t="s">
        <v>463</v>
      </c>
      <c r="S134" s="144" t="s">
        <v>464</v>
      </c>
      <c r="T134" s="144" t="s">
        <v>465</v>
      </c>
      <c r="U134" s="144" t="s">
        <v>466</v>
      </c>
      <c r="V134" s="144" t="s">
        <v>467</v>
      </c>
      <c r="W134" s="144" t="s">
        <v>468</v>
      </c>
      <c r="X134" s="144" t="s">
        <v>469</v>
      </c>
      <c r="Y134" s="144" t="s">
        <v>470</v>
      </c>
      <c r="Z134" s="144" t="s">
        <v>471</v>
      </c>
      <c r="AA134" s="144" t="s">
        <v>472</v>
      </c>
      <c r="AB134" s="144" t="s">
        <v>473</v>
      </c>
      <c r="AC134" s="144" t="s">
        <v>474</v>
      </c>
      <c r="AD134" s="144" t="s">
        <v>475</v>
      </c>
      <c r="AE134" s="144" t="s">
        <v>476</v>
      </c>
    </row>
    <row r="135" spans="1:31" x14ac:dyDescent="0.25">
      <c r="B135" s="38"/>
      <c r="C135" s="38"/>
      <c r="D135" s="39"/>
      <c r="E135" s="39"/>
      <c r="F135" s="39"/>
      <c r="G135" s="39"/>
      <c r="H135" s="39"/>
      <c r="I135" s="39"/>
      <c r="J135" s="40" t="s">
        <v>201</v>
      </c>
      <c r="K135" s="40" t="s">
        <v>201</v>
      </c>
      <c r="L135" s="40" t="s">
        <v>201</v>
      </c>
      <c r="M135" s="40" t="s">
        <v>201</v>
      </c>
      <c r="N135" s="40" t="s">
        <v>201</v>
      </c>
      <c r="O135" s="41" t="s">
        <v>201</v>
      </c>
      <c r="P135" s="41" t="s">
        <v>202</v>
      </c>
      <c r="R135" s="145"/>
      <c r="S135" s="145"/>
      <c r="T135" s="145"/>
      <c r="U135" s="145"/>
      <c r="V135" s="145"/>
      <c r="W135" s="145"/>
      <c r="X135" s="145"/>
      <c r="Y135" s="145"/>
      <c r="Z135" s="145"/>
      <c r="AA135" s="145"/>
      <c r="AB135" s="145"/>
      <c r="AC135" s="145"/>
      <c r="AD135" s="145"/>
      <c r="AE135" s="145"/>
    </row>
    <row r="136" spans="1:31" x14ac:dyDescent="0.25">
      <c r="A136" s="10">
        <v>3</v>
      </c>
      <c r="B136" s="64" t="s">
        <v>203</v>
      </c>
      <c r="C136" s="43">
        <f>HLOOKUP(C$30, R$134:AE$183, A136)</f>
        <v>0</v>
      </c>
      <c r="D136" s="45"/>
      <c r="E136" s="45"/>
      <c r="F136" s="45"/>
      <c r="G136" s="45"/>
      <c r="H136" s="45"/>
      <c r="I136" s="45">
        <v>1</v>
      </c>
      <c r="J136" s="66">
        <f t="shared" ref="J136:J183" si="18">B$25 * D136</f>
        <v>0</v>
      </c>
      <c r="K136" s="66">
        <f t="shared" ref="K136:K183" si="19">C$25 * E136</f>
        <v>0</v>
      </c>
      <c r="L136" s="66">
        <f t="shared" ref="L136:L183" si="20">D$25 * F136</f>
        <v>0</v>
      </c>
      <c r="M136" s="66">
        <f t="shared" ref="M136:M183" si="21">E$25 * G136</f>
        <v>0</v>
      </c>
      <c r="N136" s="66">
        <f t="shared" ref="N136:N183" si="22">G$25 * H136</f>
        <v>0</v>
      </c>
      <c r="O136" s="67">
        <f t="shared" ref="O136:O183" si="23">F$25 * I136</f>
        <v>44.85</v>
      </c>
      <c r="P136" s="68">
        <f t="shared" ref="P136:P183" si="24">SUM(J136:O136) * C136</f>
        <v>0</v>
      </c>
      <c r="R136" s="146">
        <v>0</v>
      </c>
      <c r="S136" s="146">
        <v>0</v>
      </c>
      <c r="T136" s="146">
        <v>0</v>
      </c>
      <c r="U136" s="146">
        <v>0</v>
      </c>
      <c r="V136" s="146">
        <v>0</v>
      </c>
      <c r="W136" s="146">
        <v>0</v>
      </c>
      <c r="X136" s="146">
        <v>0</v>
      </c>
      <c r="Y136" s="146">
        <v>0</v>
      </c>
      <c r="Z136" s="146">
        <v>0</v>
      </c>
      <c r="AA136" s="146">
        <v>0</v>
      </c>
      <c r="AB136" s="146">
        <v>0</v>
      </c>
      <c r="AC136" s="146">
        <v>0</v>
      </c>
      <c r="AD136" s="146">
        <v>0</v>
      </c>
      <c r="AE136" s="146">
        <v>0</v>
      </c>
    </row>
    <row r="137" spans="1:31" x14ac:dyDescent="0.25">
      <c r="A137" s="10">
        <v>4</v>
      </c>
      <c r="B137" s="64" t="s">
        <v>204</v>
      </c>
      <c r="C137" s="43">
        <f t="shared" ref="C137:C183" si="25">HLOOKUP(C$30, R$134:AE$183, A137)</f>
        <v>0</v>
      </c>
      <c r="D137" s="49"/>
      <c r="E137" s="49"/>
      <c r="F137" s="49"/>
      <c r="G137" s="49"/>
      <c r="H137" s="49"/>
      <c r="I137" s="49">
        <v>1</v>
      </c>
      <c r="J137" s="10">
        <f t="shared" si="18"/>
        <v>0</v>
      </c>
      <c r="K137" s="10">
        <f t="shared" si="19"/>
        <v>0</v>
      </c>
      <c r="L137" s="10">
        <f t="shared" si="20"/>
        <v>0</v>
      </c>
      <c r="M137" s="10">
        <f t="shared" si="21"/>
        <v>0</v>
      </c>
      <c r="N137" s="10">
        <f t="shared" si="22"/>
        <v>0</v>
      </c>
      <c r="O137" s="69">
        <f t="shared" si="23"/>
        <v>44.85</v>
      </c>
      <c r="P137" s="70">
        <f t="shared" si="24"/>
        <v>0</v>
      </c>
      <c r="R137" s="146">
        <v>0</v>
      </c>
      <c r="S137" s="146">
        <v>0</v>
      </c>
      <c r="T137" s="146">
        <v>0</v>
      </c>
      <c r="U137" s="146">
        <v>0</v>
      </c>
      <c r="V137" s="146">
        <v>0</v>
      </c>
      <c r="W137" s="146">
        <v>0</v>
      </c>
      <c r="X137" s="146">
        <v>0</v>
      </c>
      <c r="Y137" s="146">
        <v>0</v>
      </c>
      <c r="Z137" s="146">
        <v>0</v>
      </c>
      <c r="AA137" s="146">
        <v>0</v>
      </c>
      <c r="AB137" s="146">
        <v>0</v>
      </c>
      <c r="AC137" s="146">
        <v>0</v>
      </c>
      <c r="AD137" s="146">
        <v>0</v>
      </c>
      <c r="AE137" s="146">
        <v>0</v>
      </c>
    </row>
    <row r="138" spans="1:31" x14ac:dyDescent="0.25">
      <c r="A138" s="10">
        <v>5</v>
      </c>
      <c r="B138" s="64" t="s">
        <v>205</v>
      </c>
      <c r="C138" s="43">
        <f t="shared" si="25"/>
        <v>0</v>
      </c>
      <c r="D138" s="49"/>
      <c r="E138" s="49"/>
      <c r="F138" s="49"/>
      <c r="G138" s="49"/>
      <c r="H138" s="49"/>
      <c r="I138" s="49">
        <v>1</v>
      </c>
      <c r="J138" s="10">
        <f t="shared" si="18"/>
        <v>0</v>
      </c>
      <c r="K138" s="10">
        <f t="shared" si="19"/>
        <v>0</v>
      </c>
      <c r="L138" s="10">
        <f t="shared" si="20"/>
        <v>0</v>
      </c>
      <c r="M138" s="10">
        <f t="shared" si="21"/>
        <v>0</v>
      </c>
      <c r="N138" s="10">
        <f t="shared" si="22"/>
        <v>0</v>
      </c>
      <c r="O138" s="69">
        <f t="shared" si="23"/>
        <v>44.85</v>
      </c>
      <c r="P138" s="70">
        <f t="shared" si="24"/>
        <v>0</v>
      </c>
      <c r="R138" s="146">
        <v>0</v>
      </c>
      <c r="S138" s="146">
        <v>0</v>
      </c>
      <c r="T138" s="146">
        <v>0</v>
      </c>
      <c r="U138" s="146">
        <v>0</v>
      </c>
      <c r="V138" s="146">
        <v>0</v>
      </c>
      <c r="W138" s="146">
        <v>0</v>
      </c>
      <c r="X138" s="146">
        <v>0</v>
      </c>
      <c r="Y138" s="146">
        <v>0</v>
      </c>
      <c r="Z138" s="146">
        <v>0</v>
      </c>
      <c r="AA138" s="146">
        <v>0</v>
      </c>
      <c r="AB138" s="146">
        <v>0</v>
      </c>
      <c r="AC138" s="146">
        <v>0</v>
      </c>
      <c r="AD138" s="146">
        <v>0</v>
      </c>
      <c r="AE138" s="146">
        <v>0</v>
      </c>
    </row>
    <row r="139" spans="1:31" x14ac:dyDescent="0.25">
      <c r="A139" s="10">
        <v>6</v>
      </c>
      <c r="B139" s="64" t="s">
        <v>206</v>
      </c>
      <c r="C139" s="43">
        <f t="shared" si="25"/>
        <v>0</v>
      </c>
      <c r="D139" s="49"/>
      <c r="E139" s="49"/>
      <c r="F139" s="49"/>
      <c r="G139" s="49"/>
      <c r="H139" s="49"/>
      <c r="I139" s="49">
        <v>1</v>
      </c>
      <c r="J139" s="10">
        <f t="shared" si="18"/>
        <v>0</v>
      </c>
      <c r="K139" s="10">
        <f t="shared" si="19"/>
        <v>0</v>
      </c>
      <c r="L139" s="10">
        <f t="shared" si="20"/>
        <v>0</v>
      </c>
      <c r="M139" s="10">
        <f t="shared" si="21"/>
        <v>0</v>
      </c>
      <c r="N139" s="10">
        <f t="shared" si="22"/>
        <v>0</v>
      </c>
      <c r="O139" s="69">
        <f t="shared" si="23"/>
        <v>44.85</v>
      </c>
      <c r="P139" s="70">
        <f t="shared" si="24"/>
        <v>0</v>
      </c>
      <c r="R139" s="146">
        <v>0</v>
      </c>
      <c r="S139" s="146">
        <v>0</v>
      </c>
      <c r="T139" s="146">
        <v>0</v>
      </c>
      <c r="U139" s="146">
        <v>0</v>
      </c>
      <c r="V139" s="146">
        <v>0</v>
      </c>
      <c r="W139" s="146">
        <v>0</v>
      </c>
      <c r="X139" s="146">
        <v>0</v>
      </c>
      <c r="Y139" s="146">
        <v>0</v>
      </c>
      <c r="Z139" s="146">
        <v>0</v>
      </c>
      <c r="AA139" s="146">
        <v>0</v>
      </c>
      <c r="AB139" s="146">
        <v>0</v>
      </c>
      <c r="AC139" s="146">
        <v>0</v>
      </c>
      <c r="AD139" s="146">
        <v>0</v>
      </c>
      <c r="AE139" s="146">
        <v>0</v>
      </c>
    </row>
    <row r="140" spans="1:31" x14ac:dyDescent="0.25">
      <c r="A140" s="10">
        <v>7</v>
      </c>
      <c r="B140" s="64" t="s">
        <v>207</v>
      </c>
      <c r="C140" s="43">
        <f t="shared" si="25"/>
        <v>0</v>
      </c>
      <c r="D140" s="49"/>
      <c r="E140" s="49"/>
      <c r="F140" s="49"/>
      <c r="G140" s="49"/>
      <c r="H140" s="49"/>
      <c r="I140" s="49">
        <v>1</v>
      </c>
      <c r="J140" s="10">
        <f t="shared" si="18"/>
        <v>0</v>
      </c>
      <c r="K140" s="10">
        <f t="shared" si="19"/>
        <v>0</v>
      </c>
      <c r="L140" s="10">
        <f t="shared" si="20"/>
        <v>0</v>
      </c>
      <c r="M140" s="10">
        <f t="shared" si="21"/>
        <v>0</v>
      </c>
      <c r="N140" s="10">
        <f t="shared" si="22"/>
        <v>0</v>
      </c>
      <c r="O140" s="69">
        <f t="shared" si="23"/>
        <v>44.85</v>
      </c>
      <c r="P140" s="70">
        <f t="shared" si="24"/>
        <v>0</v>
      </c>
      <c r="R140" s="146">
        <v>0</v>
      </c>
      <c r="S140" s="146">
        <v>0</v>
      </c>
      <c r="T140" s="146">
        <v>0</v>
      </c>
      <c r="U140" s="146">
        <v>0</v>
      </c>
      <c r="V140" s="146">
        <v>0</v>
      </c>
      <c r="W140" s="146">
        <v>0</v>
      </c>
      <c r="X140" s="146">
        <v>0</v>
      </c>
      <c r="Y140" s="146">
        <v>0</v>
      </c>
      <c r="Z140" s="146">
        <v>0</v>
      </c>
      <c r="AA140" s="146">
        <v>0</v>
      </c>
      <c r="AB140" s="146">
        <v>0</v>
      </c>
      <c r="AC140" s="146">
        <v>0</v>
      </c>
      <c r="AD140" s="146">
        <v>0</v>
      </c>
      <c r="AE140" s="146">
        <v>0</v>
      </c>
    </row>
    <row r="141" spans="1:31" x14ac:dyDescent="0.25">
      <c r="A141" s="10">
        <v>8</v>
      </c>
      <c r="B141" s="64" t="s">
        <v>208</v>
      </c>
      <c r="C141" s="43">
        <f t="shared" si="25"/>
        <v>0</v>
      </c>
      <c r="D141" s="49"/>
      <c r="E141" s="49"/>
      <c r="F141" s="49"/>
      <c r="G141" s="49"/>
      <c r="H141" s="49"/>
      <c r="I141" s="49">
        <v>1</v>
      </c>
      <c r="J141" s="10">
        <f t="shared" si="18"/>
        <v>0</v>
      </c>
      <c r="K141" s="10">
        <f t="shared" si="19"/>
        <v>0</v>
      </c>
      <c r="L141" s="10">
        <f t="shared" si="20"/>
        <v>0</v>
      </c>
      <c r="M141" s="10">
        <f t="shared" si="21"/>
        <v>0</v>
      </c>
      <c r="N141" s="10">
        <f t="shared" si="22"/>
        <v>0</v>
      </c>
      <c r="O141" s="69">
        <f t="shared" si="23"/>
        <v>44.85</v>
      </c>
      <c r="P141" s="70">
        <f t="shared" si="24"/>
        <v>0</v>
      </c>
      <c r="R141" s="146">
        <v>0</v>
      </c>
      <c r="S141" s="146">
        <v>0</v>
      </c>
      <c r="T141" s="146">
        <v>0</v>
      </c>
      <c r="U141" s="146">
        <v>0</v>
      </c>
      <c r="V141" s="146">
        <v>0</v>
      </c>
      <c r="W141" s="146">
        <v>0</v>
      </c>
      <c r="X141" s="146">
        <v>0</v>
      </c>
      <c r="Y141" s="146">
        <v>0</v>
      </c>
      <c r="Z141" s="146">
        <v>0</v>
      </c>
      <c r="AA141" s="146">
        <v>0</v>
      </c>
      <c r="AB141" s="146">
        <v>0</v>
      </c>
      <c r="AC141" s="146">
        <v>0</v>
      </c>
      <c r="AD141" s="146">
        <v>0</v>
      </c>
      <c r="AE141" s="146">
        <v>0</v>
      </c>
    </row>
    <row r="142" spans="1:31" x14ac:dyDescent="0.25">
      <c r="A142" s="10">
        <v>9</v>
      </c>
      <c r="B142" s="64" t="s">
        <v>209</v>
      </c>
      <c r="C142" s="43">
        <f t="shared" si="25"/>
        <v>0</v>
      </c>
      <c r="D142" s="49"/>
      <c r="E142" s="49"/>
      <c r="F142" s="49"/>
      <c r="G142" s="49"/>
      <c r="H142" s="49"/>
      <c r="I142" s="49">
        <v>1</v>
      </c>
      <c r="J142" s="10">
        <f t="shared" si="18"/>
        <v>0</v>
      </c>
      <c r="K142" s="10">
        <f t="shared" si="19"/>
        <v>0</v>
      </c>
      <c r="L142" s="10">
        <f t="shared" si="20"/>
        <v>0</v>
      </c>
      <c r="M142" s="10">
        <f t="shared" si="21"/>
        <v>0</v>
      </c>
      <c r="N142" s="10">
        <f t="shared" si="22"/>
        <v>0</v>
      </c>
      <c r="O142" s="69">
        <f t="shared" si="23"/>
        <v>44.85</v>
      </c>
      <c r="P142" s="70">
        <f t="shared" si="24"/>
        <v>0</v>
      </c>
      <c r="R142" s="146">
        <v>0</v>
      </c>
      <c r="S142" s="146">
        <v>0</v>
      </c>
      <c r="T142" s="146">
        <v>0</v>
      </c>
      <c r="U142" s="146">
        <v>0</v>
      </c>
      <c r="V142" s="146">
        <v>0</v>
      </c>
      <c r="W142" s="146">
        <v>0</v>
      </c>
      <c r="X142" s="146">
        <v>0</v>
      </c>
      <c r="Y142" s="146">
        <v>0</v>
      </c>
      <c r="Z142" s="146">
        <v>0</v>
      </c>
      <c r="AA142" s="146">
        <v>0</v>
      </c>
      <c r="AB142" s="146">
        <v>0</v>
      </c>
      <c r="AC142" s="146">
        <v>0</v>
      </c>
      <c r="AD142" s="146">
        <v>0</v>
      </c>
      <c r="AE142" s="146">
        <v>0</v>
      </c>
    </row>
    <row r="143" spans="1:31" x14ac:dyDescent="0.25">
      <c r="A143" s="10">
        <v>10</v>
      </c>
      <c r="B143" s="64" t="s">
        <v>210</v>
      </c>
      <c r="C143" s="43">
        <f t="shared" si="25"/>
        <v>0</v>
      </c>
      <c r="D143" s="49"/>
      <c r="E143" s="49"/>
      <c r="F143" s="49"/>
      <c r="G143" s="49"/>
      <c r="H143" s="49"/>
      <c r="I143" s="49">
        <v>1</v>
      </c>
      <c r="J143" s="10">
        <f t="shared" si="18"/>
        <v>0</v>
      </c>
      <c r="K143" s="10">
        <f t="shared" si="19"/>
        <v>0</v>
      </c>
      <c r="L143" s="10">
        <f t="shared" si="20"/>
        <v>0</v>
      </c>
      <c r="M143" s="10">
        <f t="shared" si="21"/>
        <v>0</v>
      </c>
      <c r="N143" s="10">
        <f t="shared" si="22"/>
        <v>0</v>
      </c>
      <c r="O143" s="69">
        <f t="shared" si="23"/>
        <v>44.85</v>
      </c>
      <c r="P143" s="70">
        <f t="shared" si="24"/>
        <v>0</v>
      </c>
      <c r="R143" s="146">
        <v>0</v>
      </c>
      <c r="S143" s="146">
        <v>0</v>
      </c>
      <c r="T143" s="146">
        <v>0</v>
      </c>
      <c r="U143" s="146">
        <v>0</v>
      </c>
      <c r="V143" s="146">
        <v>0</v>
      </c>
      <c r="W143" s="146">
        <v>0</v>
      </c>
      <c r="X143" s="146">
        <v>0</v>
      </c>
      <c r="Y143" s="146">
        <v>0</v>
      </c>
      <c r="Z143" s="146">
        <v>0</v>
      </c>
      <c r="AA143" s="146">
        <v>0</v>
      </c>
      <c r="AB143" s="146">
        <v>0</v>
      </c>
      <c r="AC143" s="146">
        <v>0</v>
      </c>
      <c r="AD143" s="146">
        <v>0</v>
      </c>
      <c r="AE143" s="146">
        <v>0</v>
      </c>
    </row>
    <row r="144" spans="1:31" x14ac:dyDescent="0.25">
      <c r="A144" s="10">
        <v>11</v>
      </c>
      <c r="B144" s="64" t="s">
        <v>211</v>
      </c>
      <c r="C144" s="43">
        <f t="shared" si="25"/>
        <v>0</v>
      </c>
      <c r="D144" s="49"/>
      <c r="E144" s="49"/>
      <c r="F144" s="49"/>
      <c r="G144" s="49"/>
      <c r="H144" s="49"/>
      <c r="I144" s="49">
        <v>1</v>
      </c>
      <c r="J144" s="10">
        <f t="shared" si="18"/>
        <v>0</v>
      </c>
      <c r="K144" s="10">
        <f t="shared" si="19"/>
        <v>0</v>
      </c>
      <c r="L144" s="10">
        <f t="shared" si="20"/>
        <v>0</v>
      </c>
      <c r="M144" s="10">
        <f t="shared" si="21"/>
        <v>0</v>
      </c>
      <c r="N144" s="10">
        <f t="shared" si="22"/>
        <v>0</v>
      </c>
      <c r="O144" s="69">
        <f t="shared" si="23"/>
        <v>44.85</v>
      </c>
      <c r="P144" s="70">
        <f t="shared" si="24"/>
        <v>0</v>
      </c>
      <c r="R144" s="146">
        <v>0</v>
      </c>
      <c r="S144" s="146">
        <v>0</v>
      </c>
      <c r="T144" s="146">
        <v>0</v>
      </c>
      <c r="U144" s="146">
        <v>0</v>
      </c>
      <c r="V144" s="146">
        <v>0</v>
      </c>
      <c r="W144" s="146">
        <v>0</v>
      </c>
      <c r="X144" s="146">
        <v>0</v>
      </c>
      <c r="Y144" s="146">
        <v>0</v>
      </c>
      <c r="Z144" s="146">
        <v>0</v>
      </c>
      <c r="AA144" s="146">
        <v>0</v>
      </c>
      <c r="AB144" s="146">
        <v>0</v>
      </c>
      <c r="AC144" s="146">
        <v>0</v>
      </c>
      <c r="AD144" s="146">
        <v>0</v>
      </c>
      <c r="AE144" s="146">
        <v>0</v>
      </c>
    </row>
    <row r="145" spans="1:31" x14ac:dyDescent="0.25">
      <c r="A145" s="10">
        <v>12</v>
      </c>
      <c r="B145" s="64" t="s">
        <v>212</v>
      </c>
      <c r="C145" s="43">
        <f t="shared" si="25"/>
        <v>0</v>
      </c>
      <c r="D145" s="49"/>
      <c r="E145" s="49"/>
      <c r="F145" s="49"/>
      <c r="G145" s="49"/>
      <c r="H145" s="49"/>
      <c r="I145" s="49">
        <v>1</v>
      </c>
      <c r="J145" s="10">
        <f t="shared" si="18"/>
        <v>0</v>
      </c>
      <c r="K145" s="10">
        <f t="shared" si="19"/>
        <v>0</v>
      </c>
      <c r="L145" s="10">
        <f t="shared" si="20"/>
        <v>0</v>
      </c>
      <c r="M145" s="10">
        <f t="shared" si="21"/>
        <v>0</v>
      </c>
      <c r="N145" s="10">
        <f t="shared" si="22"/>
        <v>0</v>
      </c>
      <c r="O145" s="69">
        <f t="shared" si="23"/>
        <v>44.85</v>
      </c>
      <c r="P145" s="70">
        <f t="shared" si="24"/>
        <v>0</v>
      </c>
      <c r="R145" s="146">
        <v>0</v>
      </c>
      <c r="S145" s="146">
        <v>0</v>
      </c>
      <c r="T145" s="146">
        <v>0</v>
      </c>
      <c r="U145" s="146">
        <v>0</v>
      </c>
      <c r="V145" s="146">
        <v>0</v>
      </c>
      <c r="W145" s="146">
        <v>0</v>
      </c>
      <c r="X145" s="146">
        <v>0</v>
      </c>
      <c r="Y145" s="146">
        <v>0</v>
      </c>
      <c r="Z145" s="146">
        <v>0</v>
      </c>
      <c r="AA145" s="146">
        <v>0</v>
      </c>
      <c r="AB145" s="146">
        <v>0</v>
      </c>
      <c r="AC145" s="146">
        <v>0</v>
      </c>
      <c r="AD145" s="146">
        <v>0</v>
      </c>
      <c r="AE145" s="146">
        <v>0</v>
      </c>
    </row>
    <row r="146" spans="1:31" x14ac:dyDescent="0.25">
      <c r="A146" s="10">
        <v>13</v>
      </c>
      <c r="B146" s="64" t="s">
        <v>213</v>
      </c>
      <c r="C146" s="43">
        <f t="shared" si="25"/>
        <v>0</v>
      </c>
      <c r="D146" s="49"/>
      <c r="E146" s="49"/>
      <c r="F146" s="49"/>
      <c r="G146" s="49"/>
      <c r="H146" s="49"/>
      <c r="I146" s="49">
        <v>1</v>
      </c>
      <c r="J146" s="10">
        <f t="shared" si="18"/>
        <v>0</v>
      </c>
      <c r="K146" s="10">
        <f t="shared" si="19"/>
        <v>0</v>
      </c>
      <c r="L146" s="10">
        <f t="shared" si="20"/>
        <v>0</v>
      </c>
      <c r="M146" s="10">
        <f t="shared" si="21"/>
        <v>0</v>
      </c>
      <c r="N146" s="10">
        <f t="shared" si="22"/>
        <v>0</v>
      </c>
      <c r="O146" s="69">
        <f t="shared" si="23"/>
        <v>44.85</v>
      </c>
      <c r="P146" s="70">
        <f t="shared" si="24"/>
        <v>0</v>
      </c>
      <c r="R146" s="146">
        <v>0</v>
      </c>
      <c r="S146" s="146">
        <v>0</v>
      </c>
      <c r="T146" s="146">
        <v>0</v>
      </c>
      <c r="U146" s="146">
        <v>0</v>
      </c>
      <c r="V146" s="146">
        <v>0</v>
      </c>
      <c r="W146" s="146">
        <v>0</v>
      </c>
      <c r="X146" s="146">
        <v>0</v>
      </c>
      <c r="Y146" s="146">
        <v>0</v>
      </c>
      <c r="Z146" s="146">
        <v>6.5609622744669245E-4</v>
      </c>
      <c r="AA146" s="146">
        <v>1.7632586112629855E-3</v>
      </c>
      <c r="AB146" s="146">
        <v>1.2083105522143246E-2</v>
      </c>
      <c r="AC146" s="146">
        <v>1.8521049753963909E-3</v>
      </c>
      <c r="AD146" s="146">
        <v>0</v>
      </c>
      <c r="AE146" s="146">
        <v>1.6470749043193005E-2</v>
      </c>
    </row>
    <row r="147" spans="1:31" x14ac:dyDescent="0.25">
      <c r="A147" s="10">
        <v>14</v>
      </c>
      <c r="B147" s="64" t="s">
        <v>214</v>
      </c>
      <c r="C147" s="43">
        <f t="shared" si="25"/>
        <v>0</v>
      </c>
      <c r="D147" s="49"/>
      <c r="E147" s="49"/>
      <c r="F147" s="49"/>
      <c r="G147" s="49"/>
      <c r="H147" s="49"/>
      <c r="I147" s="49">
        <v>1</v>
      </c>
      <c r="J147" s="10">
        <f t="shared" si="18"/>
        <v>0</v>
      </c>
      <c r="K147" s="10">
        <f t="shared" si="19"/>
        <v>0</v>
      </c>
      <c r="L147" s="10">
        <f t="shared" si="20"/>
        <v>0</v>
      </c>
      <c r="M147" s="10">
        <f t="shared" si="21"/>
        <v>0</v>
      </c>
      <c r="N147" s="10">
        <f t="shared" si="22"/>
        <v>0</v>
      </c>
      <c r="O147" s="69">
        <f t="shared" si="23"/>
        <v>44.85</v>
      </c>
      <c r="P147" s="70">
        <f t="shared" si="24"/>
        <v>0</v>
      </c>
      <c r="R147" s="146">
        <v>0</v>
      </c>
      <c r="S147" s="146">
        <v>0</v>
      </c>
      <c r="T147" s="146">
        <v>0</v>
      </c>
      <c r="U147" s="146">
        <v>0</v>
      </c>
      <c r="V147" s="146">
        <v>0</v>
      </c>
      <c r="W147" s="146">
        <v>0</v>
      </c>
      <c r="X147" s="146">
        <v>0</v>
      </c>
      <c r="Y147" s="146">
        <v>0</v>
      </c>
      <c r="Z147" s="146">
        <v>6.5609622744669245E-4</v>
      </c>
      <c r="AA147" s="146">
        <v>1.7632586112629855E-3</v>
      </c>
      <c r="AB147" s="146">
        <v>1.2083105522143246E-2</v>
      </c>
      <c r="AC147" s="146">
        <v>1.8521049753963909E-3</v>
      </c>
      <c r="AD147" s="146">
        <v>0</v>
      </c>
      <c r="AE147" s="146">
        <v>1.6470749043193005E-2</v>
      </c>
    </row>
    <row r="148" spans="1:31" x14ac:dyDescent="0.25">
      <c r="A148" s="10">
        <v>15</v>
      </c>
      <c r="B148" s="71" t="s">
        <v>215</v>
      </c>
      <c r="C148" s="43">
        <f t="shared" si="25"/>
        <v>6.2876853822967495E-4</v>
      </c>
      <c r="D148" s="49"/>
      <c r="E148" s="49"/>
      <c r="F148" s="49"/>
      <c r="G148" s="49"/>
      <c r="H148" s="49">
        <v>1</v>
      </c>
      <c r="I148" s="49"/>
      <c r="J148" s="10">
        <f t="shared" si="18"/>
        <v>0</v>
      </c>
      <c r="K148" s="10">
        <f t="shared" si="19"/>
        <v>0</v>
      </c>
      <c r="L148" s="10">
        <f t="shared" si="20"/>
        <v>0</v>
      </c>
      <c r="M148" s="10">
        <f t="shared" si="21"/>
        <v>0</v>
      </c>
      <c r="N148" s="10">
        <f t="shared" si="22"/>
        <v>70.709999999999994</v>
      </c>
      <c r="O148" s="69">
        <f t="shared" si="23"/>
        <v>0</v>
      </c>
      <c r="P148" s="70">
        <f t="shared" si="24"/>
        <v>4.4460223338220313E-2</v>
      </c>
      <c r="R148" s="146">
        <v>0</v>
      </c>
      <c r="S148" s="146">
        <v>3.9493777093751872E-5</v>
      </c>
      <c r="T148" s="146">
        <v>0</v>
      </c>
      <c r="U148" s="146">
        <v>6.2876853822967495E-4</v>
      </c>
      <c r="V148" s="146">
        <v>0</v>
      </c>
      <c r="W148" s="146">
        <v>8.2295055737734114E-4</v>
      </c>
      <c r="X148" s="146">
        <v>0</v>
      </c>
      <c r="Y148" s="146">
        <v>1.1851160851462828E-4</v>
      </c>
      <c r="Z148" s="146">
        <v>3.5313012575177702E-2</v>
      </c>
      <c r="AA148" s="146">
        <v>5.4688354291962823E-2</v>
      </c>
      <c r="AB148" s="146">
        <v>6.4618644067796618E-2</v>
      </c>
      <c r="AC148" s="146">
        <v>5.1127665390924004E-2</v>
      </c>
      <c r="AD148" s="146">
        <v>0</v>
      </c>
      <c r="AE148" s="146">
        <v>8.9386276653909261E-2</v>
      </c>
    </row>
    <row r="149" spans="1:31" x14ac:dyDescent="0.25">
      <c r="A149" s="10">
        <v>16</v>
      </c>
      <c r="B149" s="71" t="s">
        <v>216</v>
      </c>
      <c r="C149" s="43">
        <f t="shared" si="25"/>
        <v>1.1354820072735892E-2</v>
      </c>
      <c r="D149" s="49"/>
      <c r="E149" s="49"/>
      <c r="F149" s="49"/>
      <c r="G149" s="49"/>
      <c r="H149" s="49">
        <v>1</v>
      </c>
      <c r="I149" s="49"/>
      <c r="J149" s="10">
        <f t="shared" si="18"/>
        <v>0</v>
      </c>
      <c r="K149" s="10">
        <f t="shared" si="19"/>
        <v>0</v>
      </c>
      <c r="L149" s="10">
        <f t="shared" si="20"/>
        <v>0</v>
      </c>
      <c r="M149" s="10">
        <f t="shared" si="21"/>
        <v>0</v>
      </c>
      <c r="N149" s="10">
        <f t="shared" si="22"/>
        <v>70.709999999999994</v>
      </c>
      <c r="O149" s="69">
        <f t="shared" si="23"/>
        <v>0</v>
      </c>
      <c r="P149" s="70">
        <f t="shared" si="24"/>
        <v>0.80289932734315483</v>
      </c>
      <c r="R149" s="146">
        <v>5.6350952555217444E-5</v>
      </c>
      <c r="S149" s="146">
        <v>6.3742956229315547E-3</v>
      </c>
      <c r="T149" s="146">
        <v>7.3267315015180482E-6</v>
      </c>
      <c r="U149" s="146">
        <v>1.1354820072735892E-2</v>
      </c>
      <c r="V149" s="146">
        <v>2.5109964641027264E-3</v>
      </c>
      <c r="W149" s="146">
        <v>1.4132305480779969E-2</v>
      </c>
      <c r="X149" s="146">
        <v>2.5944127607519765E-3</v>
      </c>
      <c r="Y149" s="146">
        <v>9.6784480286946431E-3</v>
      </c>
      <c r="Z149" s="146">
        <v>3.5313012575177702E-2</v>
      </c>
      <c r="AA149" s="146">
        <v>5.4688354291962823E-2</v>
      </c>
      <c r="AB149" s="146">
        <v>6.4618644067796618E-2</v>
      </c>
      <c r="AC149" s="146">
        <v>5.1127665390924004E-2</v>
      </c>
      <c r="AD149" s="146">
        <v>7.1239947232318787E-5</v>
      </c>
      <c r="AE149" s="146">
        <v>8.9386276653909261E-2</v>
      </c>
    </row>
    <row r="150" spans="1:31" x14ac:dyDescent="0.25">
      <c r="A150" s="10">
        <v>17</v>
      </c>
      <c r="B150" s="72" t="s">
        <v>217</v>
      </c>
      <c r="C150" s="43">
        <f t="shared" si="25"/>
        <v>3.8014606093674103E-2</v>
      </c>
      <c r="D150" s="49"/>
      <c r="E150" s="49"/>
      <c r="F150" s="49"/>
      <c r="G150" s="49">
        <v>1</v>
      </c>
      <c r="H150" s="49"/>
      <c r="I150" s="49"/>
      <c r="J150" s="10">
        <f t="shared" si="18"/>
        <v>0</v>
      </c>
      <c r="K150" s="10">
        <f t="shared" si="19"/>
        <v>0</v>
      </c>
      <c r="L150" s="10">
        <f t="shared" si="20"/>
        <v>0</v>
      </c>
      <c r="M150" s="10">
        <f t="shared" si="21"/>
        <v>102.71</v>
      </c>
      <c r="N150" s="10">
        <f t="shared" si="22"/>
        <v>0</v>
      </c>
      <c r="O150" s="69">
        <f t="shared" si="23"/>
        <v>0</v>
      </c>
      <c r="P150" s="70">
        <f t="shared" si="24"/>
        <v>3.9044801918812668</v>
      </c>
      <c r="R150" s="146">
        <v>5.8765993379012501E-3</v>
      </c>
      <c r="S150" s="146">
        <v>3.5070474059251677E-2</v>
      </c>
      <c r="T150" s="146">
        <v>4.4399992899199396E-3</v>
      </c>
      <c r="U150" s="146">
        <v>3.8014606093674103E-2</v>
      </c>
      <c r="V150" s="146">
        <v>2.4058849842100528E-2</v>
      </c>
      <c r="W150" s="146">
        <v>4.6257302693309993E-2</v>
      </c>
      <c r="X150" s="146">
        <v>2.2512807504589727E-2</v>
      </c>
      <c r="Y150" s="146">
        <v>4.2814293769384705E-2</v>
      </c>
      <c r="Z150" s="146">
        <v>0.13477310005467469</v>
      </c>
      <c r="AA150" s="146">
        <v>0.16996992892290871</v>
      </c>
      <c r="AB150" s="146">
        <v>0.14266675779114274</v>
      </c>
      <c r="AC150" s="146">
        <v>0.16070256971022417</v>
      </c>
      <c r="AD150" s="146">
        <v>6.7677949870702863E-3</v>
      </c>
      <c r="AE150" s="146">
        <v>0.18232640787315474</v>
      </c>
    </row>
    <row r="151" spans="1:31" x14ac:dyDescent="0.25">
      <c r="A151" s="10">
        <v>18</v>
      </c>
      <c r="B151" s="72" t="s">
        <v>218</v>
      </c>
      <c r="C151" s="43">
        <f t="shared" si="25"/>
        <v>7.2434135604058536E-2</v>
      </c>
      <c r="D151" s="49"/>
      <c r="E151" s="49"/>
      <c r="F151" s="49"/>
      <c r="G151" s="49">
        <v>1</v>
      </c>
      <c r="H151" s="49"/>
      <c r="I151" s="49"/>
      <c r="J151" s="10">
        <f t="shared" si="18"/>
        <v>0</v>
      </c>
      <c r="K151" s="10">
        <f t="shared" si="19"/>
        <v>0</v>
      </c>
      <c r="L151" s="10">
        <f t="shared" si="20"/>
        <v>0</v>
      </c>
      <c r="M151" s="10">
        <f t="shared" si="21"/>
        <v>102.71</v>
      </c>
      <c r="N151" s="10">
        <f t="shared" si="22"/>
        <v>0</v>
      </c>
      <c r="O151" s="69">
        <f t="shared" si="23"/>
        <v>0</v>
      </c>
      <c r="P151" s="70">
        <f t="shared" si="24"/>
        <v>7.4397100678928521</v>
      </c>
      <c r="R151" s="146">
        <v>3.5219345347010919E-2</v>
      </c>
      <c r="S151" s="146">
        <v>8.0527811494160079E-2</v>
      </c>
      <c r="T151" s="146">
        <v>3.0691678259859093E-2</v>
      </c>
      <c r="U151" s="146">
        <v>7.2434135604058536E-2</v>
      </c>
      <c r="V151" s="146">
        <v>6.810556522569651E-2</v>
      </c>
      <c r="W151" s="146">
        <v>8.7330016875142732E-2</v>
      </c>
      <c r="X151" s="146">
        <v>6.0525138986317048E-2</v>
      </c>
      <c r="Y151" s="146">
        <v>8.9839700027989217E-2</v>
      </c>
      <c r="Z151" s="146">
        <v>0.13477310005467469</v>
      </c>
      <c r="AA151" s="146">
        <v>0.16996992892290871</v>
      </c>
      <c r="AB151" s="146">
        <v>0.14266675779114274</v>
      </c>
      <c r="AC151" s="146">
        <v>0.16070256971022417</v>
      </c>
      <c r="AD151" s="146">
        <v>3.8018385172980791E-2</v>
      </c>
      <c r="AE151" s="146">
        <v>0.18232640787315474</v>
      </c>
    </row>
    <row r="152" spans="1:31" x14ac:dyDescent="0.25">
      <c r="A152" s="10">
        <v>19</v>
      </c>
      <c r="B152" s="72" t="s">
        <v>219</v>
      </c>
      <c r="C152" s="43">
        <f t="shared" si="25"/>
        <v>0.10876216255989302</v>
      </c>
      <c r="D152" s="49"/>
      <c r="E152" s="49"/>
      <c r="F152" s="49"/>
      <c r="G152" s="49">
        <v>1</v>
      </c>
      <c r="H152" s="49"/>
      <c r="I152" s="49"/>
      <c r="J152" s="10">
        <f t="shared" si="18"/>
        <v>0</v>
      </c>
      <c r="K152" s="10">
        <f t="shared" si="19"/>
        <v>0</v>
      </c>
      <c r="L152" s="10">
        <f t="shared" si="20"/>
        <v>0</v>
      </c>
      <c r="M152" s="10">
        <f t="shared" si="21"/>
        <v>102.71</v>
      </c>
      <c r="N152" s="10">
        <f t="shared" si="22"/>
        <v>0</v>
      </c>
      <c r="O152" s="69">
        <f t="shared" si="23"/>
        <v>0</v>
      </c>
      <c r="P152" s="70">
        <f t="shared" si="24"/>
        <v>11.170961716526611</v>
      </c>
      <c r="R152" s="146">
        <v>8.1419076306209884E-2</v>
      </c>
      <c r="S152" s="146">
        <v>0.13094556733204371</v>
      </c>
      <c r="T152" s="146">
        <v>7.4249097036383882E-2</v>
      </c>
      <c r="U152" s="146">
        <v>0.10876216255989302</v>
      </c>
      <c r="V152" s="146">
        <v>0.1199939306965236</v>
      </c>
      <c r="W152" s="146">
        <v>0.13030299870764681</v>
      </c>
      <c r="X152" s="146">
        <v>0.10485612090148869</v>
      </c>
      <c r="Y152" s="146">
        <v>0.13983579727336035</v>
      </c>
      <c r="Z152" s="146">
        <v>0.23719928922908695</v>
      </c>
      <c r="AA152" s="146">
        <v>0.27430289775833794</v>
      </c>
      <c r="AB152" s="146">
        <v>0.2114338436303991</v>
      </c>
      <c r="AC152" s="146">
        <v>0.27361262985237833</v>
      </c>
      <c r="AD152" s="146">
        <v>8.5495852228475028E-2</v>
      </c>
      <c r="AE152" s="146">
        <v>0.25686167304537993</v>
      </c>
    </row>
    <row r="153" spans="1:31" x14ac:dyDescent="0.25">
      <c r="A153" s="10">
        <v>20</v>
      </c>
      <c r="B153" s="72" t="s">
        <v>220</v>
      </c>
      <c r="C153" s="43">
        <f t="shared" si="25"/>
        <v>0.14502361402344435</v>
      </c>
      <c r="D153" s="49"/>
      <c r="E153" s="49"/>
      <c r="F153" s="49"/>
      <c r="G153" s="49">
        <v>1</v>
      </c>
      <c r="H153" s="49"/>
      <c r="I153" s="49"/>
      <c r="J153" s="10">
        <f t="shared" si="18"/>
        <v>0</v>
      </c>
      <c r="K153" s="10">
        <f t="shared" si="19"/>
        <v>0</v>
      </c>
      <c r="L153" s="10">
        <f t="shared" si="20"/>
        <v>0</v>
      </c>
      <c r="M153" s="10">
        <f t="shared" si="21"/>
        <v>102.71</v>
      </c>
      <c r="N153" s="10">
        <f t="shared" si="22"/>
        <v>0</v>
      </c>
      <c r="O153" s="69">
        <f t="shared" si="23"/>
        <v>0</v>
      </c>
      <c r="P153" s="70">
        <f t="shared" si="24"/>
        <v>14.895375396347969</v>
      </c>
      <c r="R153" s="146">
        <v>0.13240863823260235</v>
      </c>
      <c r="S153" s="146">
        <v>0.18084200531228983</v>
      </c>
      <c r="T153" s="146">
        <v>0.12316235654051839</v>
      </c>
      <c r="U153" s="146">
        <v>0.14502361402344435</v>
      </c>
      <c r="V153" s="146">
        <v>0.1706226268448274</v>
      </c>
      <c r="W153" s="146">
        <v>0.17062009465043307</v>
      </c>
      <c r="X153" s="146">
        <v>0.14908667393559905</v>
      </c>
      <c r="Y153" s="146">
        <v>0.18797521265200234</v>
      </c>
      <c r="Z153" s="146">
        <v>0.23719928922908695</v>
      </c>
      <c r="AA153" s="146">
        <v>0.27430289775833794</v>
      </c>
      <c r="AB153" s="146">
        <v>0.2114338436303991</v>
      </c>
      <c r="AC153" s="146">
        <v>0.27361262985237833</v>
      </c>
      <c r="AD153" s="146">
        <v>0.1370023340774415</v>
      </c>
      <c r="AE153" s="146">
        <v>0.25686167304537993</v>
      </c>
    </row>
    <row r="154" spans="1:31" x14ac:dyDescent="0.25">
      <c r="A154" s="10">
        <v>21</v>
      </c>
      <c r="B154" s="72" t="s">
        <v>221</v>
      </c>
      <c r="C154" s="43">
        <f t="shared" si="25"/>
        <v>0.18044917319499637</v>
      </c>
      <c r="D154" s="49"/>
      <c r="E154" s="49"/>
      <c r="F154" s="49"/>
      <c r="G154" s="49">
        <v>1</v>
      </c>
      <c r="H154" s="49"/>
      <c r="I154" s="49"/>
      <c r="J154" s="10">
        <f t="shared" si="18"/>
        <v>0</v>
      </c>
      <c r="K154" s="10">
        <f t="shared" si="19"/>
        <v>0</v>
      </c>
      <c r="L154" s="10">
        <f t="shared" si="20"/>
        <v>0</v>
      </c>
      <c r="M154" s="10">
        <f t="shared" si="21"/>
        <v>102.71</v>
      </c>
      <c r="N154" s="10">
        <f t="shared" si="22"/>
        <v>0</v>
      </c>
      <c r="O154" s="69">
        <f t="shared" si="23"/>
        <v>0</v>
      </c>
      <c r="P154" s="70">
        <f t="shared" si="24"/>
        <v>18.533934578858076</v>
      </c>
      <c r="R154" s="146">
        <v>0.18306814457974285</v>
      </c>
      <c r="S154" s="146">
        <v>0.22890593203538587</v>
      </c>
      <c r="T154" s="146">
        <v>0.17001680449272627</v>
      </c>
      <c r="U154" s="146">
        <v>0.18044917319499637</v>
      </c>
      <c r="V154" s="146">
        <v>0.21694675762609791</v>
      </c>
      <c r="W154" s="146">
        <v>0.20655310853300918</v>
      </c>
      <c r="X154" s="146">
        <v>0.19057217088736528</v>
      </c>
      <c r="Y154" s="146">
        <v>0.2311608427947329</v>
      </c>
      <c r="Z154" s="146">
        <v>0.31889693821760523</v>
      </c>
      <c r="AA154" s="146">
        <v>0.36598551120831063</v>
      </c>
      <c r="AB154" s="146">
        <v>0.27119327501366863</v>
      </c>
      <c r="AC154" s="146">
        <v>0.35621924548933853</v>
      </c>
      <c r="AD154" s="146">
        <v>0.18681488829221729</v>
      </c>
      <c r="AE154" s="146">
        <v>0.31305358119190824</v>
      </c>
    </row>
    <row r="155" spans="1:31" x14ac:dyDescent="0.25">
      <c r="A155" s="10">
        <v>22</v>
      </c>
      <c r="B155" s="72" t="s">
        <v>222</v>
      </c>
      <c r="C155" s="43">
        <f t="shared" si="25"/>
        <v>0.21032677467628638</v>
      </c>
      <c r="D155" s="49"/>
      <c r="E155" s="49"/>
      <c r="F155" s="49"/>
      <c r="G155" s="49">
        <v>1</v>
      </c>
      <c r="H155" s="49"/>
      <c r="I155" s="49"/>
      <c r="J155" s="10">
        <f t="shared" si="18"/>
        <v>0</v>
      </c>
      <c r="K155" s="10">
        <f t="shared" si="19"/>
        <v>0</v>
      </c>
      <c r="L155" s="10">
        <f t="shared" si="20"/>
        <v>0</v>
      </c>
      <c r="M155" s="10">
        <f t="shared" si="21"/>
        <v>102.71</v>
      </c>
      <c r="N155" s="10">
        <f t="shared" si="22"/>
        <v>0</v>
      </c>
      <c r="O155" s="69">
        <f t="shared" si="23"/>
        <v>0</v>
      </c>
      <c r="P155" s="70">
        <f t="shared" si="24"/>
        <v>21.602663027001373</v>
      </c>
      <c r="R155" s="146">
        <v>0.23048344608691868</v>
      </c>
      <c r="S155" s="146">
        <v>0.27049287931510657</v>
      </c>
      <c r="T155" s="146">
        <v>0.20762491729001842</v>
      </c>
      <c r="U155" s="146">
        <v>0.21032677467628638</v>
      </c>
      <c r="V155" s="146">
        <v>0.25724783376589938</v>
      </c>
      <c r="W155" s="146">
        <v>0.2381693726737058</v>
      </c>
      <c r="X155" s="146">
        <v>0.22737935579635624</v>
      </c>
      <c r="Y155" s="146">
        <v>0.26632718742797362</v>
      </c>
      <c r="Z155" s="146">
        <v>0.31889693821760523</v>
      </c>
      <c r="AA155" s="146">
        <v>0.36598551120831063</v>
      </c>
      <c r="AB155" s="146">
        <v>0.27119327501366863</v>
      </c>
      <c r="AC155" s="146">
        <v>0.35621924548933853</v>
      </c>
      <c r="AD155" s="146">
        <v>0.23276465425706289</v>
      </c>
      <c r="AE155" s="146">
        <v>0.31305358119190824</v>
      </c>
    </row>
    <row r="156" spans="1:31" x14ac:dyDescent="0.25">
      <c r="A156" s="10">
        <v>23</v>
      </c>
      <c r="B156" s="71" t="s">
        <v>223</v>
      </c>
      <c r="C156" s="43">
        <f t="shared" si="25"/>
        <v>0.23592135282069435</v>
      </c>
      <c r="D156" s="49"/>
      <c r="E156" s="49"/>
      <c r="F156" s="49"/>
      <c r="G156" s="49"/>
      <c r="H156" s="49">
        <v>1</v>
      </c>
      <c r="I156" s="49"/>
      <c r="J156" s="10">
        <f t="shared" si="18"/>
        <v>0</v>
      </c>
      <c r="K156" s="10">
        <f t="shared" si="19"/>
        <v>0</v>
      </c>
      <c r="L156" s="10">
        <f t="shared" si="20"/>
        <v>0</v>
      </c>
      <c r="M156" s="10">
        <f t="shared" si="21"/>
        <v>0</v>
      </c>
      <c r="N156" s="10">
        <f t="shared" si="22"/>
        <v>70.709999999999994</v>
      </c>
      <c r="O156" s="69">
        <f t="shared" si="23"/>
        <v>0</v>
      </c>
      <c r="P156" s="70">
        <f t="shared" si="24"/>
        <v>16.681998857951296</v>
      </c>
      <c r="R156" s="146">
        <v>0.27301231499394907</v>
      </c>
      <c r="S156" s="146">
        <v>0.3040151973122831</v>
      </c>
      <c r="T156" s="146">
        <v>0.23983322897069187</v>
      </c>
      <c r="U156" s="146">
        <v>0.23592135282069435</v>
      </c>
      <c r="V156" s="146">
        <v>0.29116714148364597</v>
      </c>
      <c r="W156" s="146">
        <v>0.26457112282811163</v>
      </c>
      <c r="X156" s="146">
        <v>0.25631124261545163</v>
      </c>
      <c r="Y156" s="146">
        <v>0.29237603897948894</v>
      </c>
      <c r="Z156" s="146">
        <v>0.37326407873154721</v>
      </c>
      <c r="AA156" s="146">
        <v>0.42846500820120292</v>
      </c>
      <c r="AB156" s="146">
        <v>0.28604428649535268</v>
      </c>
      <c r="AC156" s="146">
        <v>0.40685483870967742</v>
      </c>
      <c r="AD156" s="146">
        <v>0.27264319360777645</v>
      </c>
      <c r="AE156" s="146">
        <v>0.3371651175505741</v>
      </c>
    </row>
    <row r="157" spans="1:31" x14ac:dyDescent="0.25">
      <c r="A157" s="10">
        <v>24</v>
      </c>
      <c r="B157" s="71" t="s">
        <v>224</v>
      </c>
      <c r="C157" s="43">
        <f t="shared" si="25"/>
        <v>0.25884551399685629</v>
      </c>
      <c r="D157" s="49"/>
      <c r="E157" s="49"/>
      <c r="F157" s="49"/>
      <c r="G157" s="49"/>
      <c r="H157" s="49">
        <v>1</v>
      </c>
      <c r="I157" s="49"/>
      <c r="J157" s="10">
        <f t="shared" si="18"/>
        <v>0</v>
      </c>
      <c r="K157" s="10">
        <f t="shared" si="19"/>
        <v>0</v>
      </c>
      <c r="L157" s="10">
        <f t="shared" si="20"/>
        <v>0</v>
      </c>
      <c r="M157" s="10">
        <f t="shared" si="21"/>
        <v>0</v>
      </c>
      <c r="N157" s="10">
        <f t="shared" si="22"/>
        <v>70.709999999999994</v>
      </c>
      <c r="O157" s="69">
        <f t="shared" si="23"/>
        <v>0</v>
      </c>
      <c r="P157" s="70">
        <f t="shared" si="24"/>
        <v>18.302966294717706</v>
      </c>
      <c r="R157" s="146">
        <v>0.30807870775545315</v>
      </c>
      <c r="S157" s="146">
        <v>0.3291806320764219</v>
      </c>
      <c r="T157" s="146">
        <v>0.27018055084997944</v>
      </c>
      <c r="U157" s="146">
        <v>0.25884551399685629</v>
      </c>
      <c r="V157" s="146">
        <v>0.31822083428459319</v>
      </c>
      <c r="W157" s="146">
        <v>0.28379075902722417</v>
      </c>
      <c r="X157" s="146">
        <v>0.27950194506720555</v>
      </c>
      <c r="Y157" s="146">
        <v>0.31338419678218205</v>
      </c>
      <c r="Z157" s="146">
        <v>0.37326407873154721</v>
      </c>
      <c r="AA157" s="146">
        <v>0.42846500820120292</v>
      </c>
      <c r="AB157" s="146">
        <v>0.28604428649535268</v>
      </c>
      <c r="AC157" s="146">
        <v>0.40685483870967742</v>
      </c>
      <c r="AD157" s="146">
        <v>0.30516818729417622</v>
      </c>
      <c r="AE157" s="146">
        <v>0.3371651175505741</v>
      </c>
    </row>
    <row r="158" spans="1:31" x14ac:dyDescent="0.25">
      <c r="A158" s="10">
        <v>25</v>
      </c>
      <c r="B158" s="71" t="s">
        <v>225</v>
      </c>
      <c r="C158" s="43">
        <f t="shared" si="25"/>
        <v>0.27227157160728993</v>
      </c>
      <c r="D158" s="49"/>
      <c r="E158" s="49"/>
      <c r="F158" s="49"/>
      <c r="G158" s="49"/>
      <c r="H158" s="49">
        <v>1</v>
      </c>
      <c r="I158" s="49"/>
      <c r="J158" s="10">
        <f t="shared" si="18"/>
        <v>0</v>
      </c>
      <c r="K158" s="10">
        <f t="shared" si="19"/>
        <v>0</v>
      </c>
      <c r="L158" s="10">
        <f t="shared" si="20"/>
        <v>0</v>
      </c>
      <c r="M158" s="10">
        <f t="shared" si="21"/>
        <v>0</v>
      </c>
      <c r="N158" s="10">
        <f t="shared" si="22"/>
        <v>70.709999999999994</v>
      </c>
      <c r="O158" s="69">
        <f t="shared" si="23"/>
        <v>0</v>
      </c>
      <c r="P158" s="70">
        <f t="shared" si="24"/>
        <v>19.25232282835147</v>
      </c>
      <c r="R158" s="146">
        <v>0.33481320967486405</v>
      </c>
      <c r="S158" s="146">
        <v>0.34100506893829113</v>
      </c>
      <c r="T158" s="146">
        <v>0.29695975448802797</v>
      </c>
      <c r="U158" s="146">
        <v>0.27227157160728993</v>
      </c>
      <c r="V158" s="146">
        <v>0.33792506567399727</v>
      </c>
      <c r="W158" s="146">
        <v>0.29744425691098458</v>
      </c>
      <c r="X158" s="146">
        <v>0.29711047554663195</v>
      </c>
      <c r="Y158" s="146">
        <v>0.32736856658690827</v>
      </c>
      <c r="Z158" s="146">
        <v>0.39938490978676866</v>
      </c>
      <c r="AA158" s="146">
        <v>0.44859896118097331</v>
      </c>
      <c r="AB158" s="146">
        <v>0.28447922361946415</v>
      </c>
      <c r="AC158" s="146">
        <v>0.42024330235101159</v>
      </c>
      <c r="AD158" s="146">
        <v>0.33060876400580652</v>
      </c>
      <c r="AE158" s="146">
        <v>0.33074767632586122</v>
      </c>
    </row>
    <row r="159" spans="1:31" x14ac:dyDescent="0.25">
      <c r="A159" s="10">
        <v>26</v>
      </c>
      <c r="B159" s="71" t="s">
        <v>226</v>
      </c>
      <c r="C159" s="43">
        <f t="shared" si="25"/>
        <v>0.27637706029808362</v>
      </c>
      <c r="D159" s="49"/>
      <c r="E159" s="49"/>
      <c r="F159" s="49"/>
      <c r="G159" s="49"/>
      <c r="H159" s="49">
        <v>1</v>
      </c>
      <c r="I159" s="49"/>
      <c r="J159" s="10">
        <f t="shared" si="18"/>
        <v>0</v>
      </c>
      <c r="K159" s="10">
        <f t="shared" si="19"/>
        <v>0</v>
      </c>
      <c r="L159" s="10">
        <f t="shared" si="20"/>
        <v>0</v>
      </c>
      <c r="M159" s="10">
        <f t="shared" si="21"/>
        <v>0</v>
      </c>
      <c r="N159" s="10">
        <f t="shared" si="22"/>
        <v>70.709999999999994</v>
      </c>
      <c r="O159" s="69">
        <f t="shared" si="23"/>
        <v>0</v>
      </c>
      <c r="P159" s="70">
        <f t="shared" si="24"/>
        <v>19.542621933677491</v>
      </c>
      <c r="R159" s="146">
        <v>0.35079272979230791</v>
      </c>
      <c r="S159" s="146">
        <v>0.34624984253634139</v>
      </c>
      <c r="T159" s="146">
        <v>0.31672727607912371</v>
      </c>
      <c r="U159" s="146">
        <v>0.27637706029808362</v>
      </c>
      <c r="V159" s="146">
        <v>0.34816926387306091</v>
      </c>
      <c r="W159" s="146">
        <v>0.30316750396910885</v>
      </c>
      <c r="X159" s="146">
        <v>0.30704456569828531</v>
      </c>
      <c r="Y159" s="146">
        <v>0.33488220256673557</v>
      </c>
      <c r="Z159" s="146">
        <v>0.39938490978676866</v>
      </c>
      <c r="AA159" s="146">
        <v>0.44859896118097331</v>
      </c>
      <c r="AB159" s="146">
        <v>0.28447922361946415</v>
      </c>
      <c r="AC159" s="146">
        <v>0.42024330235101159</v>
      </c>
      <c r="AD159" s="146">
        <v>0.34668524543123314</v>
      </c>
      <c r="AE159" s="146">
        <v>0.33074767632586122</v>
      </c>
    </row>
    <row r="160" spans="1:31" x14ac:dyDescent="0.25">
      <c r="A160" s="10">
        <v>27</v>
      </c>
      <c r="B160" s="71" t="s">
        <v>227</v>
      </c>
      <c r="C160" s="43">
        <f t="shared" si="25"/>
        <v>0.27424664454502318</v>
      </c>
      <c r="D160" s="49"/>
      <c r="E160" s="49"/>
      <c r="F160" s="49"/>
      <c r="G160" s="49"/>
      <c r="H160" s="49">
        <v>1</v>
      </c>
      <c r="I160" s="49"/>
      <c r="J160" s="10">
        <f t="shared" si="18"/>
        <v>0</v>
      </c>
      <c r="K160" s="10">
        <f t="shared" si="19"/>
        <v>0</v>
      </c>
      <c r="L160" s="10">
        <f t="shared" si="20"/>
        <v>0</v>
      </c>
      <c r="M160" s="10">
        <f t="shared" si="21"/>
        <v>0</v>
      </c>
      <c r="N160" s="10">
        <f t="shared" si="22"/>
        <v>70.709999999999994</v>
      </c>
      <c r="O160" s="69">
        <f t="shared" si="23"/>
        <v>0</v>
      </c>
      <c r="P160" s="70">
        <f t="shared" si="24"/>
        <v>19.391980235778586</v>
      </c>
      <c r="R160" s="146">
        <v>0.3630450369050281</v>
      </c>
      <c r="S160" s="146">
        <v>0.34554685330407264</v>
      </c>
      <c r="T160" s="146">
        <v>0.32655242302265947</v>
      </c>
      <c r="U160" s="146">
        <v>0.27424664454502318</v>
      </c>
      <c r="V160" s="146">
        <v>0.35411723888603502</v>
      </c>
      <c r="W160" s="146">
        <v>0.30377349483408689</v>
      </c>
      <c r="X160" s="146">
        <v>0.31180656847527854</v>
      </c>
      <c r="Y160" s="146">
        <v>0.33760796956257189</v>
      </c>
      <c r="Z160" s="146">
        <v>0.3931519956260251</v>
      </c>
      <c r="AA160" s="146">
        <v>0.42381765992345549</v>
      </c>
      <c r="AB160" s="146">
        <v>0.26357982504100608</v>
      </c>
      <c r="AC160" s="146">
        <v>0.39159376708583932</v>
      </c>
      <c r="AD160" s="146">
        <v>0.35913640509750389</v>
      </c>
      <c r="AE160" s="146">
        <v>0.29869464188080919</v>
      </c>
    </row>
    <row r="161" spans="1:31" x14ac:dyDescent="0.25">
      <c r="A161" s="10">
        <v>28</v>
      </c>
      <c r="B161" s="71" t="s">
        <v>228</v>
      </c>
      <c r="C161" s="43">
        <f t="shared" si="25"/>
        <v>0.27219759883808642</v>
      </c>
      <c r="D161" s="49"/>
      <c r="E161" s="49"/>
      <c r="F161" s="49"/>
      <c r="G161" s="49"/>
      <c r="H161" s="49">
        <v>1</v>
      </c>
      <c r="I161" s="49"/>
      <c r="J161" s="10">
        <f t="shared" si="18"/>
        <v>0</v>
      </c>
      <c r="K161" s="10">
        <f t="shared" si="19"/>
        <v>0</v>
      </c>
      <c r="L161" s="10">
        <f t="shared" si="20"/>
        <v>0</v>
      </c>
      <c r="M161" s="10">
        <f t="shared" si="21"/>
        <v>0</v>
      </c>
      <c r="N161" s="10">
        <f t="shared" si="22"/>
        <v>70.709999999999994</v>
      </c>
      <c r="O161" s="69">
        <f t="shared" si="23"/>
        <v>0</v>
      </c>
      <c r="P161" s="70">
        <f t="shared" si="24"/>
        <v>19.247092213841089</v>
      </c>
      <c r="R161" s="146">
        <v>0.37004865529403358</v>
      </c>
      <c r="S161" s="146">
        <v>0.34331940427598501</v>
      </c>
      <c r="T161" s="146">
        <v>0.33062608573750335</v>
      </c>
      <c r="U161" s="146">
        <v>0.27219759883808642</v>
      </c>
      <c r="V161" s="146">
        <v>0.35519338022779345</v>
      </c>
      <c r="W161" s="146">
        <v>0.30544184005495179</v>
      </c>
      <c r="X161" s="146">
        <v>0.31488638749449371</v>
      </c>
      <c r="Y161" s="146">
        <v>0.33436865226317225</v>
      </c>
      <c r="Z161" s="146">
        <v>0.3931519956260251</v>
      </c>
      <c r="AA161" s="146">
        <v>0.42381765992345549</v>
      </c>
      <c r="AB161" s="146">
        <v>0.26357982504100608</v>
      </c>
      <c r="AC161" s="146">
        <v>0.39159376708583932</v>
      </c>
      <c r="AD161" s="146">
        <v>0.36565881804410721</v>
      </c>
      <c r="AE161" s="146">
        <v>0.29869464188080919</v>
      </c>
    </row>
    <row r="162" spans="1:31" x14ac:dyDescent="0.25">
      <c r="A162" s="10">
        <v>29</v>
      </c>
      <c r="B162" s="71" t="s">
        <v>229</v>
      </c>
      <c r="C162" s="43">
        <f t="shared" si="25"/>
        <v>0.26523676125603785</v>
      </c>
      <c r="D162" s="49"/>
      <c r="E162" s="49"/>
      <c r="F162" s="49"/>
      <c r="G162" s="49"/>
      <c r="H162" s="49">
        <v>1</v>
      </c>
      <c r="I162" s="49"/>
      <c r="J162" s="10">
        <f t="shared" si="18"/>
        <v>0</v>
      </c>
      <c r="K162" s="10">
        <f t="shared" si="19"/>
        <v>0</v>
      </c>
      <c r="L162" s="10">
        <f t="shared" si="20"/>
        <v>0</v>
      </c>
      <c r="M162" s="10">
        <f t="shared" si="21"/>
        <v>0</v>
      </c>
      <c r="N162" s="10">
        <f t="shared" si="22"/>
        <v>70.709999999999994</v>
      </c>
      <c r="O162" s="69">
        <f t="shared" si="23"/>
        <v>0</v>
      </c>
      <c r="P162" s="70">
        <f t="shared" si="24"/>
        <v>18.754891388414435</v>
      </c>
      <c r="R162" s="146">
        <v>0.37128032611416922</v>
      </c>
      <c r="S162" s="146">
        <v>0.32997050761829683</v>
      </c>
      <c r="T162" s="146">
        <v>0.33618707494715561</v>
      </c>
      <c r="U162" s="146">
        <v>0.26523676125603785</v>
      </c>
      <c r="V162" s="146">
        <v>0.34976262043333883</v>
      </c>
      <c r="W162" s="146">
        <v>0.29968118615331041</v>
      </c>
      <c r="X162" s="146">
        <v>0.31397415849151955</v>
      </c>
      <c r="Y162" s="146">
        <v>0.32770039909074905</v>
      </c>
      <c r="Z162" s="146">
        <v>0.34950109349371244</v>
      </c>
      <c r="AA162" s="146">
        <v>0.36747539639147081</v>
      </c>
      <c r="AB162" s="146">
        <v>0.22657873154729363</v>
      </c>
      <c r="AC162" s="146">
        <v>0.34076681246582824</v>
      </c>
      <c r="AD162" s="146">
        <v>0.36489100972393668</v>
      </c>
      <c r="AE162" s="146">
        <v>0.24034308365226903</v>
      </c>
    </row>
    <row r="163" spans="1:31" x14ac:dyDescent="0.25">
      <c r="A163" s="10">
        <v>30</v>
      </c>
      <c r="B163" s="71" t="s">
        <v>230</v>
      </c>
      <c r="C163" s="43">
        <f t="shared" si="25"/>
        <v>0.25180330636868387</v>
      </c>
      <c r="D163" s="49"/>
      <c r="E163" s="49"/>
      <c r="F163" s="49"/>
      <c r="G163" s="49"/>
      <c r="H163" s="49">
        <v>1</v>
      </c>
      <c r="I163" s="49"/>
      <c r="J163" s="10">
        <f t="shared" si="18"/>
        <v>0</v>
      </c>
      <c r="K163" s="10">
        <f t="shared" si="19"/>
        <v>0</v>
      </c>
      <c r="L163" s="10">
        <f t="shared" si="20"/>
        <v>0</v>
      </c>
      <c r="M163" s="10">
        <f t="shared" si="21"/>
        <v>0</v>
      </c>
      <c r="N163" s="10">
        <f t="shared" si="22"/>
        <v>70.709999999999994</v>
      </c>
      <c r="O163" s="69">
        <f t="shared" si="23"/>
        <v>0</v>
      </c>
      <c r="P163" s="70">
        <f t="shared" si="24"/>
        <v>17.805011793329633</v>
      </c>
      <c r="R163" s="146">
        <v>0.36515417255780902</v>
      </c>
      <c r="S163" s="146">
        <v>0.31243527058867115</v>
      </c>
      <c r="T163" s="146">
        <v>0.33168846180522354</v>
      </c>
      <c r="U163" s="146">
        <v>0.25180330636868387</v>
      </c>
      <c r="V163" s="146">
        <v>0.33814196237853777</v>
      </c>
      <c r="W163" s="146">
        <v>0.28708256125673359</v>
      </c>
      <c r="X163" s="146">
        <v>0.3028181836202864</v>
      </c>
      <c r="Y163" s="146">
        <v>0.31319457820855851</v>
      </c>
      <c r="Z163" s="146">
        <v>0.34950109349371244</v>
      </c>
      <c r="AA163" s="146">
        <v>0.36747539639147081</v>
      </c>
      <c r="AB163" s="146">
        <v>0.22657873154729363</v>
      </c>
      <c r="AC163" s="146">
        <v>0.34076681246582824</v>
      </c>
      <c r="AD163" s="146">
        <v>0.35756121070870039</v>
      </c>
      <c r="AE163" s="146">
        <v>0.24034308365226903</v>
      </c>
    </row>
    <row r="164" spans="1:31" x14ac:dyDescent="0.25">
      <c r="A164" s="10">
        <v>31</v>
      </c>
      <c r="B164" s="71" t="s">
        <v>231</v>
      </c>
      <c r="C164" s="43">
        <f t="shared" si="25"/>
        <v>0.23285888017566986</v>
      </c>
      <c r="D164" s="49"/>
      <c r="E164" s="49"/>
      <c r="F164" s="49"/>
      <c r="G164" s="49"/>
      <c r="H164" s="49">
        <v>1</v>
      </c>
      <c r="I164" s="49"/>
      <c r="J164" s="10">
        <f t="shared" si="18"/>
        <v>0</v>
      </c>
      <c r="K164" s="10">
        <f t="shared" si="19"/>
        <v>0</v>
      </c>
      <c r="L164" s="10">
        <f t="shared" si="20"/>
        <v>0</v>
      </c>
      <c r="M164" s="10">
        <f t="shared" si="21"/>
        <v>0</v>
      </c>
      <c r="N164" s="10">
        <f t="shared" si="22"/>
        <v>70.709999999999994</v>
      </c>
      <c r="O164" s="69">
        <f t="shared" si="23"/>
        <v>0</v>
      </c>
      <c r="P164" s="70">
        <f t="shared" si="24"/>
        <v>16.465451417221615</v>
      </c>
      <c r="R164" s="146">
        <v>0.35098593305821146</v>
      </c>
      <c r="S164" s="146">
        <v>0.28780695119300731</v>
      </c>
      <c r="T164" s="146">
        <v>0.31874212724204132</v>
      </c>
      <c r="U164" s="146">
        <v>0.23285888017566986</v>
      </c>
      <c r="V164" s="146">
        <v>0.3208235947390784</v>
      </c>
      <c r="W164" s="146">
        <v>0.26656116690322412</v>
      </c>
      <c r="X164" s="146">
        <v>0.28938582077832836</v>
      </c>
      <c r="Y164" s="146">
        <v>0.29300020011766587</v>
      </c>
      <c r="Z164" s="146">
        <v>0.30079961727720067</v>
      </c>
      <c r="AA164" s="146">
        <v>0.29946008747949698</v>
      </c>
      <c r="AB164" s="146">
        <v>0.17936030617823953</v>
      </c>
      <c r="AC164" s="146">
        <v>0.2632722799343904</v>
      </c>
      <c r="AD164" s="146">
        <v>0.34292535932730511</v>
      </c>
      <c r="AE164" s="146">
        <v>0.17519136139967195</v>
      </c>
    </row>
    <row r="165" spans="1:31" x14ac:dyDescent="0.25">
      <c r="A165" s="10">
        <v>32</v>
      </c>
      <c r="B165" s="71" t="s">
        <v>232</v>
      </c>
      <c r="C165" s="43">
        <f t="shared" si="25"/>
        <v>0.20785608418488985</v>
      </c>
      <c r="D165" s="49"/>
      <c r="E165" s="49"/>
      <c r="F165" s="49"/>
      <c r="G165" s="49"/>
      <c r="H165" s="49">
        <v>1</v>
      </c>
      <c r="I165" s="49"/>
      <c r="J165" s="10">
        <f t="shared" si="18"/>
        <v>0</v>
      </c>
      <c r="K165" s="10">
        <f t="shared" si="19"/>
        <v>0</v>
      </c>
      <c r="L165" s="10">
        <f t="shared" si="20"/>
        <v>0</v>
      </c>
      <c r="M165" s="10">
        <f t="shared" si="21"/>
        <v>0</v>
      </c>
      <c r="N165" s="10">
        <f t="shared" si="22"/>
        <v>70.709999999999994</v>
      </c>
      <c r="O165" s="69">
        <f t="shared" si="23"/>
        <v>0</v>
      </c>
      <c r="P165" s="70">
        <f t="shared" si="24"/>
        <v>14.69750371271356</v>
      </c>
      <c r="R165" s="146">
        <v>0.32966112258410135</v>
      </c>
      <c r="S165" s="146">
        <v>0.25902388644708102</v>
      </c>
      <c r="T165" s="146">
        <v>0.3013411399259357</v>
      </c>
      <c r="U165" s="146">
        <v>0.20785608418488985</v>
      </c>
      <c r="V165" s="146">
        <v>0.29656453255432524</v>
      </c>
      <c r="W165" s="146">
        <v>0.23802722666834072</v>
      </c>
      <c r="X165" s="146">
        <v>0.26693159678769118</v>
      </c>
      <c r="Y165" s="146">
        <v>0.26865791572876135</v>
      </c>
      <c r="Z165" s="146">
        <v>0.30079961727720067</v>
      </c>
      <c r="AA165" s="146">
        <v>0.29946008747949698</v>
      </c>
      <c r="AB165" s="146">
        <v>0.17936030617823953</v>
      </c>
      <c r="AC165" s="146">
        <v>0.2632722799343904</v>
      </c>
      <c r="AD165" s="146">
        <v>0.32207580143731318</v>
      </c>
      <c r="AE165" s="146">
        <v>0.17519136139967195</v>
      </c>
    </row>
    <row r="166" spans="1:31" x14ac:dyDescent="0.25">
      <c r="A166" s="10">
        <v>33</v>
      </c>
      <c r="B166" s="71" t="s">
        <v>233</v>
      </c>
      <c r="C166" s="43">
        <f t="shared" si="25"/>
        <v>0.1724305250133378</v>
      </c>
      <c r="D166" s="49"/>
      <c r="E166" s="49"/>
      <c r="F166" s="49"/>
      <c r="G166" s="49"/>
      <c r="H166" s="49">
        <v>1</v>
      </c>
      <c r="I166" s="49"/>
      <c r="J166" s="10">
        <f t="shared" si="18"/>
        <v>0</v>
      </c>
      <c r="K166" s="10">
        <f t="shared" si="19"/>
        <v>0</v>
      </c>
      <c r="L166" s="10">
        <f t="shared" si="20"/>
        <v>0</v>
      </c>
      <c r="M166" s="10">
        <f t="shared" si="21"/>
        <v>0</v>
      </c>
      <c r="N166" s="10">
        <f t="shared" si="22"/>
        <v>70.709999999999994</v>
      </c>
      <c r="O166" s="69">
        <f t="shared" si="23"/>
        <v>0</v>
      </c>
      <c r="P166" s="70">
        <f t="shared" si="24"/>
        <v>12.192562423693115</v>
      </c>
      <c r="R166" s="146">
        <v>0.30189620324653771</v>
      </c>
      <c r="S166" s="146">
        <v>0.22785539756469209</v>
      </c>
      <c r="T166" s="146">
        <v>0.27734609425846413</v>
      </c>
      <c r="U166" s="146">
        <v>0.1724305250133378</v>
      </c>
      <c r="V166" s="146">
        <v>0.26556498816693075</v>
      </c>
      <c r="W166" s="146">
        <v>0.2064259252650508</v>
      </c>
      <c r="X166" s="146">
        <v>0.23826752031809281</v>
      </c>
      <c r="Y166" s="146">
        <v>0.23978848789459778</v>
      </c>
      <c r="Z166" s="146">
        <v>0.21744122471295788</v>
      </c>
      <c r="AA166" s="146">
        <v>0.21120831055221434</v>
      </c>
      <c r="AB166" s="146">
        <v>0.10531027884089667</v>
      </c>
      <c r="AC166" s="146">
        <v>0.16856205576817931</v>
      </c>
      <c r="AD166" s="146">
        <v>0.29611279844597921</v>
      </c>
      <c r="AE166" s="146">
        <v>9.7785675232367406E-2</v>
      </c>
    </row>
    <row r="167" spans="1:31" x14ac:dyDescent="0.25">
      <c r="A167" s="10">
        <v>34</v>
      </c>
      <c r="B167" s="71" t="s">
        <v>234</v>
      </c>
      <c r="C167" s="43">
        <f t="shared" si="25"/>
        <v>0.13174550195141774</v>
      </c>
      <c r="D167" s="49"/>
      <c r="E167" s="49"/>
      <c r="F167" s="49"/>
      <c r="G167" s="49"/>
      <c r="H167" s="49">
        <v>1</v>
      </c>
      <c r="I167" s="49"/>
      <c r="J167" s="10">
        <f t="shared" si="18"/>
        <v>0</v>
      </c>
      <c r="K167" s="10">
        <f t="shared" si="19"/>
        <v>0</v>
      </c>
      <c r="L167" s="10">
        <f t="shared" si="20"/>
        <v>0</v>
      </c>
      <c r="M167" s="10">
        <f t="shared" si="21"/>
        <v>0</v>
      </c>
      <c r="N167" s="10">
        <f t="shared" si="22"/>
        <v>70.709999999999994</v>
      </c>
      <c r="O167" s="69">
        <f t="shared" si="23"/>
        <v>0</v>
      </c>
      <c r="P167" s="70">
        <f t="shared" si="24"/>
        <v>9.315724442984747</v>
      </c>
      <c r="R167" s="146">
        <v>0.26896309654605288</v>
      </c>
      <c r="S167" s="146">
        <v>0.19186866787686535</v>
      </c>
      <c r="T167" s="146">
        <v>0.24745302973227051</v>
      </c>
      <c r="U167" s="146">
        <v>0.13174550195141774</v>
      </c>
      <c r="V167" s="146">
        <v>0.22989382245097317</v>
      </c>
      <c r="W167" s="146">
        <v>0.17124104825281777</v>
      </c>
      <c r="X167" s="146">
        <v>0.20230561182470161</v>
      </c>
      <c r="Y167" s="146">
        <v>0.20451153242674344</v>
      </c>
      <c r="Z167" s="146">
        <v>0.21744122471295788</v>
      </c>
      <c r="AA167" s="146">
        <v>0.21120831055221434</v>
      </c>
      <c r="AB167" s="146">
        <v>0.10531027884089667</v>
      </c>
      <c r="AC167" s="146">
        <v>0.16856205576817931</v>
      </c>
      <c r="AD167" s="146">
        <v>0.2644822618748297</v>
      </c>
      <c r="AE167" s="146">
        <v>9.7785675232367406E-2</v>
      </c>
    </row>
    <row r="168" spans="1:31" x14ac:dyDescent="0.25">
      <c r="A168" s="10">
        <v>35</v>
      </c>
      <c r="B168" s="71" t="s">
        <v>235</v>
      </c>
      <c r="C168" s="43">
        <f t="shared" si="25"/>
        <v>9.5654187857034403E-2</v>
      </c>
      <c r="D168" s="49"/>
      <c r="E168" s="49"/>
      <c r="F168" s="49"/>
      <c r="G168" s="49"/>
      <c r="H168" s="49">
        <v>1</v>
      </c>
      <c r="I168" s="49"/>
      <c r="J168" s="10">
        <f t="shared" si="18"/>
        <v>0</v>
      </c>
      <c r="K168" s="10">
        <f t="shared" si="19"/>
        <v>0</v>
      </c>
      <c r="L168" s="10">
        <f t="shared" si="20"/>
        <v>0</v>
      </c>
      <c r="M168" s="10">
        <f t="shared" si="21"/>
        <v>0</v>
      </c>
      <c r="N168" s="10">
        <f t="shared" si="22"/>
        <v>70.709999999999994</v>
      </c>
      <c r="O168" s="69">
        <f t="shared" si="23"/>
        <v>0</v>
      </c>
      <c r="P168" s="70">
        <f t="shared" si="24"/>
        <v>6.7637076233709017</v>
      </c>
      <c r="R168" s="146">
        <v>0.23113550710934336</v>
      </c>
      <c r="S168" s="146">
        <v>0.15631636973706989</v>
      </c>
      <c r="T168" s="146">
        <v>0.21257046105354316</v>
      </c>
      <c r="U168" s="146">
        <v>9.5654187857034403E-2</v>
      </c>
      <c r="V168" s="146">
        <v>0.18999317099647695</v>
      </c>
      <c r="W168" s="146">
        <v>0.13210600856517349</v>
      </c>
      <c r="X168" s="146">
        <v>0.16495443714329497</v>
      </c>
      <c r="Y168" s="146">
        <v>0.16227399515213004</v>
      </c>
      <c r="Z168" s="146">
        <v>0.11262301804264625</v>
      </c>
      <c r="AA168" s="146">
        <v>0.10518042646254785</v>
      </c>
      <c r="AB168" s="146">
        <v>2.6988791689447789E-2</v>
      </c>
      <c r="AC168" s="146">
        <v>7.9695188627665392E-2</v>
      </c>
      <c r="AD168" s="146">
        <v>0.22840318637650656</v>
      </c>
      <c r="AE168" s="146">
        <v>2.5847457627118643E-2</v>
      </c>
    </row>
    <row r="169" spans="1:31" x14ac:dyDescent="0.25">
      <c r="A169" s="10">
        <v>36</v>
      </c>
      <c r="B169" s="71" t="s">
        <v>236</v>
      </c>
      <c r="C169" s="43">
        <f t="shared" si="25"/>
        <v>6.3143155792100045E-2</v>
      </c>
      <c r="D169" s="49"/>
      <c r="E169" s="49"/>
      <c r="F169" s="49"/>
      <c r="G169" s="49"/>
      <c r="H169" s="49">
        <v>1</v>
      </c>
      <c r="I169" s="49"/>
      <c r="J169" s="10">
        <f t="shared" si="18"/>
        <v>0</v>
      </c>
      <c r="K169" s="10">
        <f t="shared" si="19"/>
        <v>0</v>
      </c>
      <c r="L169" s="10">
        <f t="shared" si="20"/>
        <v>0</v>
      </c>
      <c r="M169" s="10">
        <f t="shared" si="21"/>
        <v>0</v>
      </c>
      <c r="N169" s="10">
        <f t="shared" si="22"/>
        <v>70.709999999999994</v>
      </c>
      <c r="O169" s="69">
        <f t="shared" si="23"/>
        <v>0</v>
      </c>
      <c r="P169" s="70">
        <f t="shared" si="24"/>
        <v>4.4648525460593937</v>
      </c>
      <c r="R169" s="146">
        <v>0.18838928452817125</v>
      </c>
      <c r="S169" s="146">
        <v>0.1171148465938118</v>
      </c>
      <c r="T169" s="146">
        <v>0.1742003681800931</v>
      </c>
      <c r="U169" s="146">
        <v>6.3143155792100045E-2</v>
      </c>
      <c r="V169" s="146">
        <v>0.14728954674484288</v>
      </c>
      <c r="W169" s="146">
        <v>9.1796393991090644E-2</v>
      </c>
      <c r="X169" s="146">
        <v>0.1266157117981182</v>
      </c>
      <c r="Y169" s="146">
        <v>0.11756351564651125</v>
      </c>
      <c r="Z169" s="146">
        <v>0.11262301804264625</v>
      </c>
      <c r="AA169" s="146">
        <v>0.10518042646254785</v>
      </c>
      <c r="AB169" s="146">
        <v>2.6988791689447789E-2</v>
      </c>
      <c r="AC169" s="146">
        <v>7.9695188627665392E-2</v>
      </c>
      <c r="AD169" s="146">
        <v>0.18664074619898272</v>
      </c>
      <c r="AE169" s="146">
        <v>2.5847457627118643E-2</v>
      </c>
    </row>
    <row r="170" spans="1:31" x14ac:dyDescent="0.25">
      <c r="A170" s="10">
        <v>37</v>
      </c>
      <c r="B170" s="71" t="s">
        <v>237</v>
      </c>
      <c r="C170" s="43">
        <f t="shared" si="25"/>
        <v>3.5632682925321686E-2</v>
      </c>
      <c r="D170" s="49"/>
      <c r="E170" s="49"/>
      <c r="F170" s="49"/>
      <c r="G170" s="49"/>
      <c r="H170" s="49">
        <v>1</v>
      </c>
      <c r="I170" s="49"/>
      <c r="J170" s="10">
        <f t="shared" si="18"/>
        <v>0</v>
      </c>
      <c r="K170" s="10">
        <f t="shared" si="19"/>
        <v>0</v>
      </c>
      <c r="L170" s="10">
        <f t="shared" si="20"/>
        <v>0</v>
      </c>
      <c r="M170" s="10">
        <f t="shared" si="21"/>
        <v>0</v>
      </c>
      <c r="N170" s="10">
        <f t="shared" si="22"/>
        <v>70.709999999999994</v>
      </c>
      <c r="O170" s="69">
        <f t="shared" si="23"/>
        <v>0</v>
      </c>
      <c r="P170" s="70">
        <f t="shared" si="24"/>
        <v>2.5195870096494963</v>
      </c>
      <c r="R170" s="146">
        <v>0.14342927452518706</v>
      </c>
      <c r="S170" s="146">
        <v>7.7305119283309909E-2</v>
      </c>
      <c r="T170" s="146">
        <v>0.13320730542909964</v>
      </c>
      <c r="U170" s="146">
        <v>3.5632682925321686E-2</v>
      </c>
      <c r="V170" s="146">
        <v>0.10306764556142579</v>
      </c>
      <c r="W170" s="146">
        <v>5.1973068382730775E-2</v>
      </c>
      <c r="X170" s="146">
        <v>8.6452528446993263E-2</v>
      </c>
      <c r="Y170" s="146">
        <v>7.328757870544611E-2</v>
      </c>
      <c r="Z170" s="146">
        <v>2.2587479496992888E-2</v>
      </c>
      <c r="AA170" s="146">
        <v>1.7666757791142698E-2</v>
      </c>
      <c r="AB170" s="146">
        <v>5.46746856205577E-4</v>
      </c>
      <c r="AC170" s="146">
        <v>1.2335975943138323E-2</v>
      </c>
      <c r="AD170" s="146">
        <v>0.1410946732684536</v>
      </c>
      <c r="AE170" s="146">
        <v>5.809185347184255E-4</v>
      </c>
    </row>
    <row r="171" spans="1:31" x14ac:dyDescent="0.25">
      <c r="A171" s="10">
        <v>38</v>
      </c>
      <c r="B171" s="71" t="s">
        <v>238</v>
      </c>
      <c r="C171" s="43">
        <f t="shared" si="25"/>
        <v>1.4446881825441819E-2</v>
      </c>
      <c r="D171" s="49"/>
      <c r="E171" s="49"/>
      <c r="F171" s="49"/>
      <c r="G171" s="49"/>
      <c r="H171" s="49">
        <v>1</v>
      </c>
      <c r="I171" s="49"/>
      <c r="J171" s="10">
        <f t="shared" si="18"/>
        <v>0</v>
      </c>
      <c r="K171" s="10">
        <f t="shared" si="19"/>
        <v>0</v>
      </c>
      <c r="L171" s="10">
        <f t="shared" si="20"/>
        <v>0</v>
      </c>
      <c r="M171" s="10">
        <f t="shared" si="21"/>
        <v>0</v>
      </c>
      <c r="N171" s="10">
        <f t="shared" si="22"/>
        <v>70.709999999999994</v>
      </c>
      <c r="O171" s="69">
        <f t="shared" si="23"/>
        <v>0</v>
      </c>
      <c r="P171" s="70">
        <f t="shared" si="24"/>
        <v>1.0215390138769909</v>
      </c>
      <c r="R171" s="146">
        <v>9.584492016034557E-2</v>
      </c>
      <c r="S171" s="146">
        <v>3.8727597818133098E-2</v>
      </c>
      <c r="T171" s="146">
        <v>8.770830280467258E-2</v>
      </c>
      <c r="U171" s="146">
        <v>1.4446881825441819E-2</v>
      </c>
      <c r="V171" s="146">
        <v>5.8520399321198069E-2</v>
      </c>
      <c r="W171" s="146">
        <v>1.8493943434879881E-2</v>
      </c>
      <c r="X171" s="146">
        <v>4.7904576266271967E-2</v>
      </c>
      <c r="Y171" s="146">
        <v>3.1571492508296967E-2</v>
      </c>
      <c r="Z171" s="146">
        <v>2.2587479496992888E-2</v>
      </c>
      <c r="AA171" s="146">
        <v>1.7666757791142698E-2</v>
      </c>
      <c r="AB171" s="146">
        <v>5.46746856205577E-4</v>
      </c>
      <c r="AC171" s="146">
        <v>1.2335975943138323E-2</v>
      </c>
      <c r="AD171" s="146">
        <v>9.2326971613085146E-2</v>
      </c>
      <c r="AE171" s="146">
        <v>5.809185347184255E-4</v>
      </c>
    </row>
    <row r="172" spans="1:31" x14ac:dyDescent="0.25">
      <c r="A172" s="10">
        <v>39</v>
      </c>
      <c r="B172" s="72" t="s">
        <v>239</v>
      </c>
      <c r="C172" s="43">
        <f t="shared" si="25"/>
        <v>1.8493192300872792E-3</v>
      </c>
      <c r="D172" s="49"/>
      <c r="E172" s="49"/>
      <c r="F172" s="49"/>
      <c r="G172" s="49">
        <v>1</v>
      </c>
      <c r="H172" s="49"/>
      <c r="I172" s="49"/>
      <c r="J172" s="10">
        <f t="shared" si="18"/>
        <v>0</v>
      </c>
      <c r="K172" s="10">
        <f t="shared" si="19"/>
        <v>0</v>
      </c>
      <c r="L172" s="10">
        <f t="shared" si="20"/>
        <v>0</v>
      </c>
      <c r="M172" s="10">
        <f t="shared" si="21"/>
        <v>102.71</v>
      </c>
      <c r="N172" s="10">
        <f t="shared" si="22"/>
        <v>0</v>
      </c>
      <c r="O172" s="69">
        <f t="shared" si="23"/>
        <v>0</v>
      </c>
      <c r="P172" s="70">
        <f t="shared" si="24"/>
        <v>0.18994357812226442</v>
      </c>
      <c r="R172" s="146">
        <v>4.8019061713124568E-2</v>
      </c>
      <c r="S172" s="146">
        <v>8.7281247377191638E-3</v>
      </c>
      <c r="T172" s="146">
        <v>4.3000587182409428E-2</v>
      </c>
      <c r="U172" s="146">
        <v>1.8493192300872792E-3</v>
      </c>
      <c r="V172" s="146">
        <v>1.9737600113179557E-2</v>
      </c>
      <c r="W172" s="146">
        <v>1.8104912262301503E-3</v>
      </c>
      <c r="X172" s="146">
        <v>1.4947165131300085E-2</v>
      </c>
      <c r="Y172" s="146">
        <v>5.0011898793173165E-3</v>
      </c>
      <c r="Z172" s="146">
        <v>1.7085839256424277E-4</v>
      </c>
      <c r="AA172" s="146">
        <v>4.1006014215418265E-5</v>
      </c>
      <c r="AB172" s="146">
        <v>0</v>
      </c>
      <c r="AC172" s="146">
        <v>0</v>
      </c>
      <c r="AD172" s="146">
        <v>4.413710508526774E-2</v>
      </c>
      <c r="AE172" s="146">
        <v>0</v>
      </c>
    </row>
    <row r="173" spans="1:31" x14ac:dyDescent="0.25">
      <c r="A173" s="10">
        <v>40</v>
      </c>
      <c r="B173" s="72" t="s">
        <v>240</v>
      </c>
      <c r="C173" s="43">
        <f t="shared" si="25"/>
        <v>0</v>
      </c>
      <c r="D173" s="49"/>
      <c r="E173" s="49"/>
      <c r="F173" s="49"/>
      <c r="G173" s="49">
        <v>1</v>
      </c>
      <c r="H173" s="49"/>
      <c r="I173" s="49"/>
      <c r="J173" s="10">
        <f t="shared" si="18"/>
        <v>0</v>
      </c>
      <c r="K173" s="10">
        <f t="shared" si="19"/>
        <v>0</v>
      </c>
      <c r="L173" s="10">
        <f t="shared" si="20"/>
        <v>0</v>
      </c>
      <c r="M173" s="10">
        <f t="shared" si="21"/>
        <v>102.71</v>
      </c>
      <c r="N173" s="10">
        <f t="shared" si="22"/>
        <v>0</v>
      </c>
      <c r="O173" s="69">
        <f t="shared" si="23"/>
        <v>0</v>
      </c>
      <c r="P173" s="70">
        <f t="shared" si="24"/>
        <v>0</v>
      </c>
      <c r="R173" s="146">
        <v>1.2059103846816528E-2</v>
      </c>
      <c r="S173" s="146">
        <v>3.5544399384376693E-4</v>
      </c>
      <c r="T173" s="146">
        <v>1.08801962797543E-2</v>
      </c>
      <c r="U173" s="146">
        <v>0</v>
      </c>
      <c r="V173" s="146">
        <v>1.9437281599200508E-3</v>
      </c>
      <c r="W173" s="146">
        <v>0</v>
      </c>
      <c r="X173" s="146">
        <v>1.2302537930017436E-3</v>
      </c>
      <c r="Y173" s="146">
        <v>7.110696510877696E-5</v>
      </c>
      <c r="Z173" s="146">
        <v>1.7085839256424277E-4</v>
      </c>
      <c r="AA173" s="146">
        <v>4.1006014215418265E-5</v>
      </c>
      <c r="AB173" s="146">
        <v>0</v>
      </c>
      <c r="AC173" s="146">
        <v>0</v>
      </c>
      <c r="AD173" s="146">
        <v>9.8311127180599877E-3</v>
      </c>
      <c r="AE173" s="146">
        <v>0</v>
      </c>
    </row>
    <row r="174" spans="1:31" x14ac:dyDescent="0.25">
      <c r="A174" s="10">
        <v>41</v>
      </c>
      <c r="B174" s="72" t="s">
        <v>241</v>
      </c>
      <c r="C174" s="43">
        <f t="shared" si="25"/>
        <v>0</v>
      </c>
      <c r="D174" s="49"/>
      <c r="E174" s="49"/>
      <c r="F174" s="49"/>
      <c r="G174" s="49">
        <v>1</v>
      </c>
      <c r="H174" s="49"/>
      <c r="I174" s="49"/>
      <c r="J174" s="10">
        <f t="shared" si="18"/>
        <v>0</v>
      </c>
      <c r="K174" s="10">
        <f t="shared" si="19"/>
        <v>0</v>
      </c>
      <c r="L174" s="10">
        <f t="shared" si="20"/>
        <v>0</v>
      </c>
      <c r="M174" s="10">
        <f t="shared" si="21"/>
        <v>102.71</v>
      </c>
      <c r="N174" s="10">
        <f t="shared" si="22"/>
        <v>0</v>
      </c>
      <c r="O174" s="69">
        <f t="shared" si="23"/>
        <v>0</v>
      </c>
      <c r="P174" s="70">
        <f t="shared" si="24"/>
        <v>0</v>
      </c>
      <c r="R174" s="146">
        <v>6.4401088634534226E-4</v>
      </c>
      <c r="S174" s="146">
        <v>0</v>
      </c>
      <c r="T174" s="146">
        <v>6.5940583513662441E-4</v>
      </c>
      <c r="U174" s="146">
        <v>0</v>
      </c>
      <c r="V174" s="146">
        <v>8.3421809438628737E-6</v>
      </c>
      <c r="W174" s="146">
        <v>0</v>
      </c>
      <c r="X174" s="146">
        <v>0</v>
      </c>
      <c r="Y174" s="146">
        <v>0</v>
      </c>
      <c r="Z174" s="146">
        <v>0</v>
      </c>
      <c r="AA174" s="146">
        <v>0</v>
      </c>
      <c r="AB174" s="146">
        <v>0</v>
      </c>
      <c r="AC174" s="146">
        <v>0</v>
      </c>
      <c r="AD174" s="146">
        <v>4.1160858400895312E-4</v>
      </c>
      <c r="AE174" s="146">
        <v>0</v>
      </c>
    </row>
    <row r="175" spans="1:31" x14ac:dyDescent="0.25">
      <c r="A175" s="10">
        <v>42</v>
      </c>
      <c r="B175" s="72" t="s">
        <v>242</v>
      </c>
      <c r="C175" s="43">
        <f t="shared" si="25"/>
        <v>0</v>
      </c>
      <c r="D175" s="49"/>
      <c r="E175" s="49"/>
      <c r="F175" s="49"/>
      <c r="G175" s="49">
        <v>1</v>
      </c>
      <c r="H175" s="49"/>
      <c r="I175" s="49"/>
      <c r="J175" s="10">
        <f t="shared" si="18"/>
        <v>0</v>
      </c>
      <c r="K175" s="10">
        <f t="shared" si="19"/>
        <v>0</v>
      </c>
      <c r="L175" s="10">
        <f t="shared" si="20"/>
        <v>0</v>
      </c>
      <c r="M175" s="10">
        <f t="shared" si="21"/>
        <v>102.71</v>
      </c>
      <c r="N175" s="10">
        <f t="shared" si="22"/>
        <v>0</v>
      </c>
      <c r="O175" s="69">
        <f t="shared" si="23"/>
        <v>0</v>
      </c>
      <c r="P175" s="70">
        <f t="shared" si="24"/>
        <v>0</v>
      </c>
      <c r="R175" s="146">
        <v>0</v>
      </c>
      <c r="S175" s="146">
        <v>0</v>
      </c>
      <c r="T175" s="146">
        <v>0</v>
      </c>
      <c r="U175" s="146">
        <v>0</v>
      </c>
      <c r="V175" s="146">
        <v>0</v>
      </c>
      <c r="W175" s="146">
        <v>0</v>
      </c>
      <c r="X175" s="146">
        <v>0</v>
      </c>
      <c r="Y175" s="146">
        <v>0</v>
      </c>
      <c r="Z175" s="146">
        <v>0</v>
      </c>
      <c r="AA175" s="146">
        <v>0</v>
      </c>
      <c r="AB175" s="146">
        <v>0</v>
      </c>
      <c r="AC175" s="146">
        <v>0</v>
      </c>
      <c r="AD175" s="146">
        <v>0</v>
      </c>
      <c r="AE175" s="146">
        <v>0</v>
      </c>
    </row>
    <row r="176" spans="1:31" x14ac:dyDescent="0.25">
      <c r="A176" s="10">
        <v>43</v>
      </c>
      <c r="B176" s="71" t="s">
        <v>243</v>
      </c>
      <c r="C176" s="43">
        <f t="shared" si="25"/>
        <v>0</v>
      </c>
      <c r="D176" s="49"/>
      <c r="E176" s="49"/>
      <c r="F176" s="49"/>
      <c r="G176" s="49"/>
      <c r="H176" s="49">
        <v>1</v>
      </c>
      <c r="I176" s="49"/>
      <c r="J176" s="10">
        <f t="shared" si="18"/>
        <v>0</v>
      </c>
      <c r="K176" s="10">
        <f t="shared" si="19"/>
        <v>0</v>
      </c>
      <c r="L176" s="10">
        <f t="shared" si="20"/>
        <v>0</v>
      </c>
      <c r="M176" s="10">
        <f t="shared" si="21"/>
        <v>0</v>
      </c>
      <c r="N176" s="10">
        <f t="shared" si="22"/>
        <v>70.709999999999994</v>
      </c>
      <c r="O176" s="69">
        <f t="shared" si="23"/>
        <v>0</v>
      </c>
      <c r="P176" s="70">
        <f t="shared" si="24"/>
        <v>0</v>
      </c>
      <c r="R176" s="146">
        <v>0</v>
      </c>
      <c r="S176" s="146">
        <v>0</v>
      </c>
      <c r="T176" s="146">
        <v>0</v>
      </c>
      <c r="U176" s="146">
        <v>0</v>
      </c>
      <c r="V176" s="146">
        <v>0</v>
      </c>
      <c r="W176" s="146">
        <v>0</v>
      </c>
      <c r="X176" s="146">
        <v>0</v>
      </c>
      <c r="Y176" s="146">
        <v>0</v>
      </c>
      <c r="Z176" s="146">
        <v>0</v>
      </c>
      <c r="AA176" s="146">
        <v>0</v>
      </c>
      <c r="AB176" s="146">
        <v>0</v>
      </c>
      <c r="AC176" s="146">
        <v>0</v>
      </c>
      <c r="AD176" s="146">
        <v>0</v>
      </c>
      <c r="AE176" s="146">
        <v>0</v>
      </c>
    </row>
    <row r="177" spans="1:32" x14ac:dyDescent="0.25">
      <c r="A177" s="10">
        <v>44</v>
      </c>
      <c r="B177" s="71" t="s">
        <v>244</v>
      </c>
      <c r="C177" s="43">
        <f t="shared" si="25"/>
        <v>0</v>
      </c>
      <c r="D177" s="49"/>
      <c r="E177" s="49"/>
      <c r="F177" s="49"/>
      <c r="G177" s="49"/>
      <c r="H177" s="49">
        <v>1</v>
      </c>
      <c r="I177" s="49"/>
      <c r="J177" s="10">
        <f t="shared" si="18"/>
        <v>0</v>
      </c>
      <c r="K177" s="10">
        <f t="shared" si="19"/>
        <v>0</v>
      </c>
      <c r="L177" s="10">
        <f t="shared" si="20"/>
        <v>0</v>
      </c>
      <c r="M177" s="10">
        <f t="shared" si="21"/>
        <v>0</v>
      </c>
      <c r="N177" s="10">
        <f t="shared" si="22"/>
        <v>70.709999999999994</v>
      </c>
      <c r="O177" s="69">
        <f t="shared" si="23"/>
        <v>0</v>
      </c>
      <c r="P177" s="70">
        <f t="shared" si="24"/>
        <v>0</v>
      </c>
      <c r="R177" s="146">
        <v>0</v>
      </c>
      <c r="S177" s="146">
        <v>0</v>
      </c>
      <c r="T177" s="146">
        <v>0</v>
      </c>
      <c r="U177" s="146">
        <v>0</v>
      </c>
      <c r="V177" s="146">
        <v>0</v>
      </c>
      <c r="W177" s="146">
        <v>0</v>
      </c>
      <c r="X177" s="146">
        <v>0</v>
      </c>
      <c r="Y177" s="146">
        <v>0</v>
      </c>
      <c r="Z177" s="146">
        <v>0</v>
      </c>
      <c r="AA177" s="146">
        <v>0</v>
      </c>
      <c r="AB177" s="146">
        <v>0</v>
      </c>
      <c r="AC177" s="146">
        <v>0</v>
      </c>
      <c r="AD177" s="146">
        <v>0</v>
      </c>
      <c r="AE177" s="146">
        <v>0</v>
      </c>
    </row>
    <row r="178" spans="1:32" x14ac:dyDescent="0.25">
      <c r="A178" s="10">
        <v>45</v>
      </c>
      <c r="B178" s="71" t="s">
        <v>245</v>
      </c>
      <c r="C178" s="43">
        <f t="shared" si="25"/>
        <v>0</v>
      </c>
      <c r="D178" s="49"/>
      <c r="E178" s="49"/>
      <c r="F178" s="49"/>
      <c r="G178" s="49"/>
      <c r="H178" s="49">
        <v>1</v>
      </c>
      <c r="I178" s="49"/>
      <c r="J178" s="10">
        <f t="shared" si="18"/>
        <v>0</v>
      </c>
      <c r="K178" s="10">
        <f t="shared" si="19"/>
        <v>0</v>
      </c>
      <c r="L178" s="10">
        <f t="shared" si="20"/>
        <v>0</v>
      </c>
      <c r="M178" s="10">
        <f t="shared" si="21"/>
        <v>0</v>
      </c>
      <c r="N178" s="10">
        <f t="shared" si="22"/>
        <v>70.709999999999994</v>
      </c>
      <c r="O178" s="69">
        <f t="shared" si="23"/>
        <v>0</v>
      </c>
      <c r="P178" s="70">
        <f t="shared" si="24"/>
        <v>0</v>
      </c>
      <c r="R178" s="146">
        <v>0</v>
      </c>
      <c r="S178" s="146">
        <v>0</v>
      </c>
      <c r="T178" s="146">
        <v>0</v>
      </c>
      <c r="U178" s="146">
        <v>0</v>
      </c>
      <c r="V178" s="146">
        <v>0</v>
      </c>
      <c r="W178" s="146">
        <v>0</v>
      </c>
      <c r="X178" s="146">
        <v>0</v>
      </c>
      <c r="Y178" s="146">
        <v>0</v>
      </c>
      <c r="Z178" s="146">
        <v>0</v>
      </c>
      <c r="AA178" s="146">
        <v>0</v>
      </c>
      <c r="AB178" s="146">
        <v>0</v>
      </c>
      <c r="AC178" s="146">
        <v>0</v>
      </c>
      <c r="AD178" s="146">
        <v>0</v>
      </c>
      <c r="AE178" s="146">
        <v>0</v>
      </c>
    </row>
    <row r="179" spans="1:32" x14ac:dyDescent="0.25">
      <c r="A179" s="10">
        <v>46</v>
      </c>
      <c r="B179" s="71" t="s">
        <v>246</v>
      </c>
      <c r="C179" s="43">
        <f t="shared" si="25"/>
        <v>0</v>
      </c>
      <c r="D179" s="49"/>
      <c r="E179" s="49"/>
      <c r="F179" s="49"/>
      <c r="G179" s="49"/>
      <c r="H179" s="49">
        <v>1</v>
      </c>
      <c r="I179" s="49"/>
      <c r="J179" s="10">
        <f t="shared" si="18"/>
        <v>0</v>
      </c>
      <c r="K179" s="10">
        <f t="shared" si="19"/>
        <v>0</v>
      </c>
      <c r="L179" s="10">
        <f t="shared" si="20"/>
        <v>0</v>
      </c>
      <c r="M179" s="10">
        <f t="shared" si="21"/>
        <v>0</v>
      </c>
      <c r="N179" s="10">
        <f t="shared" si="22"/>
        <v>70.709999999999994</v>
      </c>
      <c r="O179" s="69">
        <f t="shared" si="23"/>
        <v>0</v>
      </c>
      <c r="P179" s="70">
        <f t="shared" si="24"/>
        <v>0</v>
      </c>
      <c r="R179" s="146">
        <v>0</v>
      </c>
      <c r="S179" s="146">
        <v>0</v>
      </c>
      <c r="T179" s="146">
        <v>0</v>
      </c>
      <c r="U179" s="146">
        <v>0</v>
      </c>
      <c r="V179" s="146">
        <v>0</v>
      </c>
      <c r="W179" s="146">
        <v>0</v>
      </c>
      <c r="X179" s="146">
        <v>0</v>
      </c>
      <c r="Y179" s="146">
        <v>0</v>
      </c>
      <c r="Z179" s="146">
        <v>0</v>
      </c>
      <c r="AA179" s="146">
        <v>0</v>
      </c>
      <c r="AB179" s="146">
        <v>0</v>
      </c>
      <c r="AC179" s="146">
        <v>0</v>
      </c>
      <c r="AD179" s="146">
        <v>0</v>
      </c>
      <c r="AE179" s="146">
        <v>0</v>
      </c>
    </row>
    <row r="180" spans="1:32" x14ac:dyDescent="0.25">
      <c r="A180" s="10">
        <v>47</v>
      </c>
      <c r="B180" s="64" t="s">
        <v>247</v>
      </c>
      <c r="C180" s="43">
        <f t="shared" si="25"/>
        <v>0</v>
      </c>
      <c r="D180" s="49"/>
      <c r="E180" s="49"/>
      <c r="F180" s="49"/>
      <c r="G180" s="49"/>
      <c r="H180" s="49"/>
      <c r="I180" s="49">
        <v>1</v>
      </c>
      <c r="J180" s="10">
        <f t="shared" si="18"/>
        <v>0</v>
      </c>
      <c r="K180" s="10">
        <f t="shared" si="19"/>
        <v>0</v>
      </c>
      <c r="L180" s="10">
        <f t="shared" si="20"/>
        <v>0</v>
      </c>
      <c r="M180" s="10">
        <f t="shared" si="21"/>
        <v>0</v>
      </c>
      <c r="N180" s="10">
        <f t="shared" si="22"/>
        <v>0</v>
      </c>
      <c r="O180" s="69">
        <f t="shared" si="23"/>
        <v>44.85</v>
      </c>
      <c r="P180" s="70">
        <f t="shared" si="24"/>
        <v>0</v>
      </c>
      <c r="R180" s="146">
        <v>0</v>
      </c>
      <c r="S180" s="146">
        <v>0</v>
      </c>
      <c r="T180" s="146">
        <v>0</v>
      </c>
      <c r="U180" s="146">
        <v>0</v>
      </c>
      <c r="V180" s="146">
        <v>0</v>
      </c>
      <c r="W180" s="146">
        <v>0</v>
      </c>
      <c r="X180" s="146">
        <v>0</v>
      </c>
      <c r="Y180" s="146">
        <v>0</v>
      </c>
      <c r="Z180" s="146">
        <v>0</v>
      </c>
      <c r="AA180" s="146">
        <v>0</v>
      </c>
      <c r="AB180" s="146">
        <v>0</v>
      </c>
      <c r="AC180" s="146">
        <v>0</v>
      </c>
      <c r="AD180" s="146">
        <v>0</v>
      </c>
      <c r="AE180" s="146">
        <v>0</v>
      </c>
    </row>
    <row r="181" spans="1:32" x14ac:dyDescent="0.25">
      <c r="A181" s="10">
        <v>48</v>
      </c>
      <c r="B181" s="64" t="s">
        <v>248</v>
      </c>
      <c r="C181" s="43">
        <f t="shared" si="25"/>
        <v>0</v>
      </c>
      <c r="D181" s="49"/>
      <c r="E181" s="49"/>
      <c r="F181" s="49"/>
      <c r="G181" s="49"/>
      <c r="H181" s="49"/>
      <c r="I181" s="49">
        <v>1</v>
      </c>
      <c r="J181" s="10">
        <f t="shared" si="18"/>
        <v>0</v>
      </c>
      <c r="K181" s="10">
        <f t="shared" si="19"/>
        <v>0</v>
      </c>
      <c r="L181" s="10">
        <f t="shared" si="20"/>
        <v>0</v>
      </c>
      <c r="M181" s="10">
        <f t="shared" si="21"/>
        <v>0</v>
      </c>
      <c r="N181" s="10">
        <f t="shared" si="22"/>
        <v>0</v>
      </c>
      <c r="O181" s="69">
        <f t="shared" si="23"/>
        <v>44.85</v>
      </c>
      <c r="P181" s="70">
        <f t="shared" si="24"/>
        <v>0</v>
      </c>
      <c r="R181" s="146">
        <v>0</v>
      </c>
      <c r="S181" s="146">
        <v>0</v>
      </c>
      <c r="T181" s="146">
        <v>0</v>
      </c>
      <c r="U181" s="146">
        <v>0</v>
      </c>
      <c r="V181" s="146">
        <v>0</v>
      </c>
      <c r="W181" s="146">
        <v>0</v>
      </c>
      <c r="X181" s="146">
        <v>0</v>
      </c>
      <c r="Y181" s="146">
        <v>0</v>
      </c>
      <c r="Z181" s="146">
        <v>0</v>
      </c>
      <c r="AA181" s="146">
        <v>0</v>
      </c>
      <c r="AB181" s="146">
        <v>0</v>
      </c>
      <c r="AC181" s="146">
        <v>0</v>
      </c>
      <c r="AD181" s="146">
        <v>0</v>
      </c>
      <c r="AE181" s="146">
        <v>0</v>
      </c>
    </row>
    <row r="182" spans="1:32" x14ac:dyDescent="0.25">
      <c r="A182" s="10">
        <v>49</v>
      </c>
      <c r="B182" s="64" t="s">
        <v>249</v>
      </c>
      <c r="C182" s="43">
        <f t="shared" si="25"/>
        <v>0</v>
      </c>
      <c r="D182" s="49"/>
      <c r="E182" s="49"/>
      <c r="F182" s="49"/>
      <c r="G182" s="49"/>
      <c r="H182" s="49"/>
      <c r="I182" s="49">
        <v>1</v>
      </c>
      <c r="J182" s="10">
        <f t="shared" si="18"/>
        <v>0</v>
      </c>
      <c r="K182" s="10">
        <f t="shared" si="19"/>
        <v>0</v>
      </c>
      <c r="L182" s="10">
        <f t="shared" si="20"/>
        <v>0</v>
      </c>
      <c r="M182" s="10">
        <f t="shared" si="21"/>
        <v>0</v>
      </c>
      <c r="N182" s="10">
        <f t="shared" si="22"/>
        <v>0</v>
      </c>
      <c r="O182" s="69">
        <f t="shared" si="23"/>
        <v>44.85</v>
      </c>
      <c r="P182" s="70">
        <f t="shared" si="24"/>
        <v>0</v>
      </c>
      <c r="R182" s="146">
        <v>0</v>
      </c>
      <c r="S182" s="146">
        <v>0</v>
      </c>
      <c r="T182" s="146">
        <v>0</v>
      </c>
      <c r="U182" s="146">
        <v>0</v>
      </c>
      <c r="V182" s="146">
        <v>0</v>
      </c>
      <c r="W182" s="146">
        <v>0</v>
      </c>
      <c r="X182" s="146">
        <v>0</v>
      </c>
      <c r="Y182" s="146">
        <v>0</v>
      </c>
      <c r="Z182" s="146">
        <v>0</v>
      </c>
      <c r="AA182" s="146">
        <v>0</v>
      </c>
      <c r="AB182" s="146">
        <v>0</v>
      </c>
      <c r="AC182" s="146">
        <v>0</v>
      </c>
      <c r="AD182" s="146">
        <v>0</v>
      </c>
      <c r="AE182" s="146">
        <v>0</v>
      </c>
    </row>
    <row r="183" spans="1:32" x14ac:dyDescent="0.25">
      <c r="A183" s="10">
        <v>50</v>
      </c>
      <c r="B183" s="64" t="s">
        <v>250</v>
      </c>
      <c r="C183" s="43">
        <f t="shared" si="25"/>
        <v>0</v>
      </c>
      <c r="D183" s="55"/>
      <c r="E183" s="55"/>
      <c r="F183" s="55"/>
      <c r="G183" s="55"/>
      <c r="H183" s="55"/>
      <c r="I183" s="55">
        <v>1</v>
      </c>
      <c r="J183" s="39">
        <f t="shared" si="18"/>
        <v>0</v>
      </c>
      <c r="K183" s="39">
        <f t="shared" si="19"/>
        <v>0</v>
      </c>
      <c r="L183" s="39">
        <f t="shared" si="20"/>
        <v>0</v>
      </c>
      <c r="M183" s="39">
        <f t="shared" si="21"/>
        <v>0</v>
      </c>
      <c r="N183" s="39">
        <f t="shared" si="22"/>
        <v>0</v>
      </c>
      <c r="O183" s="73">
        <f t="shared" si="23"/>
        <v>44.85</v>
      </c>
      <c r="P183" s="74">
        <f t="shared" si="24"/>
        <v>0</v>
      </c>
      <c r="R183" s="146">
        <v>0</v>
      </c>
      <c r="S183" s="146">
        <v>0</v>
      </c>
      <c r="T183" s="146">
        <v>0</v>
      </c>
      <c r="U183" s="146">
        <v>0</v>
      </c>
      <c r="V183" s="146">
        <v>0</v>
      </c>
      <c r="W183" s="146">
        <v>0</v>
      </c>
      <c r="X183" s="146">
        <v>0</v>
      </c>
      <c r="Y183" s="146">
        <v>0</v>
      </c>
      <c r="Z183" s="146">
        <v>0</v>
      </c>
      <c r="AA183" s="146">
        <v>0</v>
      </c>
      <c r="AB183" s="146">
        <v>0</v>
      </c>
      <c r="AC183" s="146">
        <v>0</v>
      </c>
      <c r="AD183" s="146">
        <v>0</v>
      </c>
      <c r="AE183" s="146">
        <v>0</v>
      </c>
    </row>
    <row r="184" spans="1:32" x14ac:dyDescent="0.25">
      <c r="B184" s="59" t="s">
        <v>188</v>
      </c>
      <c r="C184" s="75">
        <f>SUM(C136:C183)</f>
        <v>3.8295110834493751</v>
      </c>
      <c r="D184" s="39"/>
      <c r="E184" s="39"/>
      <c r="F184" s="39"/>
      <c r="G184" s="39"/>
      <c r="H184" s="39"/>
      <c r="I184" s="39"/>
      <c r="J184" s="39">
        <f>SUM(J136:J183)</f>
        <v>0</v>
      </c>
      <c r="K184" s="39">
        <f t="shared" ref="K184:P184" si="26">SUM(K136:K183)</f>
        <v>0</v>
      </c>
      <c r="L184" s="39">
        <f t="shared" si="26"/>
        <v>0</v>
      </c>
      <c r="M184" s="39">
        <f t="shared" si="26"/>
        <v>1027.1000000000001</v>
      </c>
      <c r="N184" s="39">
        <f t="shared" si="26"/>
        <v>1555.6200000000003</v>
      </c>
      <c r="O184" s="39">
        <f t="shared" si="26"/>
        <v>717.60000000000025</v>
      </c>
      <c r="P184" s="76">
        <f t="shared" si="26"/>
        <v>295.00424184294332</v>
      </c>
      <c r="R184" s="151"/>
      <c r="S184" s="152"/>
      <c r="T184" s="152"/>
      <c r="U184" s="152"/>
      <c r="V184" s="152"/>
      <c r="W184" s="152"/>
      <c r="X184" s="152"/>
      <c r="Y184" s="152"/>
      <c r="Z184" s="152"/>
      <c r="AA184" s="152"/>
      <c r="AB184" s="152"/>
      <c r="AC184" s="152"/>
      <c r="AD184" s="152"/>
      <c r="AE184" s="152"/>
    </row>
    <row r="185" spans="1:32" x14ac:dyDescent="0.25">
      <c r="R185" s="153"/>
      <c r="S185" s="153"/>
      <c r="T185" s="153"/>
      <c r="U185" s="153"/>
      <c r="V185" s="153"/>
      <c r="W185" s="153"/>
      <c r="X185" s="153"/>
      <c r="Y185" s="153"/>
      <c r="Z185" s="153"/>
      <c r="AA185" s="153"/>
      <c r="AB185" s="153"/>
      <c r="AC185" s="153"/>
      <c r="AD185" s="153"/>
      <c r="AE185" s="153"/>
      <c r="AF185" s="153"/>
    </row>
    <row r="186" spans="1:32" x14ac:dyDescent="0.25">
      <c r="B186" s="34" t="s">
        <v>253</v>
      </c>
      <c r="C186" s="34" t="str">
        <f>C134</f>
        <v>Durban</v>
      </c>
      <c r="D186" s="62" t="s">
        <v>190</v>
      </c>
      <c r="E186" s="62" t="s">
        <v>191</v>
      </c>
      <c r="F186" s="62" t="s">
        <v>192</v>
      </c>
      <c r="G186" s="62" t="s">
        <v>193</v>
      </c>
      <c r="H186" s="62" t="s">
        <v>195</v>
      </c>
      <c r="I186" s="62" t="s">
        <v>194</v>
      </c>
      <c r="J186" s="62" t="s">
        <v>190</v>
      </c>
      <c r="K186" s="62" t="s">
        <v>191</v>
      </c>
      <c r="L186" s="62" t="s">
        <v>192</v>
      </c>
      <c r="M186" s="62" t="s">
        <v>193</v>
      </c>
      <c r="N186" s="62" t="s">
        <v>195</v>
      </c>
      <c r="O186" s="63" t="s">
        <v>194</v>
      </c>
      <c r="P186" s="37" t="s">
        <v>198</v>
      </c>
      <c r="R186" s="144" t="s">
        <v>463</v>
      </c>
      <c r="S186" s="144" t="s">
        <v>464</v>
      </c>
      <c r="T186" s="144" t="s">
        <v>465</v>
      </c>
      <c r="U186" s="144" t="s">
        <v>466</v>
      </c>
      <c r="V186" s="144" t="s">
        <v>467</v>
      </c>
      <c r="W186" s="144" t="s">
        <v>468</v>
      </c>
      <c r="X186" s="144" t="s">
        <v>469</v>
      </c>
      <c r="Y186" s="144" t="s">
        <v>470</v>
      </c>
      <c r="Z186" s="144" t="s">
        <v>471</v>
      </c>
      <c r="AA186" s="144" t="s">
        <v>472</v>
      </c>
      <c r="AB186" s="144" t="s">
        <v>473</v>
      </c>
      <c r="AC186" s="144" t="s">
        <v>474</v>
      </c>
      <c r="AD186" s="144" t="s">
        <v>475</v>
      </c>
      <c r="AE186" s="144" t="s">
        <v>476</v>
      </c>
    </row>
    <row r="187" spans="1:32" x14ac:dyDescent="0.25">
      <c r="B187" s="38"/>
      <c r="C187" s="38"/>
      <c r="D187" s="39"/>
      <c r="E187" s="39"/>
      <c r="F187" s="39"/>
      <c r="G187" s="39"/>
      <c r="H187" s="39"/>
      <c r="I187" s="39"/>
      <c r="J187" s="40" t="s">
        <v>201</v>
      </c>
      <c r="K187" s="40" t="s">
        <v>201</v>
      </c>
      <c r="L187" s="40" t="s">
        <v>201</v>
      </c>
      <c r="M187" s="40" t="s">
        <v>201</v>
      </c>
      <c r="N187" s="40" t="s">
        <v>201</v>
      </c>
      <c r="O187" s="41" t="s">
        <v>201</v>
      </c>
      <c r="P187" s="41" t="s">
        <v>202</v>
      </c>
      <c r="R187" s="145"/>
      <c r="S187" s="145"/>
      <c r="T187" s="150"/>
      <c r="U187" s="145"/>
      <c r="V187" s="145"/>
      <c r="W187" s="145"/>
      <c r="X187" s="145"/>
      <c r="Y187" s="145"/>
      <c r="Z187" s="145"/>
      <c r="AA187" s="145"/>
      <c r="AB187" s="145"/>
      <c r="AC187" s="145"/>
      <c r="AD187" s="145"/>
      <c r="AE187" s="145"/>
    </row>
    <row r="188" spans="1:32" x14ac:dyDescent="0.25">
      <c r="A188" s="10">
        <v>3</v>
      </c>
      <c r="B188" s="64" t="s">
        <v>203</v>
      </c>
      <c r="C188" s="43">
        <f>HLOOKUP(C$30, R$186:AE$235, A188)</f>
        <v>0</v>
      </c>
      <c r="D188" s="45"/>
      <c r="E188" s="45"/>
      <c r="F188" s="45"/>
      <c r="G188" s="45"/>
      <c r="H188" s="45"/>
      <c r="I188" s="45">
        <v>1</v>
      </c>
      <c r="J188" s="66">
        <f t="shared" ref="J188:J235" si="27">B$25 * D188</f>
        <v>0</v>
      </c>
      <c r="K188" s="66">
        <f t="shared" ref="K188:K235" si="28">C$25 * E188</f>
        <v>0</v>
      </c>
      <c r="L188" s="66">
        <f t="shared" ref="L188:L235" si="29">D$25 * F188</f>
        <v>0</v>
      </c>
      <c r="M188" s="66">
        <f t="shared" ref="M188:M235" si="30">E$25 * G188</f>
        <v>0</v>
      </c>
      <c r="N188" s="66">
        <f t="shared" ref="N188:N235" si="31">G$25 * H188</f>
        <v>0</v>
      </c>
      <c r="O188" s="67">
        <f t="shared" ref="O188:O235" si="32">F$25 * I188</f>
        <v>44.85</v>
      </c>
      <c r="P188" s="68">
        <f t="shared" ref="P188:P235" si="33">SUM(J188:O188) * C188</f>
        <v>0</v>
      </c>
      <c r="R188" s="146">
        <v>0</v>
      </c>
      <c r="S188" s="146">
        <v>0</v>
      </c>
      <c r="T188" s="146">
        <v>0</v>
      </c>
      <c r="U188" s="146">
        <v>0</v>
      </c>
      <c r="V188" s="146">
        <v>0</v>
      </c>
      <c r="W188" s="146">
        <v>0</v>
      </c>
      <c r="X188" s="146">
        <v>0</v>
      </c>
      <c r="Y188" s="146">
        <v>0</v>
      </c>
      <c r="Z188" s="146">
        <v>0</v>
      </c>
      <c r="AA188" s="146">
        <v>0</v>
      </c>
      <c r="AB188" s="146">
        <v>0</v>
      </c>
      <c r="AC188" s="146">
        <v>0</v>
      </c>
      <c r="AD188" s="146">
        <v>0</v>
      </c>
      <c r="AE188" s="146">
        <v>0</v>
      </c>
    </row>
    <row r="189" spans="1:32" x14ac:dyDescent="0.25">
      <c r="A189" s="10">
        <v>4</v>
      </c>
      <c r="B189" s="64" t="s">
        <v>204</v>
      </c>
      <c r="C189" s="43">
        <f t="shared" ref="C189:C235" si="34">HLOOKUP(C$30, R$186:AE$235, A189)</f>
        <v>0</v>
      </c>
      <c r="D189" s="49"/>
      <c r="E189" s="49"/>
      <c r="F189" s="49"/>
      <c r="G189" s="49"/>
      <c r="H189" s="49"/>
      <c r="I189" s="49">
        <v>1</v>
      </c>
      <c r="J189" s="10">
        <f t="shared" si="27"/>
        <v>0</v>
      </c>
      <c r="K189" s="10">
        <f t="shared" si="28"/>
        <v>0</v>
      </c>
      <c r="L189" s="10">
        <f t="shared" si="29"/>
        <v>0</v>
      </c>
      <c r="M189" s="10">
        <f t="shared" si="30"/>
        <v>0</v>
      </c>
      <c r="N189" s="10">
        <f t="shared" si="31"/>
        <v>0</v>
      </c>
      <c r="O189" s="69">
        <f t="shared" si="32"/>
        <v>44.85</v>
      </c>
      <c r="P189" s="70">
        <f t="shared" si="33"/>
        <v>0</v>
      </c>
      <c r="R189" s="146">
        <v>0</v>
      </c>
      <c r="S189" s="146">
        <v>0</v>
      </c>
      <c r="T189" s="146">
        <v>0</v>
      </c>
      <c r="U189" s="146">
        <v>0</v>
      </c>
      <c r="V189" s="146">
        <v>0</v>
      </c>
      <c r="W189" s="146">
        <v>0</v>
      </c>
      <c r="X189" s="146">
        <v>0</v>
      </c>
      <c r="Y189" s="146">
        <v>0</v>
      </c>
      <c r="Z189" s="146">
        <v>0</v>
      </c>
      <c r="AA189" s="146">
        <v>0</v>
      </c>
      <c r="AB189" s="146">
        <v>0</v>
      </c>
      <c r="AC189" s="146">
        <v>0</v>
      </c>
      <c r="AD189" s="146">
        <v>0</v>
      </c>
      <c r="AE189" s="146">
        <v>0</v>
      </c>
    </row>
    <row r="190" spans="1:32" x14ac:dyDescent="0.25">
      <c r="A190" s="10">
        <v>5</v>
      </c>
      <c r="B190" s="64" t="s">
        <v>205</v>
      </c>
      <c r="C190" s="43">
        <f t="shared" si="34"/>
        <v>0</v>
      </c>
      <c r="D190" s="49"/>
      <c r="E190" s="49"/>
      <c r="F190" s="49"/>
      <c r="G190" s="49"/>
      <c r="H190" s="49"/>
      <c r="I190" s="49">
        <v>1</v>
      </c>
      <c r="J190" s="10">
        <f t="shared" si="27"/>
        <v>0</v>
      </c>
      <c r="K190" s="10">
        <f t="shared" si="28"/>
        <v>0</v>
      </c>
      <c r="L190" s="10">
        <f t="shared" si="29"/>
        <v>0</v>
      </c>
      <c r="M190" s="10">
        <f t="shared" si="30"/>
        <v>0</v>
      </c>
      <c r="N190" s="10">
        <f t="shared" si="31"/>
        <v>0</v>
      </c>
      <c r="O190" s="69">
        <f t="shared" si="32"/>
        <v>44.85</v>
      </c>
      <c r="P190" s="70">
        <f t="shared" si="33"/>
        <v>0</v>
      </c>
      <c r="R190" s="146">
        <v>0</v>
      </c>
      <c r="S190" s="146">
        <v>0</v>
      </c>
      <c r="T190" s="146">
        <v>0</v>
      </c>
      <c r="U190" s="146">
        <v>0</v>
      </c>
      <c r="V190" s="146">
        <v>0</v>
      </c>
      <c r="W190" s="146">
        <v>0</v>
      </c>
      <c r="X190" s="146">
        <v>0</v>
      </c>
      <c r="Y190" s="146">
        <v>0</v>
      </c>
      <c r="Z190" s="146">
        <v>0</v>
      </c>
      <c r="AA190" s="146">
        <v>0</v>
      </c>
      <c r="AB190" s="146">
        <v>0</v>
      </c>
      <c r="AC190" s="146">
        <v>0</v>
      </c>
      <c r="AD190" s="146">
        <v>0</v>
      </c>
      <c r="AE190" s="146">
        <v>0</v>
      </c>
    </row>
    <row r="191" spans="1:32" x14ac:dyDescent="0.25">
      <c r="A191" s="10">
        <v>6</v>
      </c>
      <c r="B191" s="64" t="s">
        <v>206</v>
      </c>
      <c r="C191" s="43">
        <f t="shared" si="34"/>
        <v>0</v>
      </c>
      <c r="D191" s="49"/>
      <c r="E191" s="49"/>
      <c r="F191" s="49"/>
      <c r="G191" s="49"/>
      <c r="H191" s="49"/>
      <c r="I191" s="49">
        <v>1</v>
      </c>
      <c r="J191" s="10">
        <f t="shared" si="27"/>
        <v>0</v>
      </c>
      <c r="K191" s="10">
        <f t="shared" si="28"/>
        <v>0</v>
      </c>
      <c r="L191" s="10">
        <f t="shared" si="29"/>
        <v>0</v>
      </c>
      <c r="M191" s="10">
        <f t="shared" si="30"/>
        <v>0</v>
      </c>
      <c r="N191" s="10">
        <f t="shared" si="31"/>
        <v>0</v>
      </c>
      <c r="O191" s="69">
        <f t="shared" si="32"/>
        <v>44.85</v>
      </c>
      <c r="P191" s="70">
        <f t="shared" si="33"/>
        <v>0</v>
      </c>
      <c r="R191" s="146">
        <v>0</v>
      </c>
      <c r="S191" s="146">
        <v>0</v>
      </c>
      <c r="T191" s="146">
        <v>0</v>
      </c>
      <c r="U191" s="146">
        <v>0</v>
      </c>
      <c r="V191" s="146">
        <v>0</v>
      </c>
      <c r="W191" s="146">
        <v>0</v>
      </c>
      <c r="X191" s="146">
        <v>0</v>
      </c>
      <c r="Y191" s="146">
        <v>0</v>
      </c>
      <c r="Z191" s="146">
        <v>0</v>
      </c>
      <c r="AA191" s="146">
        <v>0</v>
      </c>
      <c r="AB191" s="146">
        <v>0</v>
      </c>
      <c r="AC191" s="146">
        <v>0</v>
      </c>
      <c r="AD191" s="146">
        <v>0</v>
      </c>
      <c r="AE191" s="146">
        <v>0</v>
      </c>
    </row>
    <row r="192" spans="1:32" x14ac:dyDescent="0.25">
      <c r="A192" s="10">
        <v>7</v>
      </c>
      <c r="B192" s="64" t="s">
        <v>207</v>
      </c>
      <c r="C192" s="43">
        <f t="shared" si="34"/>
        <v>0</v>
      </c>
      <c r="D192" s="49"/>
      <c r="E192" s="49"/>
      <c r="F192" s="49"/>
      <c r="G192" s="49"/>
      <c r="H192" s="49"/>
      <c r="I192" s="49">
        <v>1</v>
      </c>
      <c r="J192" s="10">
        <f t="shared" si="27"/>
        <v>0</v>
      </c>
      <c r="K192" s="10">
        <f t="shared" si="28"/>
        <v>0</v>
      </c>
      <c r="L192" s="10">
        <f t="shared" si="29"/>
        <v>0</v>
      </c>
      <c r="M192" s="10">
        <f t="shared" si="30"/>
        <v>0</v>
      </c>
      <c r="N192" s="10">
        <f t="shared" si="31"/>
        <v>0</v>
      </c>
      <c r="O192" s="69">
        <f t="shared" si="32"/>
        <v>44.85</v>
      </c>
      <c r="P192" s="70">
        <f t="shared" si="33"/>
        <v>0</v>
      </c>
      <c r="R192" s="146">
        <v>0</v>
      </c>
      <c r="S192" s="146">
        <v>0</v>
      </c>
      <c r="T192" s="146">
        <v>0</v>
      </c>
      <c r="U192" s="146">
        <v>0</v>
      </c>
      <c r="V192" s="146">
        <v>0</v>
      </c>
      <c r="W192" s="146">
        <v>0</v>
      </c>
      <c r="X192" s="146">
        <v>0</v>
      </c>
      <c r="Y192" s="146">
        <v>0</v>
      </c>
      <c r="Z192" s="146">
        <v>0</v>
      </c>
      <c r="AA192" s="146">
        <v>0</v>
      </c>
      <c r="AB192" s="146">
        <v>0</v>
      </c>
      <c r="AC192" s="146">
        <v>0</v>
      </c>
      <c r="AD192" s="146">
        <v>0</v>
      </c>
      <c r="AE192" s="146">
        <v>0</v>
      </c>
    </row>
    <row r="193" spans="1:31" x14ac:dyDescent="0.25">
      <c r="A193" s="10">
        <v>8</v>
      </c>
      <c r="B193" s="64" t="s">
        <v>208</v>
      </c>
      <c r="C193" s="43">
        <f t="shared" si="34"/>
        <v>0</v>
      </c>
      <c r="D193" s="49"/>
      <c r="E193" s="49"/>
      <c r="F193" s="49"/>
      <c r="G193" s="49"/>
      <c r="H193" s="49"/>
      <c r="I193" s="49">
        <v>1</v>
      </c>
      <c r="J193" s="10">
        <f t="shared" si="27"/>
        <v>0</v>
      </c>
      <c r="K193" s="10">
        <f t="shared" si="28"/>
        <v>0</v>
      </c>
      <c r="L193" s="10">
        <f t="shared" si="29"/>
        <v>0</v>
      </c>
      <c r="M193" s="10">
        <f t="shared" si="30"/>
        <v>0</v>
      </c>
      <c r="N193" s="10">
        <f t="shared" si="31"/>
        <v>0</v>
      </c>
      <c r="O193" s="69">
        <f t="shared" si="32"/>
        <v>44.85</v>
      </c>
      <c r="P193" s="70">
        <f t="shared" si="33"/>
        <v>0</v>
      </c>
      <c r="R193" s="146">
        <v>0</v>
      </c>
      <c r="S193" s="146">
        <v>0</v>
      </c>
      <c r="T193" s="146">
        <v>0</v>
      </c>
      <c r="U193" s="146">
        <v>0</v>
      </c>
      <c r="V193" s="146">
        <v>0</v>
      </c>
      <c r="W193" s="146">
        <v>0</v>
      </c>
      <c r="X193" s="146">
        <v>0</v>
      </c>
      <c r="Y193" s="146">
        <v>0</v>
      </c>
      <c r="Z193" s="146">
        <v>0</v>
      </c>
      <c r="AA193" s="146">
        <v>0</v>
      </c>
      <c r="AB193" s="146">
        <v>0</v>
      </c>
      <c r="AC193" s="146">
        <v>0</v>
      </c>
      <c r="AD193" s="146">
        <v>0</v>
      </c>
      <c r="AE193" s="146">
        <v>0</v>
      </c>
    </row>
    <row r="194" spans="1:31" x14ac:dyDescent="0.25">
      <c r="A194" s="10">
        <v>9</v>
      </c>
      <c r="B194" s="64" t="s">
        <v>209</v>
      </c>
      <c r="C194" s="43">
        <f t="shared" si="34"/>
        <v>0</v>
      </c>
      <c r="D194" s="49"/>
      <c r="E194" s="49"/>
      <c r="F194" s="49"/>
      <c r="G194" s="49"/>
      <c r="H194" s="49"/>
      <c r="I194" s="49">
        <v>1</v>
      </c>
      <c r="J194" s="10">
        <f t="shared" si="27"/>
        <v>0</v>
      </c>
      <c r="K194" s="10">
        <f t="shared" si="28"/>
        <v>0</v>
      </c>
      <c r="L194" s="10">
        <f t="shared" si="29"/>
        <v>0</v>
      </c>
      <c r="M194" s="10">
        <f t="shared" si="30"/>
        <v>0</v>
      </c>
      <c r="N194" s="10">
        <f t="shared" si="31"/>
        <v>0</v>
      </c>
      <c r="O194" s="69">
        <f t="shared" si="32"/>
        <v>44.85</v>
      </c>
      <c r="P194" s="70">
        <f t="shared" si="33"/>
        <v>0</v>
      </c>
      <c r="R194" s="146">
        <v>0</v>
      </c>
      <c r="S194" s="146">
        <v>0</v>
      </c>
      <c r="T194" s="146">
        <v>0</v>
      </c>
      <c r="U194" s="146">
        <v>0</v>
      </c>
      <c r="V194" s="146">
        <v>0</v>
      </c>
      <c r="W194" s="146">
        <v>0</v>
      </c>
      <c r="X194" s="146">
        <v>0</v>
      </c>
      <c r="Y194" s="146">
        <v>0</v>
      </c>
      <c r="Z194" s="146">
        <v>0</v>
      </c>
      <c r="AA194" s="146">
        <v>0</v>
      </c>
      <c r="AB194" s="146">
        <v>0</v>
      </c>
      <c r="AC194" s="146">
        <v>0</v>
      </c>
      <c r="AD194" s="146">
        <v>0</v>
      </c>
      <c r="AE194" s="146">
        <v>0</v>
      </c>
    </row>
    <row r="195" spans="1:31" x14ac:dyDescent="0.25">
      <c r="A195" s="10">
        <v>10</v>
      </c>
      <c r="B195" s="64" t="s">
        <v>210</v>
      </c>
      <c r="C195" s="43">
        <f t="shared" si="34"/>
        <v>0</v>
      </c>
      <c r="D195" s="49"/>
      <c r="E195" s="49"/>
      <c r="F195" s="49"/>
      <c r="G195" s="49"/>
      <c r="H195" s="49"/>
      <c r="I195" s="49">
        <v>1</v>
      </c>
      <c r="J195" s="10">
        <f t="shared" si="27"/>
        <v>0</v>
      </c>
      <c r="K195" s="10">
        <f t="shared" si="28"/>
        <v>0</v>
      </c>
      <c r="L195" s="10">
        <f t="shared" si="29"/>
        <v>0</v>
      </c>
      <c r="M195" s="10">
        <f t="shared" si="30"/>
        <v>0</v>
      </c>
      <c r="N195" s="10">
        <f t="shared" si="31"/>
        <v>0</v>
      </c>
      <c r="O195" s="69">
        <f t="shared" si="32"/>
        <v>44.85</v>
      </c>
      <c r="P195" s="70">
        <f t="shared" si="33"/>
        <v>0</v>
      </c>
      <c r="R195" s="146">
        <v>0</v>
      </c>
      <c r="S195" s="146">
        <v>0</v>
      </c>
      <c r="T195" s="146">
        <v>0</v>
      </c>
      <c r="U195" s="146">
        <v>0</v>
      </c>
      <c r="V195" s="146">
        <v>0</v>
      </c>
      <c r="W195" s="146">
        <v>0</v>
      </c>
      <c r="X195" s="146">
        <v>0</v>
      </c>
      <c r="Y195" s="146">
        <v>0</v>
      </c>
      <c r="Z195" s="146">
        <v>0</v>
      </c>
      <c r="AA195" s="146">
        <v>0</v>
      </c>
      <c r="AB195" s="146">
        <v>0</v>
      </c>
      <c r="AC195" s="146">
        <v>0</v>
      </c>
      <c r="AD195" s="146">
        <v>0</v>
      </c>
      <c r="AE195" s="146">
        <v>0</v>
      </c>
    </row>
    <row r="196" spans="1:31" x14ac:dyDescent="0.25">
      <c r="A196" s="10">
        <v>11</v>
      </c>
      <c r="B196" s="64" t="s">
        <v>211</v>
      </c>
      <c r="C196" s="43">
        <f t="shared" si="34"/>
        <v>0</v>
      </c>
      <c r="D196" s="49"/>
      <c r="E196" s="49"/>
      <c r="F196" s="49"/>
      <c r="G196" s="49"/>
      <c r="H196" s="49"/>
      <c r="I196" s="49">
        <v>1</v>
      </c>
      <c r="J196" s="10">
        <f t="shared" si="27"/>
        <v>0</v>
      </c>
      <c r="K196" s="10">
        <f t="shared" si="28"/>
        <v>0</v>
      </c>
      <c r="L196" s="10">
        <f t="shared" si="29"/>
        <v>0</v>
      </c>
      <c r="M196" s="10">
        <f t="shared" si="30"/>
        <v>0</v>
      </c>
      <c r="N196" s="10">
        <f t="shared" si="31"/>
        <v>0</v>
      </c>
      <c r="O196" s="69">
        <f t="shared" si="32"/>
        <v>44.85</v>
      </c>
      <c r="P196" s="70">
        <f t="shared" si="33"/>
        <v>0</v>
      </c>
      <c r="R196" s="146">
        <v>0</v>
      </c>
      <c r="S196" s="146">
        <v>0</v>
      </c>
      <c r="T196" s="146">
        <v>0</v>
      </c>
      <c r="U196" s="146">
        <v>0</v>
      </c>
      <c r="V196" s="146">
        <v>0</v>
      </c>
      <c r="W196" s="146">
        <v>0</v>
      </c>
      <c r="X196" s="146">
        <v>0</v>
      </c>
      <c r="Y196" s="146">
        <v>0</v>
      </c>
      <c r="Z196" s="146">
        <v>0</v>
      </c>
      <c r="AA196" s="146">
        <v>0</v>
      </c>
      <c r="AB196" s="146">
        <v>0</v>
      </c>
      <c r="AC196" s="146">
        <v>0</v>
      </c>
      <c r="AD196" s="146">
        <v>0</v>
      </c>
      <c r="AE196" s="146">
        <v>0</v>
      </c>
    </row>
    <row r="197" spans="1:31" x14ac:dyDescent="0.25">
      <c r="A197" s="10">
        <v>12</v>
      </c>
      <c r="B197" s="64" t="s">
        <v>212</v>
      </c>
      <c r="C197" s="43">
        <f t="shared" si="34"/>
        <v>0</v>
      </c>
      <c r="D197" s="49"/>
      <c r="E197" s="49"/>
      <c r="F197" s="49"/>
      <c r="G197" s="49"/>
      <c r="H197" s="49"/>
      <c r="I197" s="49">
        <v>1</v>
      </c>
      <c r="J197" s="10">
        <f t="shared" si="27"/>
        <v>0</v>
      </c>
      <c r="K197" s="10">
        <f t="shared" si="28"/>
        <v>0</v>
      </c>
      <c r="L197" s="10">
        <f t="shared" si="29"/>
        <v>0</v>
      </c>
      <c r="M197" s="10">
        <f t="shared" si="30"/>
        <v>0</v>
      </c>
      <c r="N197" s="10">
        <f t="shared" si="31"/>
        <v>0</v>
      </c>
      <c r="O197" s="69">
        <f t="shared" si="32"/>
        <v>44.85</v>
      </c>
      <c r="P197" s="70">
        <f t="shared" si="33"/>
        <v>0</v>
      </c>
      <c r="R197" s="146">
        <v>0</v>
      </c>
      <c r="S197" s="146">
        <v>0</v>
      </c>
      <c r="T197" s="146">
        <v>0</v>
      </c>
      <c r="U197" s="146">
        <v>0</v>
      </c>
      <c r="V197" s="146">
        <v>0</v>
      </c>
      <c r="W197" s="146">
        <v>0</v>
      </c>
      <c r="X197" s="146">
        <v>0</v>
      </c>
      <c r="Y197" s="146">
        <v>0</v>
      </c>
      <c r="Z197" s="146">
        <v>0</v>
      </c>
      <c r="AA197" s="146">
        <v>0</v>
      </c>
      <c r="AB197" s="146">
        <v>0</v>
      </c>
      <c r="AC197" s="146">
        <v>0</v>
      </c>
      <c r="AD197" s="146">
        <v>0</v>
      </c>
      <c r="AE197" s="146">
        <v>0</v>
      </c>
    </row>
    <row r="198" spans="1:31" x14ac:dyDescent="0.25">
      <c r="A198" s="10">
        <v>13</v>
      </c>
      <c r="B198" s="64" t="s">
        <v>213</v>
      </c>
      <c r="C198" s="43">
        <f t="shared" si="34"/>
        <v>0</v>
      </c>
      <c r="D198" s="49"/>
      <c r="E198" s="49"/>
      <c r="F198" s="49"/>
      <c r="G198" s="49"/>
      <c r="H198" s="49"/>
      <c r="I198" s="49">
        <v>1</v>
      </c>
      <c r="J198" s="10">
        <f t="shared" si="27"/>
        <v>0</v>
      </c>
      <c r="K198" s="10">
        <f t="shared" si="28"/>
        <v>0</v>
      </c>
      <c r="L198" s="10">
        <f t="shared" si="29"/>
        <v>0</v>
      </c>
      <c r="M198" s="10">
        <f t="shared" si="30"/>
        <v>0</v>
      </c>
      <c r="N198" s="10">
        <f t="shared" si="31"/>
        <v>0</v>
      </c>
      <c r="O198" s="69">
        <f t="shared" si="32"/>
        <v>44.85</v>
      </c>
      <c r="P198" s="70">
        <f t="shared" si="33"/>
        <v>0</v>
      </c>
      <c r="R198" s="146">
        <v>0</v>
      </c>
      <c r="S198" s="146">
        <v>0</v>
      </c>
      <c r="T198" s="146">
        <v>0</v>
      </c>
      <c r="U198" s="146">
        <v>0</v>
      </c>
      <c r="V198" s="146">
        <v>0</v>
      </c>
      <c r="W198" s="146">
        <v>0</v>
      </c>
      <c r="X198" s="146">
        <v>0</v>
      </c>
      <c r="Y198" s="146">
        <v>0</v>
      </c>
      <c r="Z198" s="146">
        <v>0</v>
      </c>
      <c r="AA198" s="146">
        <v>7.062146892655368E-6</v>
      </c>
      <c r="AB198" s="146">
        <v>1.0134180790960453E-2</v>
      </c>
      <c r="AC198" s="146">
        <v>9.8870056497175177E-5</v>
      </c>
      <c r="AD198" s="146">
        <v>0</v>
      </c>
      <c r="AE198" s="146">
        <v>1.0324858757062148E-2</v>
      </c>
    </row>
    <row r="199" spans="1:31" x14ac:dyDescent="0.25">
      <c r="A199" s="10">
        <v>14</v>
      </c>
      <c r="B199" s="64" t="s">
        <v>214</v>
      </c>
      <c r="C199" s="43">
        <f t="shared" si="34"/>
        <v>0</v>
      </c>
      <c r="D199" s="49"/>
      <c r="E199" s="49"/>
      <c r="F199" s="49"/>
      <c r="G199" s="49"/>
      <c r="H199" s="49"/>
      <c r="I199" s="49">
        <v>1</v>
      </c>
      <c r="J199" s="10">
        <f t="shared" si="27"/>
        <v>0</v>
      </c>
      <c r="K199" s="10">
        <f t="shared" si="28"/>
        <v>0</v>
      </c>
      <c r="L199" s="10">
        <f t="shared" si="29"/>
        <v>0</v>
      </c>
      <c r="M199" s="10">
        <f t="shared" si="30"/>
        <v>0</v>
      </c>
      <c r="N199" s="10">
        <f t="shared" si="31"/>
        <v>0</v>
      </c>
      <c r="O199" s="69">
        <f t="shared" si="32"/>
        <v>44.85</v>
      </c>
      <c r="P199" s="70">
        <f t="shared" si="33"/>
        <v>0</v>
      </c>
      <c r="R199" s="146">
        <v>0</v>
      </c>
      <c r="S199" s="146">
        <v>0</v>
      </c>
      <c r="T199" s="146">
        <v>0</v>
      </c>
      <c r="U199" s="146">
        <v>0</v>
      </c>
      <c r="V199" s="146">
        <v>0</v>
      </c>
      <c r="W199" s="146">
        <v>0</v>
      </c>
      <c r="X199" s="146">
        <v>0</v>
      </c>
      <c r="Y199" s="146">
        <v>0</v>
      </c>
      <c r="Z199" s="146">
        <v>0</v>
      </c>
      <c r="AA199" s="146">
        <v>7.062146892655368E-6</v>
      </c>
      <c r="AB199" s="146">
        <v>1.0134180790960453E-2</v>
      </c>
      <c r="AC199" s="146">
        <v>9.8870056497175177E-5</v>
      </c>
      <c r="AD199" s="146">
        <v>0</v>
      </c>
      <c r="AE199" s="146">
        <v>1.0324858757062148E-2</v>
      </c>
    </row>
    <row r="200" spans="1:31" x14ac:dyDescent="0.25">
      <c r="A200" s="10">
        <v>15</v>
      </c>
      <c r="B200" s="71" t="s">
        <v>215</v>
      </c>
      <c r="C200" s="43">
        <f t="shared" si="34"/>
        <v>0</v>
      </c>
      <c r="D200" s="49"/>
      <c r="E200" s="49"/>
      <c r="F200" s="49"/>
      <c r="G200" s="49"/>
      <c r="H200" s="49">
        <v>1</v>
      </c>
      <c r="I200" s="49"/>
      <c r="J200" s="10">
        <f t="shared" si="27"/>
        <v>0</v>
      </c>
      <c r="K200" s="10">
        <f t="shared" si="28"/>
        <v>0</v>
      </c>
      <c r="L200" s="10">
        <f t="shared" si="29"/>
        <v>0</v>
      </c>
      <c r="M200" s="10">
        <f t="shared" si="30"/>
        <v>0</v>
      </c>
      <c r="N200" s="10">
        <f t="shared" si="31"/>
        <v>70.709999999999994</v>
      </c>
      <c r="O200" s="69">
        <f t="shared" si="32"/>
        <v>0</v>
      </c>
      <c r="P200" s="70">
        <f t="shared" si="33"/>
        <v>0</v>
      </c>
      <c r="R200" s="146">
        <v>0</v>
      </c>
      <c r="S200" s="146">
        <v>0</v>
      </c>
      <c r="T200" s="146">
        <v>0</v>
      </c>
      <c r="U200" s="146">
        <v>0</v>
      </c>
      <c r="V200" s="146">
        <v>0</v>
      </c>
      <c r="W200" s="146">
        <v>8.1889888630102379E-5</v>
      </c>
      <c r="X200" s="146">
        <v>0</v>
      </c>
      <c r="Y200" s="146">
        <v>0</v>
      </c>
      <c r="Z200" s="146">
        <v>1.4364406779661021E-2</v>
      </c>
      <c r="AA200" s="146">
        <v>2.8870056497175146E-2</v>
      </c>
      <c r="AB200" s="146">
        <v>7.3594632768361604E-2</v>
      </c>
      <c r="AC200" s="146">
        <v>3.5416666666666659E-2</v>
      </c>
      <c r="AD200" s="146">
        <v>0</v>
      </c>
      <c r="AE200" s="146">
        <v>8.8460451977401128E-2</v>
      </c>
    </row>
    <row r="201" spans="1:31" x14ac:dyDescent="0.25">
      <c r="A201" s="10">
        <v>16</v>
      </c>
      <c r="B201" s="71" t="s">
        <v>216</v>
      </c>
      <c r="C201" s="43">
        <f t="shared" si="34"/>
        <v>6.6614141784946965E-3</v>
      </c>
      <c r="D201" s="49"/>
      <c r="E201" s="49"/>
      <c r="F201" s="49"/>
      <c r="G201" s="49"/>
      <c r="H201" s="49">
        <v>1</v>
      </c>
      <c r="I201" s="49"/>
      <c r="J201" s="10">
        <f t="shared" si="27"/>
        <v>0</v>
      </c>
      <c r="K201" s="10">
        <f t="shared" si="28"/>
        <v>0</v>
      </c>
      <c r="L201" s="10">
        <f t="shared" si="29"/>
        <v>0</v>
      </c>
      <c r="M201" s="10">
        <f t="shared" si="30"/>
        <v>0</v>
      </c>
      <c r="N201" s="10">
        <f t="shared" si="31"/>
        <v>70.709999999999994</v>
      </c>
      <c r="O201" s="69">
        <f t="shared" si="32"/>
        <v>0</v>
      </c>
      <c r="P201" s="70">
        <f t="shared" si="33"/>
        <v>0.47102859656135992</v>
      </c>
      <c r="R201" s="146">
        <v>0</v>
      </c>
      <c r="S201" s="146">
        <v>2.6058085961750809E-3</v>
      </c>
      <c r="T201" s="146">
        <v>0</v>
      </c>
      <c r="U201" s="146">
        <v>6.6614141784946965E-3</v>
      </c>
      <c r="V201" s="146">
        <v>3.0627254878649163E-4</v>
      </c>
      <c r="W201" s="146">
        <v>1.279715623228599E-2</v>
      </c>
      <c r="X201" s="146">
        <v>1.2364001393689873E-4</v>
      </c>
      <c r="Y201" s="146">
        <v>6.0727939619876813E-3</v>
      </c>
      <c r="Z201" s="146">
        <v>1.4364406779661021E-2</v>
      </c>
      <c r="AA201" s="146">
        <v>2.8870056497175146E-2</v>
      </c>
      <c r="AB201" s="146">
        <v>7.3594632768361604E-2</v>
      </c>
      <c r="AC201" s="146">
        <v>3.5416666666666659E-2</v>
      </c>
      <c r="AD201" s="146">
        <v>0</v>
      </c>
      <c r="AE201" s="146">
        <v>8.8460451977401128E-2</v>
      </c>
    </row>
    <row r="202" spans="1:31" x14ac:dyDescent="0.25">
      <c r="A202" s="10">
        <v>17</v>
      </c>
      <c r="B202" s="72" t="s">
        <v>217</v>
      </c>
      <c r="C202" s="43">
        <f t="shared" si="34"/>
        <v>3.6043264673317532E-2</v>
      </c>
      <c r="D202" s="49"/>
      <c r="E202" s="49"/>
      <c r="F202" s="49"/>
      <c r="G202" s="49">
        <v>1</v>
      </c>
      <c r="H202" s="49"/>
      <c r="I202" s="49"/>
      <c r="J202" s="10">
        <f t="shared" si="27"/>
        <v>0</v>
      </c>
      <c r="K202" s="10">
        <f t="shared" si="28"/>
        <v>0</v>
      </c>
      <c r="L202" s="10">
        <f t="shared" si="29"/>
        <v>0</v>
      </c>
      <c r="M202" s="10">
        <f t="shared" si="30"/>
        <v>102.71</v>
      </c>
      <c r="N202" s="10">
        <f t="shared" si="31"/>
        <v>0</v>
      </c>
      <c r="O202" s="69">
        <f t="shared" si="32"/>
        <v>0</v>
      </c>
      <c r="P202" s="70">
        <f t="shared" si="33"/>
        <v>3.7020037145964433</v>
      </c>
      <c r="R202" s="146">
        <v>1.9203713334334405E-3</v>
      </c>
      <c r="S202" s="146">
        <v>3.2237805418933813E-2</v>
      </c>
      <c r="T202" s="146">
        <v>4.0869763995159E-4</v>
      </c>
      <c r="U202" s="146">
        <v>3.6043264673317532E-2</v>
      </c>
      <c r="V202" s="146">
        <v>1.5661288170379518E-2</v>
      </c>
      <c r="W202" s="146">
        <v>5.1359849241734215E-2</v>
      </c>
      <c r="X202" s="146">
        <v>1.2215633376965594E-2</v>
      </c>
      <c r="Y202" s="146">
        <v>4.3168327153730389E-2</v>
      </c>
      <c r="Z202" s="146">
        <v>9.9357344632768366E-2</v>
      </c>
      <c r="AA202" s="146">
        <v>0.14042372881355933</v>
      </c>
      <c r="AB202" s="146">
        <v>0.15590395480225991</v>
      </c>
      <c r="AC202" s="146">
        <v>0.14937146892655365</v>
      </c>
      <c r="AD202" s="146">
        <v>1.8202583157048641E-3</v>
      </c>
      <c r="AE202" s="146">
        <v>0.19088276836158197</v>
      </c>
    </row>
    <row r="203" spans="1:31" x14ac:dyDescent="0.25">
      <c r="A203" s="10">
        <v>18</v>
      </c>
      <c r="B203" s="72" t="s">
        <v>218</v>
      </c>
      <c r="C203" s="43">
        <f t="shared" si="34"/>
        <v>7.5789702605002521E-2</v>
      </c>
      <c r="D203" s="49"/>
      <c r="E203" s="49"/>
      <c r="F203" s="49"/>
      <c r="G203" s="49">
        <v>1</v>
      </c>
      <c r="H203" s="49"/>
      <c r="I203" s="49"/>
      <c r="J203" s="10">
        <f t="shared" si="27"/>
        <v>0</v>
      </c>
      <c r="K203" s="10">
        <f t="shared" si="28"/>
        <v>0</v>
      </c>
      <c r="L203" s="10">
        <f t="shared" si="29"/>
        <v>0</v>
      </c>
      <c r="M203" s="10">
        <f t="shared" si="30"/>
        <v>102.71</v>
      </c>
      <c r="N203" s="10">
        <f t="shared" si="31"/>
        <v>0</v>
      </c>
      <c r="O203" s="69">
        <f t="shared" si="32"/>
        <v>0</v>
      </c>
      <c r="P203" s="70">
        <f t="shared" si="33"/>
        <v>7.7843603545598086</v>
      </c>
      <c r="R203" s="146">
        <v>3.036747201936079E-2</v>
      </c>
      <c r="S203" s="146">
        <v>8.3869926210019027E-2</v>
      </c>
      <c r="T203" s="146">
        <v>2.0301817649688279E-2</v>
      </c>
      <c r="U203" s="146">
        <v>7.5789702605002521E-2</v>
      </c>
      <c r="V203" s="146">
        <v>6.1585615215445914E-2</v>
      </c>
      <c r="W203" s="146">
        <v>9.7582969105761946E-2</v>
      </c>
      <c r="X203" s="146">
        <v>5.0090690979635574E-2</v>
      </c>
      <c r="Y203" s="146">
        <v>9.4567486024020139E-2</v>
      </c>
      <c r="Z203" s="146">
        <v>9.9357344632768366E-2</v>
      </c>
      <c r="AA203" s="146">
        <v>0.14042372881355933</v>
      </c>
      <c r="AB203" s="146">
        <v>0.15590395480225991</v>
      </c>
      <c r="AC203" s="146">
        <v>0.14937146892655365</v>
      </c>
      <c r="AD203" s="146">
        <v>3.1219649941552699E-2</v>
      </c>
      <c r="AE203" s="146">
        <v>0.19088276836158197</v>
      </c>
    </row>
    <row r="204" spans="1:31" x14ac:dyDescent="0.25">
      <c r="A204" s="10">
        <v>19</v>
      </c>
      <c r="B204" s="72" t="s">
        <v>219</v>
      </c>
      <c r="C204" s="43">
        <f t="shared" si="34"/>
        <v>0.11591576951675225</v>
      </c>
      <c r="D204" s="49"/>
      <c r="E204" s="49"/>
      <c r="F204" s="49"/>
      <c r="G204" s="49">
        <v>1</v>
      </c>
      <c r="H204" s="49"/>
      <c r="I204" s="49"/>
      <c r="J204" s="10">
        <f t="shared" si="27"/>
        <v>0</v>
      </c>
      <c r="K204" s="10">
        <f t="shared" si="28"/>
        <v>0</v>
      </c>
      <c r="L204" s="10">
        <f t="shared" si="29"/>
        <v>0</v>
      </c>
      <c r="M204" s="10">
        <f t="shared" si="30"/>
        <v>102.71</v>
      </c>
      <c r="N204" s="10">
        <f t="shared" si="31"/>
        <v>0</v>
      </c>
      <c r="O204" s="69">
        <f t="shared" si="32"/>
        <v>0</v>
      </c>
      <c r="P204" s="70">
        <f t="shared" si="33"/>
        <v>11.905708687065623</v>
      </c>
      <c r="R204" s="146">
        <v>8.1782213853152055E-2</v>
      </c>
      <c r="S204" s="146">
        <v>0.13718815844568805</v>
      </c>
      <c r="T204" s="146">
        <v>6.8252505871915545E-2</v>
      </c>
      <c r="U204" s="146">
        <v>0.11591576951675225</v>
      </c>
      <c r="V204" s="146">
        <v>0.1157296352590254</v>
      </c>
      <c r="W204" s="146">
        <v>0.14288296658886862</v>
      </c>
      <c r="X204" s="146">
        <v>9.5903437477054446E-2</v>
      </c>
      <c r="Y204" s="146">
        <v>0.14535330784827366</v>
      </c>
      <c r="Z204" s="146">
        <v>0.19891949152542374</v>
      </c>
      <c r="AA204" s="146">
        <v>0.24562853107344632</v>
      </c>
      <c r="AB204" s="146">
        <v>0.2328319209039548</v>
      </c>
      <c r="AC204" s="146">
        <v>0.25185734463276838</v>
      </c>
      <c r="AD204" s="146">
        <v>8.4513261701848252E-2</v>
      </c>
      <c r="AE204" s="146">
        <v>0.26995056497175141</v>
      </c>
    </row>
    <row r="205" spans="1:31" x14ac:dyDescent="0.25">
      <c r="A205" s="10">
        <v>20</v>
      </c>
      <c r="B205" s="72" t="s">
        <v>220</v>
      </c>
      <c r="C205" s="43">
        <f t="shared" si="34"/>
        <v>0.15337727075710419</v>
      </c>
      <c r="D205" s="49"/>
      <c r="E205" s="49"/>
      <c r="F205" s="49"/>
      <c r="G205" s="49">
        <v>1</v>
      </c>
      <c r="H205" s="49"/>
      <c r="I205" s="49"/>
      <c r="J205" s="10">
        <f t="shared" si="27"/>
        <v>0</v>
      </c>
      <c r="K205" s="10">
        <f t="shared" si="28"/>
        <v>0</v>
      </c>
      <c r="L205" s="10">
        <f t="shared" si="29"/>
        <v>0</v>
      </c>
      <c r="M205" s="10">
        <f t="shared" si="30"/>
        <v>102.71</v>
      </c>
      <c r="N205" s="10">
        <f t="shared" si="31"/>
        <v>0</v>
      </c>
      <c r="O205" s="69">
        <f t="shared" si="32"/>
        <v>0</v>
      </c>
      <c r="P205" s="70">
        <f t="shared" si="33"/>
        <v>15.75337947946217</v>
      </c>
      <c r="R205" s="146">
        <v>0.135356306564093</v>
      </c>
      <c r="S205" s="146">
        <v>0.18499627529068344</v>
      </c>
      <c r="T205" s="146">
        <v>0.12094598763683684</v>
      </c>
      <c r="U205" s="146">
        <v>0.15337727075710419</v>
      </c>
      <c r="V205" s="146">
        <v>0.16822640564832075</v>
      </c>
      <c r="W205" s="146">
        <v>0.18415547045844016</v>
      </c>
      <c r="X205" s="146">
        <v>0.14071882119538232</v>
      </c>
      <c r="Y205" s="146">
        <v>0.19285285463574084</v>
      </c>
      <c r="Z205" s="146">
        <v>0.19891949152542374</v>
      </c>
      <c r="AA205" s="146">
        <v>0.24562853107344632</v>
      </c>
      <c r="AB205" s="146">
        <v>0.2328319209039548</v>
      </c>
      <c r="AC205" s="146">
        <v>0.25185734463276838</v>
      </c>
      <c r="AD205" s="146">
        <v>0.13998230413213256</v>
      </c>
      <c r="AE205" s="146">
        <v>0.26995056497175141</v>
      </c>
    </row>
    <row r="206" spans="1:31" x14ac:dyDescent="0.25">
      <c r="A206" s="10">
        <v>21</v>
      </c>
      <c r="B206" s="72" t="s">
        <v>221</v>
      </c>
      <c r="C206" s="43">
        <f t="shared" si="34"/>
        <v>0.1870209937639746</v>
      </c>
      <c r="D206" s="49"/>
      <c r="E206" s="49"/>
      <c r="F206" s="49"/>
      <c r="G206" s="49">
        <v>1</v>
      </c>
      <c r="H206" s="49"/>
      <c r="I206" s="49"/>
      <c r="J206" s="10">
        <f t="shared" si="27"/>
        <v>0</v>
      </c>
      <c r="K206" s="10">
        <f t="shared" si="28"/>
        <v>0</v>
      </c>
      <c r="L206" s="10">
        <f t="shared" si="29"/>
        <v>0</v>
      </c>
      <c r="M206" s="10">
        <f t="shared" si="30"/>
        <v>102.71</v>
      </c>
      <c r="N206" s="10">
        <f t="shared" si="31"/>
        <v>0</v>
      </c>
      <c r="O206" s="69">
        <f t="shared" si="32"/>
        <v>0</v>
      </c>
      <c r="P206" s="70">
        <f t="shared" si="33"/>
        <v>19.20892626949783</v>
      </c>
      <c r="R206" s="146">
        <v>0.18698442299048798</v>
      </c>
      <c r="S206" s="146">
        <v>0.23159426430463795</v>
      </c>
      <c r="T206" s="146">
        <v>0.16899172182184344</v>
      </c>
      <c r="U206" s="146">
        <v>0.1870209937639746</v>
      </c>
      <c r="V206" s="146">
        <v>0.21630291817134623</v>
      </c>
      <c r="W206" s="146">
        <v>0.22176526294564719</v>
      </c>
      <c r="X206" s="146">
        <v>0.18391864206493486</v>
      </c>
      <c r="Y206" s="146">
        <v>0.23550628155329284</v>
      </c>
      <c r="Z206" s="146">
        <v>0.26888418079096055</v>
      </c>
      <c r="AA206" s="146">
        <v>0.33271892655367236</v>
      </c>
      <c r="AB206" s="146">
        <v>0.29091101694915261</v>
      </c>
      <c r="AC206" s="146">
        <v>0.33026836158192091</v>
      </c>
      <c r="AD206" s="146">
        <v>0.19177531269557879</v>
      </c>
      <c r="AE206" s="146">
        <v>0.32014124293785323</v>
      </c>
    </row>
    <row r="207" spans="1:31" x14ac:dyDescent="0.25">
      <c r="A207" s="10">
        <v>22</v>
      </c>
      <c r="B207" s="72" t="s">
        <v>222</v>
      </c>
      <c r="C207" s="43">
        <f t="shared" si="34"/>
        <v>0.21618079711951435</v>
      </c>
      <c r="D207" s="49"/>
      <c r="E207" s="49"/>
      <c r="F207" s="49"/>
      <c r="G207" s="49">
        <v>1</v>
      </c>
      <c r="H207" s="49"/>
      <c r="I207" s="49"/>
      <c r="J207" s="10">
        <f t="shared" si="27"/>
        <v>0</v>
      </c>
      <c r="K207" s="10">
        <f t="shared" si="28"/>
        <v>0</v>
      </c>
      <c r="L207" s="10">
        <f t="shared" si="29"/>
        <v>0</v>
      </c>
      <c r="M207" s="10">
        <f t="shared" si="30"/>
        <v>102.71</v>
      </c>
      <c r="N207" s="10">
        <f t="shared" si="31"/>
        <v>0</v>
      </c>
      <c r="O207" s="69">
        <f t="shared" si="32"/>
        <v>0</v>
      </c>
      <c r="P207" s="70">
        <f t="shared" si="33"/>
        <v>22.203929672145318</v>
      </c>
      <c r="R207" s="146">
        <v>0.23391829837960124</v>
      </c>
      <c r="S207" s="146">
        <v>0.27118157941742771</v>
      </c>
      <c r="T207" s="146">
        <v>0.21269385550782985</v>
      </c>
      <c r="U207" s="146">
        <v>0.21618079711951435</v>
      </c>
      <c r="V207" s="146">
        <v>0.25831192317381768</v>
      </c>
      <c r="W207" s="146">
        <v>0.25216874523340527</v>
      </c>
      <c r="X207" s="146">
        <v>0.22307955581254837</v>
      </c>
      <c r="Y207" s="146">
        <v>0.27080723598070738</v>
      </c>
      <c r="Z207" s="146">
        <v>0.26888418079096055</v>
      </c>
      <c r="AA207" s="146">
        <v>0.33271892655367236</v>
      </c>
      <c r="AB207" s="146">
        <v>0.29091101694915261</v>
      </c>
      <c r="AC207" s="146">
        <v>0.33026836158192091</v>
      </c>
      <c r="AD207" s="146">
        <v>0.23754814985391326</v>
      </c>
      <c r="AE207" s="146">
        <v>0.32014124293785323</v>
      </c>
    </row>
    <row r="208" spans="1:31" x14ac:dyDescent="0.25">
      <c r="A208" s="10">
        <v>23</v>
      </c>
      <c r="B208" s="71" t="s">
        <v>223</v>
      </c>
      <c r="C208" s="43">
        <f t="shared" si="34"/>
        <v>0.23814913828665757</v>
      </c>
      <c r="D208" s="49"/>
      <c r="E208" s="49"/>
      <c r="F208" s="49"/>
      <c r="G208" s="49"/>
      <c r="H208" s="49">
        <v>1</v>
      </c>
      <c r="I208" s="49"/>
      <c r="J208" s="10">
        <f t="shared" si="27"/>
        <v>0</v>
      </c>
      <c r="K208" s="10">
        <f t="shared" si="28"/>
        <v>0</v>
      </c>
      <c r="L208" s="10">
        <f t="shared" si="29"/>
        <v>0</v>
      </c>
      <c r="M208" s="10">
        <f t="shared" si="30"/>
        <v>0</v>
      </c>
      <c r="N208" s="10">
        <f t="shared" si="31"/>
        <v>70.709999999999994</v>
      </c>
      <c r="O208" s="69">
        <f t="shared" si="32"/>
        <v>0</v>
      </c>
      <c r="P208" s="70">
        <f t="shared" si="33"/>
        <v>16.839525568249556</v>
      </c>
      <c r="R208" s="146">
        <v>0.27474112543654416</v>
      </c>
      <c r="S208" s="146">
        <v>0.30170907083515691</v>
      </c>
      <c r="T208" s="146">
        <v>0.25068372683077172</v>
      </c>
      <c r="U208" s="146">
        <v>0.23814913828665757</v>
      </c>
      <c r="V208" s="146">
        <v>0.29310282918867248</v>
      </c>
      <c r="W208" s="146">
        <v>0.27451724029409313</v>
      </c>
      <c r="X208" s="146">
        <v>0.25656951425425645</v>
      </c>
      <c r="Y208" s="146">
        <v>0.29983095076412242</v>
      </c>
      <c r="Z208" s="146">
        <v>0.31298022598870057</v>
      </c>
      <c r="AA208" s="146">
        <v>0.38049435028248602</v>
      </c>
      <c r="AB208" s="146">
        <v>0.30156779661016941</v>
      </c>
      <c r="AC208" s="146">
        <v>0.37854519774011297</v>
      </c>
      <c r="AD208" s="146">
        <v>0.27768262588799114</v>
      </c>
      <c r="AE208" s="146">
        <v>0.34392655367231634</v>
      </c>
    </row>
    <row r="209" spans="1:31" x14ac:dyDescent="0.25">
      <c r="A209" s="10">
        <v>24</v>
      </c>
      <c r="B209" s="71" t="s">
        <v>224</v>
      </c>
      <c r="C209" s="43">
        <f t="shared" si="34"/>
        <v>0.25588425818553173</v>
      </c>
      <c r="D209" s="49"/>
      <c r="E209" s="49"/>
      <c r="F209" s="49"/>
      <c r="G209" s="49"/>
      <c r="H209" s="49">
        <v>1</v>
      </c>
      <c r="I209" s="49"/>
      <c r="J209" s="10">
        <f t="shared" si="27"/>
        <v>0</v>
      </c>
      <c r="K209" s="10">
        <f t="shared" si="28"/>
        <v>0</v>
      </c>
      <c r="L209" s="10">
        <f t="shared" si="29"/>
        <v>0</v>
      </c>
      <c r="M209" s="10">
        <f t="shared" si="30"/>
        <v>0</v>
      </c>
      <c r="N209" s="10">
        <f t="shared" si="31"/>
        <v>70.709999999999994</v>
      </c>
      <c r="O209" s="69">
        <f t="shared" si="32"/>
        <v>0</v>
      </c>
      <c r="P209" s="70">
        <f t="shared" si="33"/>
        <v>18.093575896298947</v>
      </c>
      <c r="R209" s="146">
        <v>0.30807023680124451</v>
      </c>
      <c r="S209" s="146">
        <v>0.32504840293650206</v>
      </c>
      <c r="T209" s="146">
        <v>0.28473869529464502</v>
      </c>
      <c r="U209" s="146">
        <v>0.25588425818553173</v>
      </c>
      <c r="V209" s="146">
        <v>0.32049352821392929</v>
      </c>
      <c r="W209" s="146">
        <v>0.29170667237108455</v>
      </c>
      <c r="X209" s="146">
        <v>0.28283065321445378</v>
      </c>
      <c r="Y209" s="146">
        <v>0.31934415530282839</v>
      </c>
      <c r="Z209" s="146">
        <v>0.31298022598870057</v>
      </c>
      <c r="AA209" s="146">
        <v>0.38049435028248602</v>
      </c>
      <c r="AB209" s="146">
        <v>0.30156779661016941</v>
      </c>
      <c r="AC209" s="146">
        <v>0.37854519774011297</v>
      </c>
      <c r="AD209" s="146">
        <v>0.3108290858515339</v>
      </c>
      <c r="AE209" s="146">
        <v>0.34392655367231634</v>
      </c>
    </row>
    <row r="210" spans="1:31" x14ac:dyDescent="0.25">
      <c r="A210" s="10">
        <v>25</v>
      </c>
      <c r="B210" s="71" t="s">
        <v>225</v>
      </c>
      <c r="C210" s="43">
        <f t="shared" si="34"/>
        <v>0.26914262124401955</v>
      </c>
      <c r="D210" s="49"/>
      <c r="E210" s="49"/>
      <c r="F210" s="49"/>
      <c r="G210" s="49"/>
      <c r="H210" s="49">
        <v>1</v>
      </c>
      <c r="I210" s="49"/>
      <c r="J210" s="10">
        <f t="shared" si="27"/>
        <v>0</v>
      </c>
      <c r="K210" s="10">
        <f t="shared" si="28"/>
        <v>0</v>
      </c>
      <c r="L210" s="10">
        <f t="shared" si="29"/>
        <v>0</v>
      </c>
      <c r="M210" s="10">
        <f t="shared" si="30"/>
        <v>0</v>
      </c>
      <c r="N210" s="10">
        <f t="shared" si="31"/>
        <v>70.709999999999994</v>
      </c>
      <c r="O210" s="69">
        <f t="shared" si="32"/>
        <v>0</v>
      </c>
      <c r="P210" s="70">
        <f t="shared" si="33"/>
        <v>19.03107474816462</v>
      </c>
      <c r="R210" s="146">
        <v>0.3332740436795954</v>
      </c>
      <c r="S210" s="146">
        <v>0.34218381302404344</v>
      </c>
      <c r="T210" s="146">
        <v>0.30872829630017545</v>
      </c>
      <c r="U210" s="146">
        <v>0.26914262124401955</v>
      </c>
      <c r="V210" s="146">
        <v>0.33944931569287701</v>
      </c>
      <c r="W210" s="146">
        <v>0.30192057484385731</v>
      </c>
      <c r="X210" s="146">
        <v>0.30117058861509383</v>
      </c>
      <c r="Y210" s="146">
        <v>0.33292843506318498</v>
      </c>
      <c r="Z210" s="146">
        <v>0.33885593220338989</v>
      </c>
      <c r="AA210" s="146">
        <v>0.38995056497175146</v>
      </c>
      <c r="AB210" s="146">
        <v>0.30860875706214685</v>
      </c>
      <c r="AC210" s="146">
        <v>0.3961864406779661</v>
      </c>
      <c r="AD210" s="146">
        <v>0.33629494365368795</v>
      </c>
      <c r="AE210" s="146">
        <v>0.33656073446327694</v>
      </c>
    </row>
    <row r="211" spans="1:31" x14ac:dyDescent="0.25">
      <c r="A211" s="10">
        <v>26</v>
      </c>
      <c r="B211" s="71" t="s">
        <v>226</v>
      </c>
      <c r="C211" s="43">
        <f t="shared" si="34"/>
        <v>0.27518087087033244</v>
      </c>
      <c r="D211" s="49"/>
      <c r="E211" s="49"/>
      <c r="F211" s="49"/>
      <c r="G211" s="49"/>
      <c r="H211" s="49">
        <v>1</v>
      </c>
      <c r="I211" s="49"/>
      <c r="J211" s="10">
        <f t="shared" si="27"/>
        <v>0</v>
      </c>
      <c r="K211" s="10">
        <f t="shared" si="28"/>
        <v>0</v>
      </c>
      <c r="L211" s="10">
        <f t="shared" si="29"/>
        <v>0</v>
      </c>
      <c r="M211" s="10">
        <f t="shared" si="30"/>
        <v>0</v>
      </c>
      <c r="N211" s="10">
        <f t="shared" si="31"/>
        <v>70.709999999999994</v>
      </c>
      <c r="O211" s="69">
        <f t="shared" si="32"/>
        <v>0</v>
      </c>
      <c r="P211" s="70">
        <f t="shared" si="33"/>
        <v>19.458039379241207</v>
      </c>
      <c r="R211" s="146">
        <v>0.34972949226119376</v>
      </c>
      <c r="S211" s="146">
        <v>0.34624984253634139</v>
      </c>
      <c r="T211" s="146">
        <v>0.31516290798034358</v>
      </c>
      <c r="U211" s="146">
        <v>0.27518087087033244</v>
      </c>
      <c r="V211" s="146">
        <v>0.3498377494422566</v>
      </c>
      <c r="W211" s="146">
        <v>0.30528550481302158</v>
      </c>
      <c r="X211" s="146">
        <v>0.3089846374959056</v>
      </c>
      <c r="Y211" s="146">
        <v>0.33760796956257189</v>
      </c>
      <c r="Z211" s="146">
        <v>0.33885593220338989</v>
      </c>
      <c r="AA211" s="146">
        <v>0.38995056497175146</v>
      </c>
      <c r="AB211" s="146">
        <v>0.30860875706214685</v>
      </c>
      <c r="AC211" s="146">
        <v>0.3961864406779661</v>
      </c>
      <c r="AD211" s="146">
        <v>0.34980925173418942</v>
      </c>
      <c r="AE211" s="146">
        <v>0.33656073446327694</v>
      </c>
    </row>
    <row r="212" spans="1:31" x14ac:dyDescent="0.25">
      <c r="A212" s="10">
        <v>27</v>
      </c>
      <c r="B212" s="71" t="s">
        <v>227</v>
      </c>
      <c r="C212" s="43">
        <f t="shared" si="34"/>
        <v>0.27637706029808362</v>
      </c>
      <c r="D212" s="49"/>
      <c r="E212" s="49"/>
      <c r="F212" s="49"/>
      <c r="G212" s="49"/>
      <c r="H212" s="49">
        <v>1</v>
      </c>
      <c r="I212" s="49"/>
      <c r="J212" s="10">
        <f t="shared" si="27"/>
        <v>0</v>
      </c>
      <c r="K212" s="10">
        <f t="shared" si="28"/>
        <v>0</v>
      </c>
      <c r="L212" s="10">
        <f t="shared" si="29"/>
        <v>0</v>
      </c>
      <c r="M212" s="10">
        <f t="shared" si="30"/>
        <v>0</v>
      </c>
      <c r="N212" s="10">
        <f t="shared" si="31"/>
        <v>70.709999999999994</v>
      </c>
      <c r="O212" s="69">
        <f t="shared" si="32"/>
        <v>0</v>
      </c>
      <c r="P212" s="70">
        <f t="shared" si="33"/>
        <v>19.542621933677491</v>
      </c>
      <c r="R212" s="146">
        <v>0.36395731009600962</v>
      </c>
      <c r="S212" s="146">
        <v>0.34078813225890947</v>
      </c>
      <c r="T212" s="146">
        <v>0.32389763195977411</v>
      </c>
      <c r="U212" s="146">
        <v>0.27637706029808362</v>
      </c>
      <c r="V212" s="146">
        <v>0.35519338022779345</v>
      </c>
      <c r="W212" s="146">
        <v>0.30544184005495179</v>
      </c>
      <c r="X212" s="146">
        <v>0.31488638749449371</v>
      </c>
      <c r="Y212" s="146">
        <v>0.3352984905620654</v>
      </c>
      <c r="Z212" s="146">
        <v>0.32579096045197747</v>
      </c>
      <c r="AA212" s="146">
        <v>0.36606638418079102</v>
      </c>
      <c r="AB212" s="146">
        <v>0.29100282485875717</v>
      </c>
      <c r="AC212" s="146">
        <v>0.38644067796610165</v>
      </c>
      <c r="AD212" s="146">
        <v>0.36035787065642033</v>
      </c>
      <c r="AE212" s="146">
        <v>0.30865112994350291</v>
      </c>
    </row>
    <row r="213" spans="1:31" x14ac:dyDescent="0.25">
      <c r="A213" s="10">
        <v>28</v>
      </c>
      <c r="B213" s="71" t="s">
        <v>228</v>
      </c>
      <c r="C213" s="43">
        <f t="shared" si="34"/>
        <v>0.27359072684062724</v>
      </c>
      <c r="D213" s="49"/>
      <c r="E213" s="49"/>
      <c r="F213" s="49"/>
      <c r="G213" s="49"/>
      <c r="H213" s="49">
        <v>1</v>
      </c>
      <c r="I213" s="49"/>
      <c r="J213" s="10">
        <f t="shared" si="27"/>
        <v>0</v>
      </c>
      <c r="K213" s="10">
        <f t="shared" si="28"/>
        <v>0</v>
      </c>
      <c r="L213" s="10">
        <f t="shared" si="29"/>
        <v>0</v>
      </c>
      <c r="M213" s="10">
        <f t="shared" si="30"/>
        <v>0</v>
      </c>
      <c r="N213" s="10">
        <f t="shared" si="31"/>
        <v>70.709999999999994</v>
      </c>
      <c r="O213" s="69">
        <f t="shared" si="32"/>
        <v>0</v>
      </c>
      <c r="P213" s="70">
        <f t="shared" si="33"/>
        <v>19.345600294900752</v>
      </c>
      <c r="R213" s="146">
        <v>0.37088771686377831</v>
      </c>
      <c r="S213" s="146">
        <v>0.33256733052670384</v>
      </c>
      <c r="T213" s="146">
        <v>0.3348469268719656</v>
      </c>
      <c r="U213" s="146">
        <v>0.27359072684062724</v>
      </c>
      <c r="V213" s="146">
        <v>0.35273492220104785</v>
      </c>
      <c r="W213" s="146">
        <v>0.30157068168334694</v>
      </c>
      <c r="X213" s="146">
        <v>0.31360053134954996</v>
      </c>
      <c r="Y213" s="146">
        <v>0.32571225969438905</v>
      </c>
      <c r="Z213" s="146">
        <v>0.32579096045197747</v>
      </c>
      <c r="AA213" s="146">
        <v>0.36606638418079102</v>
      </c>
      <c r="AB213" s="146">
        <v>0.29100282485875717</v>
      </c>
      <c r="AC213" s="146">
        <v>0.38644067796610165</v>
      </c>
      <c r="AD213" s="146">
        <v>0.36565881804410721</v>
      </c>
      <c r="AE213" s="146">
        <v>0.30865112994350291</v>
      </c>
    </row>
    <row r="214" spans="1:31" x14ac:dyDescent="0.25">
      <c r="A214" s="10">
        <v>29</v>
      </c>
      <c r="B214" s="71" t="s">
        <v>229</v>
      </c>
      <c r="C214" s="43">
        <f t="shared" si="34"/>
        <v>0.26373469898083296</v>
      </c>
      <c r="D214" s="49"/>
      <c r="E214" s="49"/>
      <c r="F214" s="49"/>
      <c r="G214" s="49"/>
      <c r="H214" s="49">
        <v>1</v>
      </c>
      <c r="I214" s="49"/>
      <c r="J214" s="10">
        <f t="shared" si="27"/>
        <v>0</v>
      </c>
      <c r="K214" s="10">
        <f t="shared" si="28"/>
        <v>0</v>
      </c>
      <c r="L214" s="10">
        <f t="shared" si="29"/>
        <v>0</v>
      </c>
      <c r="M214" s="10">
        <f t="shared" si="30"/>
        <v>0</v>
      </c>
      <c r="N214" s="10">
        <f t="shared" si="31"/>
        <v>70.709999999999994</v>
      </c>
      <c r="O214" s="69">
        <f t="shared" si="32"/>
        <v>0</v>
      </c>
      <c r="P214" s="70">
        <f t="shared" si="33"/>
        <v>18.648680564934697</v>
      </c>
      <c r="R214" s="146">
        <v>0.37128032611416922</v>
      </c>
      <c r="S214" s="146">
        <v>0.32335422397304453</v>
      </c>
      <c r="T214" s="146">
        <v>0.33618707494715561</v>
      </c>
      <c r="U214" s="146">
        <v>0.26373469898083296</v>
      </c>
      <c r="V214" s="146">
        <v>0.34362124446553616</v>
      </c>
      <c r="W214" s="146">
        <v>0.29162478248245449</v>
      </c>
      <c r="X214" s="146">
        <v>0.30761635467500403</v>
      </c>
      <c r="Y214" s="146">
        <v>0.30986393330730644</v>
      </c>
      <c r="Z214" s="146">
        <v>0.28191384180790963</v>
      </c>
      <c r="AA214" s="146">
        <v>0.31185734463276837</v>
      </c>
      <c r="AB214" s="146">
        <v>0.2372245762711864</v>
      </c>
      <c r="AC214" s="146">
        <v>0.33201977401129945</v>
      </c>
      <c r="AD214" s="146">
        <v>0.36433580102439989</v>
      </c>
      <c r="AE214" s="146">
        <v>0.24903954802259892</v>
      </c>
    </row>
    <row r="215" spans="1:31" x14ac:dyDescent="0.25">
      <c r="A215" s="10">
        <v>30</v>
      </c>
      <c r="B215" s="71" t="s">
        <v>230</v>
      </c>
      <c r="C215" s="43">
        <f t="shared" si="34"/>
        <v>0.24646516179335903</v>
      </c>
      <c r="D215" s="49"/>
      <c r="E215" s="49"/>
      <c r="F215" s="49"/>
      <c r="G215" s="49"/>
      <c r="H215" s="49">
        <v>1</v>
      </c>
      <c r="I215" s="49"/>
      <c r="J215" s="10">
        <f t="shared" si="27"/>
        <v>0</v>
      </c>
      <c r="K215" s="10">
        <f t="shared" si="28"/>
        <v>0</v>
      </c>
      <c r="L215" s="10">
        <f t="shared" si="29"/>
        <v>0</v>
      </c>
      <c r="M215" s="10">
        <f t="shared" si="30"/>
        <v>0</v>
      </c>
      <c r="N215" s="10">
        <f t="shared" si="31"/>
        <v>70.709999999999994</v>
      </c>
      <c r="O215" s="69">
        <f t="shared" si="32"/>
        <v>0</v>
      </c>
      <c r="P215" s="70">
        <f t="shared" si="33"/>
        <v>17.427551590408417</v>
      </c>
      <c r="R215" s="146">
        <v>0.36398291504712199</v>
      </c>
      <c r="S215" s="146">
        <v>0.31153530882321023</v>
      </c>
      <c r="T215" s="146">
        <v>0.32799411295556796</v>
      </c>
      <c r="U215" s="146">
        <v>0.24646516179335903</v>
      </c>
      <c r="V215" s="146">
        <v>0.32797651156806401</v>
      </c>
      <c r="W215" s="146">
        <v>0.27664637739847581</v>
      </c>
      <c r="X215" s="146">
        <v>0.29918410572450754</v>
      </c>
      <c r="Y215" s="146">
        <v>0.29434120559898386</v>
      </c>
      <c r="Z215" s="146">
        <v>0.28191384180790963</v>
      </c>
      <c r="AA215" s="146">
        <v>0.31185734463276837</v>
      </c>
      <c r="AB215" s="146">
        <v>0.2372245762711864</v>
      </c>
      <c r="AC215" s="146">
        <v>0.33201977401129945</v>
      </c>
      <c r="AD215" s="146">
        <v>0.35421338892730941</v>
      </c>
      <c r="AE215" s="146">
        <v>0.24903954802259892</v>
      </c>
    </row>
    <row r="216" spans="1:31" x14ac:dyDescent="0.25">
      <c r="A216" s="10">
        <v>31</v>
      </c>
      <c r="B216" s="71" t="s">
        <v>231</v>
      </c>
      <c r="C216" s="43">
        <f t="shared" si="34"/>
        <v>0.22307858405918157</v>
      </c>
      <c r="D216" s="49"/>
      <c r="E216" s="49"/>
      <c r="F216" s="49"/>
      <c r="G216" s="49"/>
      <c r="H216" s="49">
        <v>1</v>
      </c>
      <c r="I216" s="49"/>
      <c r="J216" s="10">
        <f t="shared" si="27"/>
        <v>0</v>
      </c>
      <c r="K216" s="10">
        <f t="shared" si="28"/>
        <v>0</v>
      </c>
      <c r="L216" s="10">
        <f t="shared" si="29"/>
        <v>0</v>
      </c>
      <c r="M216" s="10">
        <f t="shared" si="30"/>
        <v>0</v>
      </c>
      <c r="N216" s="10">
        <f t="shared" si="31"/>
        <v>70.709999999999994</v>
      </c>
      <c r="O216" s="69">
        <f t="shared" si="32"/>
        <v>0</v>
      </c>
      <c r="P216" s="70">
        <f t="shared" si="33"/>
        <v>15.773886678824727</v>
      </c>
      <c r="R216" s="146">
        <v>0.34839803480334669</v>
      </c>
      <c r="S216" s="146">
        <v>0.28935769943966455</v>
      </c>
      <c r="T216" s="146">
        <v>0.3143360081041624</v>
      </c>
      <c r="U216" s="146">
        <v>0.22307858405918157</v>
      </c>
      <c r="V216" s="146">
        <v>0.30496468222680878</v>
      </c>
      <c r="W216" s="146">
        <v>0.25477433259890842</v>
      </c>
      <c r="X216" s="146">
        <v>0.27701957255941945</v>
      </c>
      <c r="Y216" s="146">
        <v>0.2734195974730837</v>
      </c>
      <c r="Z216" s="146">
        <v>0.23434322033898308</v>
      </c>
      <c r="AA216" s="146">
        <v>0.2428601694915255</v>
      </c>
      <c r="AB216" s="146">
        <v>0.17002824858757065</v>
      </c>
      <c r="AC216" s="146">
        <v>0.25596045197740114</v>
      </c>
      <c r="AD216" s="146">
        <v>0.33609959885883167</v>
      </c>
      <c r="AE216" s="146">
        <v>0.17512005649717519</v>
      </c>
    </row>
    <row r="217" spans="1:31" x14ac:dyDescent="0.25">
      <c r="A217" s="10">
        <v>32</v>
      </c>
      <c r="B217" s="71" t="s">
        <v>232</v>
      </c>
      <c r="C217" s="43">
        <f t="shared" si="34"/>
        <v>0.19399757162403264</v>
      </c>
      <c r="D217" s="49"/>
      <c r="E217" s="49"/>
      <c r="F217" s="49"/>
      <c r="G217" s="49"/>
      <c r="H217" s="49">
        <v>1</v>
      </c>
      <c r="I217" s="49"/>
      <c r="J217" s="10">
        <f t="shared" si="27"/>
        <v>0</v>
      </c>
      <c r="K217" s="10">
        <f t="shared" si="28"/>
        <v>0</v>
      </c>
      <c r="L217" s="10">
        <f t="shared" si="29"/>
        <v>0</v>
      </c>
      <c r="M217" s="10">
        <f t="shared" si="30"/>
        <v>0</v>
      </c>
      <c r="N217" s="10">
        <f t="shared" si="31"/>
        <v>70.709999999999994</v>
      </c>
      <c r="O217" s="69">
        <f t="shared" si="32"/>
        <v>0</v>
      </c>
      <c r="P217" s="70">
        <f t="shared" si="33"/>
        <v>13.717568289535347</v>
      </c>
      <c r="R217" s="146">
        <v>0.32487561971471318</v>
      </c>
      <c r="S217" s="146">
        <v>0.26203301301475723</v>
      </c>
      <c r="T217" s="146">
        <v>0.3008204721969262</v>
      </c>
      <c r="U217" s="146">
        <v>0.19399757162403264</v>
      </c>
      <c r="V217" s="146">
        <v>0.27704421446851579</v>
      </c>
      <c r="W217" s="146">
        <v>0.22839089938935542</v>
      </c>
      <c r="X217" s="146">
        <v>0.25067600692326436</v>
      </c>
      <c r="Y217" s="146">
        <v>0.24931015112025484</v>
      </c>
      <c r="Z217" s="146">
        <v>0.23434322033898308</v>
      </c>
      <c r="AA217" s="146">
        <v>0.2428601694915255</v>
      </c>
      <c r="AB217" s="146">
        <v>0.17002824858757065</v>
      </c>
      <c r="AC217" s="146">
        <v>0.25596045197740114</v>
      </c>
      <c r="AD217" s="146">
        <v>0.31287132688866631</v>
      </c>
      <c r="AE217" s="146">
        <v>0.17512005649717519</v>
      </c>
    </row>
    <row r="218" spans="1:31" x14ac:dyDescent="0.25">
      <c r="A218" s="10">
        <v>33</v>
      </c>
      <c r="B218" s="71" t="s">
        <v>233</v>
      </c>
      <c r="C218" s="43">
        <f t="shared" si="34"/>
        <v>0.16323329861689848</v>
      </c>
      <c r="D218" s="49"/>
      <c r="E218" s="49"/>
      <c r="F218" s="49"/>
      <c r="G218" s="49"/>
      <c r="H218" s="49">
        <v>1</v>
      </c>
      <c r="I218" s="49"/>
      <c r="J218" s="10">
        <f t="shared" si="27"/>
        <v>0</v>
      </c>
      <c r="K218" s="10">
        <f t="shared" si="28"/>
        <v>0</v>
      </c>
      <c r="L218" s="10">
        <f t="shared" si="29"/>
        <v>0</v>
      </c>
      <c r="M218" s="10">
        <f t="shared" si="30"/>
        <v>0</v>
      </c>
      <c r="N218" s="10">
        <f t="shared" si="31"/>
        <v>70.709999999999994</v>
      </c>
      <c r="O218" s="69">
        <f t="shared" si="32"/>
        <v>0</v>
      </c>
      <c r="P218" s="70">
        <f t="shared" si="33"/>
        <v>11.54222654520089</v>
      </c>
      <c r="R218" s="146">
        <v>0.29428623811904447</v>
      </c>
      <c r="S218" s="146">
        <v>0.23053741933219529</v>
      </c>
      <c r="T218" s="146">
        <v>0.27650771491794557</v>
      </c>
      <c r="U218" s="146">
        <v>0.16323329861689848</v>
      </c>
      <c r="V218" s="146">
        <v>0.2442316635660928</v>
      </c>
      <c r="W218" s="146">
        <v>0.19815864141418771</v>
      </c>
      <c r="X218" s="146">
        <v>0.21913131803416352</v>
      </c>
      <c r="Y218" s="146">
        <v>0.22080133657301837</v>
      </c>
      <c r="Z218" s="146">
        <v>0.14539548022598878</v>
      </c>
      <c r="AA218" s="146">
        <v>0.15362994350282486</v>
      </c>
      <c r="AB218" s="146">
        <v>7.9491525423728823E-2</v>
      </c>
      <c r="AC218" s="146">
        <v>0.15054378531073451</v>
      </c>
      <c r="AD218" s="146">
        <v>0.28277046986310778</v>
      </c>
      <c r="AE218" s="146">
        <v>7.4392655367231636E-2</v>
      </c>
    </row>
    <row r="219" spans="1:31" x14ac:dyDescent="0.25">
      <c r="A219" s="10">
        <v>34</v>
      </c>
      <c r="B219" s="71" t="s">
        <v>234</v>
      </c>
      <c r="C219" s="43">
        <f t="shared" si="34"/>
        <v>0.12938901690357865</v>
      </c>
      <c r="D219" s="49"/>
      <c r="E219" s="49"/>
      <c r="F219" s="49"/>
      <c r="G219" s="49"/>
      <c r="H219" s="49">
        <v>1</v>
      </c>
      <c r="I219" s="49"/>
      <c r="J219" s="10">
        <f t="shared" si="27"/>
        <v>0</v>
      </c>
      <c r="K219" s="10">
        <f t="shared" si="28"/>
        <v>0</v>
      </c>
      <c r="L219" s="10">
        <f t="shared" si="29"/>
        <v>0</v>
      </c>
      <c r="M219" s="10">
        <f t="shared" si="30"/>
        <v>0</v>
      </c>
      <c r="N219" s="10">
        <f t="shared" si="31"/>
        <v>70.709999999999994</v>
      </c>
      <c r="O219" s="69">
        <f t="shared" si="32"/>
        <v>0</v>
      </c>
      <c r="P219" s="70">
        <f t="shared" si="33"/>
        <v>9.1490973852520465</v>
      </c>
      <c r="R219" s="146">
        <v>0.25715905900599784</v>
      </c>
      <c r="S219" s="146">
        <v>0.19262814814511578</v>
      </c>
      <c r="T219" s="146">
        <v>0.24159733278905737</v>
      </c>
      <c r="U219" s="146">
        <v>0.12938901690357865</v>
      </c>
      <c r="V219" s="146">
        <v>0.206038648968772</v>
      </c>
      <c r="W219" s="146">
        <v>0.16159852840851197</v>
      </c>
      <c r="X219" s="146">
        <v>0.1785032094544986</v>
      </c>
      <c r="Y219" s="146">
        <v>0.18544737770952646</v>
      </c>
      <c r="Z219" s="146">
        <v>0.14539548022598878</v>
      </c>
      <c r="AA219" s="146">
        <v>0.15362994350282486</v>
      </c>
      <c r="AB219" s="146">
        <v>7.9491525423728823E-2</v>
      </c>
      <c r="AC219" s="146">
        <v>0.15054378531073451</v>
      </c>
      <c r="AD219" s="146">
        <v>0.24536194164815855</v>
      </c>
      <c r="AE219" s="146">
        <v>7.4392655367231636E-2</v>
      </c>
    </row>
    <row r="220" spans="1:31" x14ac:dyDescent="0.25">
      <c r="A220" s="10">
        <v>35</v>
      </c>
      <c r="B220" s="71" t="s">
        <v>235</v>
      </c>
      <c r="C220" s="43">
        <f t="shared" si="34"/>
        <v>9.2013469394562217E-2</v>
      </c>
      <c r="D220" s="49"/>
      <c r="E220" s="49"/>
      <c r="F220" s="49"/>
      <c r="G220" s="49"/>
      <c r="H220" s="49">
        <v>1</v>
      </c>
      <c r="I220" s="49"/>
      <c r="J220" s="10">
        <f t="shared" si="27"/>
        <v>0</v>
      </c>
      <c r="K220" s="10">
        <f t="shared" si="28"/>
        <v>0</v>
      </c>
      <c r="L220" s="10">
        <f t="shared" si="29"/>
        <v>0</v>
      </c>
      <c r="M220" s="10">
        <f t="shared" si="30"/>
        <v>0</v>
      </c>
      <c r="N220" s="10">
        <f t="shared" si="31"/>
        <v>70.709999999999994</v>
      </c>
      <c r="O220" s="69">
        <f t="shared" si="32"/>
        <v>0</v>
      </c>
      <c r="P220" s="70">
        <f t="shared" si="33"/>
        <v>6.506272420889494</v>
      </c>
      <c r="R220" s="146">
        <v>0.21406592628375154</v>
      </c>
      <c r="S220" s="146">
        <v>0.15203239317312509</v>
      </c>
      <c r="T220" s="146">
        <v>0.2004234217130042</v>
      </c>
      <c r="U220" s="146">
        <v>9.2013469394562217E-2</v>
      </c>
      <c r="V220" s="146">
        <v>0.16433591651508703</v>
      </c>
      <c r="W220" s="146">
        <v>0.12034091360960039</v>
      </c>
      <c r="X220" s="146">
        <v>0.13728987147553237</v>
      </c>
      <c r="Y220" s="146">
        <v>0.14505799741870068</v>
      </c>
      <c r="Z220" s="146">
        <v>4.7259887005649724E-2</v>
      </c>
      <c r="AA220" s="146">
        <v>4.7337570621468948E-2</v>
      </c>
      <c r="AB220" s="146">
        <v>9.4067796610169483E-3</v>
      </c>
      <c r="AC220" s="146">
        <v>4.5282485875706206E-2</v>
      </c>
      <c r="AD220" s="146">
        <v>0.20270574189866508</v>
      </c>
      <c r="AE220" s="146">
        <v>6.9915254237288135E-3</v>
      </c>
    </row>
    <row r="221" spans="1:31" x14ac:dyDescent="0.25">
      <c r="A221" s="10">
        <v>36</v>
      </c>
      <c r="B221" s="71" t="s">
        <v>236</v>
      </c>
      <c r="C221" s="43">
        <f t="shared" si="34"/>
        <v>5.3649453975188451E-2</v>
      </c>
      <c r="D221" s="49"/>
      <c r="E221" s="49"/>
      <c r="F221" s="49"/>
      <c r="G221" s="49"/>
      <c r="H221" s="49">
        <v>1</v>
      </c>
      <c r="I221" s="49"/>
      <c r="J221" s="10">
        <f t="shared" si="27"/>
        <v>0</v>
      </c>
      <c r="K221" s="10">
        <f t="shared" si="28"/>
        <v>0</v>
      </c>
      <c r="L221" s="10">
        <f t="shared" si="29"/>
        <v>0</v>
      </c>
      <c r="M221" s="10">
        <f t="shared" si="30"/>
        <v>0</v>
      </c>
      <c r="N221" s="10">
        <f t="shared" si="31"/>
        <v>70.709999999999994</v>
      </c>
      <c r="O221" s="69">
        <f t="shared" si="32"/>
        <v>0</v>
      </c>
      <c r="P221" s="70">
        <f t="shared" si="33"/>
        <v>3.7935528905855751</v>
      </c>
      <c r="R221" s="146">
        <v>0.16634683239385667</v>
      </c>
      <c r="S221" s="146">
        <v>0.10587005017834544</v>
      </c>
      <c r="T221" s="146">
        <v>0.15353724827390663</v>
      </c>
      <c r="U221" s="146">
        <v>5.3649453975188451E-2</v>
      </c>
      <c r="V221" s="146">
        <v>0.11875097256462186</v>
      </c>
      <c r="W221" s="146">
        <v>7.5681146164874605E-2</v>
      </c>
      <c r="X221" s="146">
        <v>9.4024109265213568E-2</v>
      </c>
      <c r="Y221" s="146">
        <v>9.7952197870664143E-2</v>
      </c>
      <c r="Z221" s="146">
        <v>4.7259887005649724E-2</v>
      </c>
      <c r="AA221" s="146">
        <v>4.7337570621468948E-2</v>
      </c>
      <c r="AB221" s="146">
        <v>9.4067796610169483E-3</v>
      </c>
      <c r="AC221" s="146">
        <v>4.5282485875706206E-2</v>
      </c>
      <c r="AD221" s="146">
        <v>0.15505937057148311</v>
      </c>
      <c r="AE221" s="146">
        <v>6.9915254237288135E-3</v>
      </c>
    </row>
    <row r="222" spans="1:31" x14ac:dyDescent="0.25">
      <c r="A222" s="10">
        <v>37</v>
      </c>
      <c r="B222" s="71" t="s">
        <v>237</v>
      </c>
      <c r="C222" s="43">
        <f t="shared" si="34"/>
        <v>2.0600244276721229E-2</v>
      </c>
      <c r="D222" s="49"/>
      <c r="E222" s="49"/>
      <c r="F222" s="49"/>
      <c r="G222" s="49"/>
      <c r="H222" s="49">
        <v>1</v>
      </c>
      <c r="I222" s="49"/>
      <c r="J222" s="10">
        <f t="shared" si="27"/>
        <v>0</v>
      </c>
      <c r="K222" s="10">
        <f t="shared" si="28"/>
        <v>0</v>
      </c>
      <c r="L222" s="10">
        <f t="shared" si="29"/>
        <v>0</v>
      </c>
      <c r="M222" s="10">
        <f t="shared" si="30"/>
        <v>0</v>
      </c>
      <c r="N222" s="10">
        <f t="shared" si="31"/>
        <v>70.709999999999994</v>
      </c>
      <c r="O222" s="69">
        <f t="shared" si="32"/>
        <v>0</v>
      </c>
      <c r="P222" s="70">
        <f t="shared" si="33"/>
        <v>1.456643272806958</v>
      </c>
      <c r="R222" s="146">
        <v>0.11587947375122583</v>
      </c>
      <c r="S222" s="146">
        <v>5.6609779936100751E-2</v>
      </c>
      <c r="T222" s="146">
        <v>0.1037236591812024</v>
      </c>
      <c r="U222" s="146">
        <v>2.0600244276721229E-2</v>
      </c>
      <c r="V222" s="146">
        <v>7.1270449866261978E-2</v>
      </c>
      <c r="W222" s="146">
        <v>3.1788165859139732E-2</v>
      </c>
      <c r="X222" s="146">
        <v>5.1269392445833999E-2</v>
      </c>
      <c r="Y222" s="146">
        <v>4.9278981427201766E-2</v>
      </c>
      <c r="Z222" s="146">
        <v>1.8149717514124289E-3</v>
      </c>
      <c r="AA222" s="146">
        <v>1.0946327683615819E-3</v>
      </c>
      <c r="AB222" s="146">
        <v>0</v>
      </c>
      <c r="AC222" s="146">
        <v>1.1158192090395479E-3</v>
      </c>
      <c r="AD222" s="146">
        <v>0.10611662015116502</v>
      </c>
      <c r="AE222" s="146">
        <v>0</v>
      </c>
    </row>
    <row r="223" spans="1:31" x14ac:dyDescent="0.25">
      <c r="A223" s="10">
        <v>38</v>
      </c>
      <c r="B223" s="71" t="s">
        <v>238</v>
      </c>
      <c r="C223" s="43">
        <f t="shared" si="34"/>
        <v>2.1846573381084753E-3</v>
      </c>
      <c r="D223" s="49"/>
      <c r="E223" s="49"/>
      <c r="F223" s="49"/>
      <c r="G223" s="49"/>
      <c r="H223" s="49">
        <v>1</v>
      </c>
      <c r="I223" s="49"/>
      <c r="J223" s="10">
        <f t="shared" si="27"/>
        <v>0</v>
      </c>
      <c r="K223" s="10">
        <f t="shared" si="28"/>
        <v>0</v>
      </c>
      <c r="L223" s="10">
        <f t="shared" si="29"/>
        <v>0</v>
      </c>
      <c r="M223" s="10">
        <f t="shared" si="30"/>
        <v>0</v>
      </c>
      <c r="N223" s="10">
        <f t="shared" si="31"/>
        <v>70.709999999999994</v>
      </c>
      <c r="O223" s="69">
        <f t="shared" si="32"/>
        <v>0</v>
      </c>
      <c r="P223" s="70">
        <f t="shared" si="33"/>
        <v>0.15447712037765027</v>
      </c>
      <c r="R223" s="146">
        <v>6.3833143123327524E-2</v>
      </c>
      <c r="S223" s="146">
        <v>1.3843862387109707E-2</v>
      </c>
      <c r="T223" s="146">
        <v>5.2721995553755091E-2</v>
      </c>
      <c r="U223" s="146">
        <v>2.1846573381084753E-3</v>
      </c>
      <c r="V223" s="146">
        <v>2.5867613917778011E-2</v>
      </c>
      <c r="W223" s="146">
        <v>3.7967130183047472E-3</v>
      </c>
      <c r="X223" s="146">
        <v>1.4622492314937221E-2</v>
      </c>
      <c r="Y223" s="146">
        <v>9.6846676775339622E-3</v>
      </c>
      <c r="Z223" s="146">
        <v>1.8149717514124289E-3</v>
      </c>
      <c r="AA223" s="146">
        <v>1.0946327683615819E-3</v>
      </c>
      <c r="AB223" s="146">
        <v>0</v>
      </c>
      <c r="AC223" s="146">
        <v>1.1158192090395479E-3</v>
      </c>
      <c r="AD223" s="146">
        <v>5.5859732019996555E-2</v>
      </c>
      <c r="AE223" s="146">
        <v>0</v>
      </c>
    </row>
    <row r="224" spans="1:31" x14ac:dyDescent="0.25">
      <c r="A224" s="10">
        <v>39</v>
      </c>
      <c r="B224" s="72" t="s">
        <v>239</v>
      </c>
      <c r="C224" s="43">
        <f t="shared" si="34"/>
        <v>0</v>
      </c>
      <c r="D224" s="49"/>
      <c r="E224" s="49"/>
      <c r="F224" s="49"/>
      <c r="G224" s="49">
        <v>1</v>
      </c>
      <c r="H224" s="49"/>
      <c r="I224" s="49"/>
      <c r="J224" s="10">
        <f t="shared" si="27"/>
        <v>0</v>
      </c>
      <c r="K224" s="10">
        <f t="shared" si="28"/>
        <v>0</v>
      </c>
      <c r="L224" s="10">
        <f t="shared" si="29"/>
        <v>0</v>
      </c>
      <c r="M224" s="10">
        <f t="shared" si="30"/>
        <v>102.71</v>
      </c>
      <c r="N224" s="10">
        <f t="shared" si="31"/>
        <v>0</v>
      </c>
      <c r="O224" s="69">
        <f t="shared" si="32"/>
        <v>0</v>
      </c>
      <c r="P224" s="70">
        <f t="shared" si="33"/>
        <v>0</v>
      </c>
      <c r="R224" s="146">
        <v>1.7402831772759034E-2</v>
      </c>
      <c r="S224" s="146">
        <v>3.6303834931231783E-4</v>
      </c>
      <c r="T224" s="146">
        <v>1.2051828080432928E-2</v>
      </c>
      <c r="U224" s="146">
        <v>0</v>
      </c>
      <c r="V224" s="146">
        <v>2.2266842060423325E-3</v>
      </c>
      <c r="W224" s="146">
        <v>0</v>
      </c>
      <c r="X224" s="146">
        <v>7.1711208083401288E-4</v>
      </c>
      <c r="Y224" s="146">
        <v>1.1358093445114116E-4</v>
      </c>
      <c r="Z224" s="146">
        <v>0</v>
      </c>
      <c r="AA224" s="146">
        <v>0</v>
      </c>
      <c r="AB224" s="146">
        <v>0</v>
      </c>
      <c r="AC224" s="146">
        <v>0</v>
      </c>
      <c r="AD224" s="146">
        <v>1.2537584106220816E-2</v>
      </c>
      <c r="AE224" s="146">
        <v>0</v>
      </c>
    </row>
    <row r="225" spans="1:32" x14ac:dyDescent="0.25">
      <c r="A225" s="10">
        <v>40</v>
      </c>
      <c r="B225" s="72" t="s">
        <v>240</v>
      </c>
      <c r="C225" s="43">
        <f t="shared" si="34"/>
        <v>0</v>
      </c>
      <c r="D225" s="49"/>
      <c r="E225" s="49"/>
      <c r="F225" s="49"/>
      <c r="G225" s="49">
        <v>1</v>
      </c>
      <c r="H225" s="49"/>
      <c r="I225" s="49"/>
      <c r="J225" s="10">
        <f t="shared" si="27"/>
        <v>0</v>
      </c>
      <c r="K225" s="10">
        <f t="shared" si="28"/>
        <v>0</v>
      </c>
      <c r="L225" s="10">
        <f t="shared" si="29"/>
        <v>0</v>
      </c>
      <c r="M225" s="10">
        <f t="shared" si="30"/>
        <v>102.71</v>
      </c>
      <c r="N225" s="10">
        <f t="shared" si="31"/>
        <v>0</v>
      </c>
      <c r="O225" s="69">
        <f t="shared" si="32"/>
        <v>0</v>
      </c>
      <c r="P225" s="70">
        <f t="shared" si="33"/>
        <v>0</v>
      </c>
      <c r="R225" s="146">
        <v>6.827986963318897E-4</v>
      </c>
      <c r="S225" s="146">
        <v>0</v>
      </c>
      <c r="T225" s="146">
        <v>3.2315627345009444E-4</v>
      </c>
      <c r="U225" s="146">
        <v>0</v>
      </c>
      <c r="V225" s="146">
        <v>0</v>
      </c>
      <c r="W225" s="146">
        <v>0</v>
      </c>
      <c r="X225" s="146">
        <v>0</v>
      </c>
      <c r="Y225" s="146">
        <v>0</v>
      </c>
      <c r="Z225" s="146">
        <v>0</v>
      </c>
      <c r="AA225" s="146">
        <v>0</v>
      </c>
      <c r="AB225" s="146">
        <v>0</v>
      </c>
      <c r="AC225" s="146">
        <v>0</v>
      </c>
      <c r="AD225" s="146">
        <v>2.8413788342710069E-4</v>
      </c>
      <c r="AE225" s="146">
        <v>0</v>
      </c>
    </row>
    <row r="226" spans="1:32" x14ac:dyDescent="0.25">
      <c r="A226" s="10">
        <v>41</v>
      </c>
      <c r="B226" s="72" t="s">
        <v>241</v>
      </c>
      <c r="C226" s="43">
        <f t="shared" si="34"/>
        <v>0</v>
      </c>
      <c r="D226" s="49"/>
      <c r="E226" s="49"/>
      <c r="F226" s="49"/>
      <c r="G226" s="49">
        <v>1</v>
      </c>
      <c r="H226" s="49"/>
      <c r="I226" s="49"/>
      <c r="J226" s="10">
        <f t="shared" si="27"/>
        <v>0</v>
      </c>
      <c r="K226" s="10">
        <f t="shared" si="28"/>
        <v>0</v>
      </c>
      <c r="L226" s="10">
        <f t="shared" si="29"/>
        <v>0</v>
      </c>
      <c r="M226" s="10">
        <f t="shared" si="30"/>
        <v>102.71</v>
      </c>
      <c r="N226" s="10">
        <f t="shared" si="31"/>
        <v>0</v>
      </c>
      <c r="O226" s="69">
        <f t="shared" si="32"/>
        <v>0</v>
      </c>
      <c r="P226" s="70">
        <f t="shared" si="33"/>
        <v>0</v>
      </c>
      <c r="R226" s="146">
        <v>0</v>
      </c>
      <c r="S226" s="146">
        <v>0</v>
      </c>
      <c r="T226" s="146">
        <v>0</v>
      </c>
      <c r="U226" s="146">
        <v>0</v>
      </c>
      <c r="V226" s="146">
        <v>0</v>
      </c>
      <c r="W226" s="146">
        <v>0</v>
      </c>
      <c r="X226" s="146">
        <v>0</v>
      </c>
      <c r="Y226" s="146">
        <v>0</v>
      </c>
      <c r="Z226" s="146">
        <v>0</v>
      </c>
      <c r="AA226" s="146">
        <v>0</v>
      </c>
      <c r="AB226" s="146">
        <v>0</v>
      </c>
      <c r="AC226" s="146">
        <v>0</v>
      </c>
      <c r="AD226" s="146">
        <v>0</v>
      </c>
      <c r="AE226" s="146">
        <v>0</v>
      </c>
    </row>
    <row r="227" spans="1:32" x14ac:dyDescent="0.25">
      <c r="A227" s="10">
        <v>42</v>
      </c>
      <c r="B227" s="72" t="s">
        <v>242</v>
      </c>
      <c r="C227" s="43">
        <f t="shared" si="34"/>
        <v>0</v>
      </c>
      <c r="D227" s="49"/>
      <c r="E227" s="49"/>
      <c r="F227" s="49"/>
      <c r="G227" s="49">
        <v>1</v>
      </c>
      <c r="H227" s="49"/>
      <c r="I227" s="49"/>
      <c r="J227" s="10">
        <f t="shared" si="27"/>
        <v>0</v>
      </c>
      <c r="K227" s="10">
        <f t="shared" si="28"/>
        <v>0</v>
      </c>
      <c r="L227" s="10">
        <f t="shared" si="29"/>
        <v>0</v>
      </c>
      <c r="M227" s="10">
        <f t="shared" si="30"/>
        <v>102.71</v>
      </c>
      <c r="N227" s="10">
        <f t="shared" si="31"/>
        <v>0</v>
      </c>
      <c r="O227" s="69">
        <f t="shared" si="32"/>
        <v>0</v>
      </c>
      <c r="P227" s="70">
        <f t="shared" si="33"/>
        <v>0</v>
      </c>
      <c r="R227" s="146">
        <v>0</v>
      </c>
      <c r="S227" s="146">
        <v>0</v>
      </c>
      <c r="T227" s="146">
        <v>0</v>
      </c>
      <c r="U227" s="146">
        <v>0</v>
      </c>
      <c r="V227" s="146">
        <v>0</v>
      </c>
      <c r="W227" s="146">
        <v>0</v>
      </c>
      <c r="X227" s="146">
        <v>0</v>
      </c>
      <c r="Y227" s="146">
        <v>0</v>
      </c>
      <c r="Z227" s="146">
        <v>0</v>
      </c>
      <c r="AA227" s="146">
        <v>0</v>
      </c>
      <c r="AB227" s="146">
        <v>0</v>
      </c>
      <c r="AC227" s="146">
        <v>0</v>
      </c>
      <c r="AD227" s="146">
        <v>0</v>
      </c>
      <c r="AE227" s="146">
        <v>0</v>
      </c>
    </row>
    <row r="228" spans="1:32" x14ac:dyDescent="0.25">
      <c r="A228" s="10">
        <v>43</v>
      </c>
      <c r="B228" s="71" t="s">
        <v>243</v>
      </c>
      <c r="C228" s="43">
        <f t="shared" si="34"/>
        <v>0</v>
      </c>
      <c r="D228" s="49"/>
      <c r="E228" s="49"/>
      <c r="F228" s="49"/>
      <c r="G228" s="49"/>
      <c r="H228" s="49">
        <v>1</v>
      </c>
      <c r="I228" s="49"/>
      <c r="J228" s="10">
        <f t="shared" si="27"/>
        <v>0</v>
      </c>
      <c r="K228" s="10">
        <f t="shared" si="28"/>
        <v>0</v>
      </c>
      <c r="L228" s="10">
        <f t="shared" si="29"/>
        <v>0</v>
      </c>
      <c r="M228" s="10">
        <f t="shared" si="30"/>
        <v>0</v>
      </c>
      <c r="N228" s="10">
        <f t="shared" si="31"/>
        <v>70.709999999999994</v>
      </c>
      <c r="O228" s="69">
        <f t="shared" si="32"/>
        <v>0</v>
      </c>
      <c r="P228" s="70">
        <f t="shared" si="33"/>
        <v>0</v>
      </c>
      <c r="R228" s="146">
        <v>0</v>
      </c>
      <c r="S228" s="146">
        <v>0</v>
      </c>
      <c r="T228" s="146">
        <v>0</v>
      </c>
      <c r="U228" s="146">
        <v>0</v>
      </c>
      <c r="V228" s="146">
        <v>0</v>
      </c>
      <c r="W228" s="146">
        <v>0</v>
      </c>
      <c r="X228" s="146">
        <v>0</v>
      </c>
      <c r="Y228" s="146">
        <v>0</v>
      </c>
      <c r="Z228" s="146">
        <v>0</v>
      </c>
      <c r="AA228" s="146">
        <v>0</v>
      </c>
      <c r="AB228" s="146">
        <v>0</v>
      </c>
      <c r="AC228" s="146">
        <v>0</v>
      </c>
      <c r="AD228" s="146">
        <v>0</v>
      </c>
      <c r="AE228" s="146">
        <v>0</v>
      </c>
    </row>
    <row r="229" spans="1:32" x14ac:dyDescent="0.25">
      <c r="A229" s="10">
        <v>44</v>
      </c>
      <c r="B229" s="71" t="s">
        <v>244</v>
      </c>
      <c r="C229" s="43">
        <f t="shared" si="34"/>
        <v>0</v>
      </c>
      <c r="D229" s="49"/>
      <c r="E229" s="49"/>
      <c r="F229" s="49"/>
      <c r="G229" s="49"/>
      <c r="H229" s="49">
        <v>1</v>
      </c>
      <c r="I229" s="49"/>
      <c r="J229" s="10">
        <f t="shared" si="27"/>
        <v>0</v>
      </c>
      <c r="K229" s="10">
        <f t="shared" si="28"/>
        <v>0</v>
      </c>
      <c r="L229" s="10">
        <f t="shared" si="29"/>
        <v>0</v>
      </c>
      <c r="M229" s="10">
        <f t="shared" si="30"/>
        <v>0</v>
      </c>
      <c r="N229" s="10">
        <f t="shared" si="31"/>
        <v>70.709999999999994</v>
      </c>
      <c r="O229" s="69">
        <f t="shared" si="32"/>
        <v>0</v>
      </c>
      <c r="P229" s="70">
        <f t="shared" si="33"/>
        <v>0</v>
      </c>
      <c r="R229" s="146">
        <v>0</v>
      </c>
      <c r="S229" s="146">
        <v>0</v>
      </c>
      <c r="T229" s="146">
        <v>0</v>
      </c>
      <c r="U229" s="146">
        <v>0</v>
      </c>
      <c r="V229" s="146">
        <v>0</v>
      </c>
      <c r="W229" s="146">
        <v>0</v>
      </c>
      <c r="X229" s="146">
        <v>0</v>
      </c>
      <c r="Y229" s="146">
        <v>0</v>
      </c>
      <c r="Z229" s="146">
        <v>0</v>
      </c>
      <c r="AA229" s="146">
        <v>0</v>
      </c>
      <c r="AB229" s="146">
        <v>0</v>
      </c>
      <c r="AC229" s="146">
        <v>0</v>
      </c>
      <c r="AD229" s="146">
        <v>0</v>
      </c>
      <c r="AE229" s="146">
        <v>0</v>
      </c>
    </row>
    <row r="230" spans="1:32" x14ac:dyDescent="0.25">
      <c r="A230" s="10">
        <v>45</v>
      </c>
      <c r="B230" s="71" t="s">
        <v>245</v>
      </c>
      <c r="C230" s="43">
        <f t="shared" si="34"/>
        <v>0</v>
      </c>
      <c r="D230" s="49"/>
      <c r="E230" s="49"/>
      <c r="F230" s="49"/>
      <c r="G230" s="49"/>
      <c r="H230" s="49">
        <v>1</v>
      </c>
      <c r="I230" s="49"/>
      <c r="J230" s="10">
        <f t="shared" si="27"/>
        <v>0</v>
      </c>
      <c r="K230" s="10">
        <f t="shared" si="28"/>
        <v>0</v>
      </c>
      <c r="L230" s="10">
        <f t="shared" si="29"/>
        <v>0</v>
      </c>
      <c r="M230" s="10">
        <f t="shared" si="30"/>
        <v>0</v>
      </c>
      <c r="N230" s="10">
        <f t="shared" si="31"/>
        <v>70.709999999999994</v>
      </c>
      <c r="O230" s="69">
        <f t="shared" si="32"/>
        <v>0</v>
      </c>
      <c r="P230" s="70">
        <f t="shared" si="33"/>
        <v>0</v>
      </c>
      <c r="R230" s="146">
        <v>0</v>
      </c>
      <c r="S230" s="146">
        <v>0</v>
      </c>
      <c r="T230" s="146">
        <v>0</v>
      </c>
      <c r="U230" s="146">
        <v>0</v>
      </c>
      <c r="V230" s="146">
        <v>0</v>
      </c>
      <c r="W230" s="146">
        <v>0</v>
      </c>
      <c r="X230" s="146">
        <v>0</v>
      </c>
      <c r="Y230" s="146">
        <v>0</v>
      </c>
      <c r="Z230" s="146">
        <v>0</v>
      </c>
      <c r="AA230" s="146">
        <v>0</v>
      </c>
      <c r="AB230" s="146">
        <v>0</v>
      </c>
      <c r="AC230" s="146">
        <v>0</v>
      </c>
      <c r="AD230" s="146">
        <v>0</v>
      </c>
      <c r="AE230" s="146">
        <v>0</v>
      </c>
    </row>
    <row r="231" spans="1:32" x14ac:dyDescent="0.25">
      <c r="A231" s="10">
        <v>46</v>
      </c>
      <c r="B231" s="71" t="s">
        <v>246</v>
      </c>
      <c r="C231" s="43">
        <f t="shared" si="34"/>
        <v>0</v>
      </c>
      <c r="D231" s="49"/>
      <c r="E231" s="49"/>
      <c r="F231" s="49"/>
      <c r="G231" s="49"/>
      <c r="H231" s="49">
        <v>1</v>
      </c>
      <c r="I231" s="49"/>
      <c r="J231" s="10">
        <f t="shared" si="27"/>
        <v>0</v>
      </c>
      <c r="K231" s="10">
        <f t="shared" si="28"/>
        <v>0</v>
      </c>
      <c r="L231" s="10">
        <f t="shared" si="29"/>
        <v>0</v>
      </c>
      <c r="M231" s="10">
        <f t="shared" si="30"/>
        <v>0</v>
      </c>
      <c r="N231" s="10">
        <f t="shared" si="31"/>
        <v>70.709999999999994</v>
      </c>
      <c r="O231" s="69">
        <f t="shared" si="32"/>
        <v>0</v>
      </c>
      <c r="P231" s="70">
        <f t="shared" si="33"/>
        <v>0</v>
      </c>
      <c r="R231" s="146">
        <v>0</v>
      </c>
      <c r="S231" s="146">
        <v>0</v>
      </c>
      <c r="T231" s="146">
        <v>0</v>
      </c>
      <c r="U231" s="146">
        <v>0</v>
      </c>
      <c r="V231" s="146">
        <v>0</v>
      </c>
      <c r="W231" s="146">
        <v>0</v>
      </c>
      <c r="X231" s="146">
        <v>0</v>
      </c>
      <c r="Y231" s="146">
        <v>0</v>
      </c>
      <c r="Z231" s="146">
        <v>0</v>
      </c>
      <c r="AA231" s="146">
        <v>0</v>
      </c>
      <c r="AB231" s="146">
        <v>0</v>
      </c>
      <c r="AC231" s="146">
        <v>0</v>
      </c>
      <c r="AD231" s="146">
        <v>0</v>
      </c>
      <c r="AE231" s="146">
        <v>0</v>
      </c>
    </row>
    <row r="232" spans="1:32" x14ac:dyDescent="0.25">
      <c r="A232" s="10">
        <v>47</v>
      </c>
      <c r="B232" s="64" t="s">
        <v>247</v>
      </c>
      <c r="C232" s="43">
        <f t="shared" si="34"/>
        <v>0</v>
      </c>
      <c r="D232" s="49"/>
      <c r="E232" s="49"/>
      <c r="F232" s="49"/>
      <c r="G232" s="49"/>
      <c r="H232" s="49"/>
      <c r="I232" s="49">
        <v>1</v>
      </c>
      <c r="J232" s="10">
        <f t="shared" si="27"/>
        <v>0</v>
      </c>
      <c r="K232" s="10">
        <f t="shared" si="28"/>
        <v>0</v>
      </c>
      <c r="L232" s="10">
        <f t="shared" si="29"/>
        <v>0</v>
      </c>
      <c r="M232" s="10">
        <f t="shared" si="30"/>
        <v>0</v>
      </c>
      <c r="N232" s="10">
        <f t="shared" si="31"/>
        <v>0</v>
      </c>
      <c r="O232" s="69">
        <f t="shared" si="32"/>
        <v>44.85</v>
      </c>
      <c r="P232" s="70">
        <f t="shared" si="33"/>
        <v>0</v>
      </c>
      <c r="R232" s="146">
        <v>0</v>
      </c>
      <c r="S232" s="146">
        <v>0</v>
      </c>
      <c r="T232" s="146">
        <v>0</v>
      </c>
      <c r="U232" s="146">
        <v>0</v>
      </c>
      <c r="V232" s="146">
        <v>0</v>
      </c>
      <c r="W232" s="146">
        <v>0</v>
      </c>
      <c r="X232" s="146">
        <v>0</v>
      </c>
      <c r="Y232" s="146">
        <v>0</v>
      </c>
      <c r="Z232" s="146">
        <v>0</v>
      </c>
      <c r="AA232" s="146">
        <v>0</v>
      </c>
      <c r="AB232" s="146">
        <v>0</v>
      </c>
      <c r="AC232" s="146">
        <v>0</v>
      </c>
      <c r="AD232" s="146">
        <v>0</v>
      </c>
      <c r="AE232" s="146">
        <v>0</v>
      </c>
    </row>
    <row r="233" spans="1:32" x14ac:dyDescent="0.25">
      <c r="A233" s="10">
        <v>48</v>
      </c>
      <c r="B233" s="64" t="s">
        <v>248</v>
      </c>
      <c r="C233" s="43">
        <f t="shared" si="34"/>
        <v>0</v>
      </c>
      <c r="D233" s="49"/>
      <c r="E233" s="49"/>
      <c r="F233" s="49"/>
      <c r="G233" s="49"/>
      <c r="H233" s="49"/>
      <c r="I233" s="49">
        <v>1</v>
      </c>
      <c r="J233" s="10">
        <f t="shared" si="27"/>
        <v>0</v>
      </c>
      <c r="K233" s="10">
        <f t="shared" si="28"/>
        <v>0</v>
      </c>
      <c r="L233" s="10">
        <f t="shared" si="29"/>
        <v>0</v>
      </c>
      <c r="M233" s="10">
        <f t="shared" si="30"/>
        <v>0</v>
      </c>
      <c r="N233" s="10">
        <f t="shared" si="31"/>
        <v>0</v>
      </c>
      <c r="O233" s="69">
        <f t="shared" si="32"/>
        <v>44.85</v>
      </c>
      <c r="P233" s="70">
        <f t="shared" si="33"/>
        <v>0</v>
      </c>
      <c r="R233" s="146">
        <v>0</v>
      </c>
      <c r="S233" s="146">
        <v>0</v>
      </c>
      <c r="T233" s="146">
        <v>0</v>
      </c>
      <c r="U233" s="146">
        <v>0</v>
      </c>
      <c r="V233" s="146">
        <v>0</v>
      </c>
      <c r="W233" s="146">
        <v>0</v>
      </c>
      <c r="X233" s="146">
        <v>0</v>
      </c>
      <c r="Y233" s="146">
        <v>0</v>
      </c>
      <c r="Z233" s="146">
        <v>0</v>
      </c>
      <c r="AA233" s="146">
        <v>0</v>
      </c>
      <c r="AB233" s="146">
        <v>0</v>
      </c>
      <c r="AC233" s="146">
        <v>0</v>
      </c>
      <c r="AD233" s="146">
        <v>0</v>
      </c>
      <c r="AE233" s="146">
        <v>0</v>
      </c>
    </row>
    <row r="234" spans="1:32" x14ac:dyDescent="0.25">
      <c r="A234" s="10">
        <v>49</v>
      </c>
      <c r="B234" s="64" t="s">
        <v>249</v>
      </c>
      <c r="C234" s="43">
        <f t="shared" si="34"/>
        <v>0</v>
      </c>
      <c r="D234" s="49"/>
      <c r="E234" s="49"/>
      <c r="F234" s="49"/>
      <c r="G234" s="49"/>
      <c r="H234" s="49"/>
      <c r="I234" s="49">
        <v>1</v>
      </c>
      <c r="J234" s="10">
        <f t="shared" si="27"/>
        <v>0</v>
      </c>
      <c r="K234" s="10">
        <f t="shared" si="28"/>
        <v>0</v>
      </c>
      <c r="L234" s="10">
        <f t="shared" si="29"/>
        <v>0</v>
      </c>
      <c r="M234" s="10">
        <f t="shared" si="30"/>
        <v>0</v>
      </c>
      <c r="N234" s="10">
        <f t="shared" si="31"/>
        <v>0</v>
      </c>
      <c r="O234" s="69">
        <f t="shared" si="32"/>
        <v>44.85</v>
      </c>
      <c r="P234" s="70">
        <f t="shared" si="33"/>
        <v>0</v>
      </c>
      <c r="R234" s="146">
        <v>0</v>
      </c>
      <c r="S234" s="146">
        <v>0</v>
      </c>
      <c r="T234" s="146">
        <v>0</v>
      </c>
      <c r="U234" s="146">
        <v>0</v>
      </c>
      <c r="V234" s="146">
        <v>0</v>
      </c>
      <c r="W234" s="146">
        <v>0</v>
      </c>
      <c r="X234" s="146">
        <v>0</v>
      </c>
      <c r="Y234" s="146">
        <v>0</v>
      </c>
      <c r="Z234" s="146">
        <v>0</v>
      </c>
      <c r="AA234" s="146">
        <v>0</v>
      </c>
      <c r="AB234" s="146">
        <v>0</v>
      </c>
      <c r="AC234" s="146">
        <v>0</v>
      </c>
      <c r="AD234" s="146">
        <v>0</v>
      </c>
      <c r="AE234" s="146">
        <v>0</v>
      </c>
    </row>
    <row r="235" spans="1:32" x14ac:dyDescent="0.25">
      <c r="A235" s="10">
        <v>50</v>
      </c>
      <c r="B235" s="64" t="s">
        <v>250</v>
      </c>
      <c r="C235" s="43">
        <f t="shared" si="34"/>
        <v>0</v>
      </c>
      <c r="D235" s="55"/>
      <c r="E235" s="55"/>
      <c r="F235" s="55"/>
      <c r="G235" s="55"/>
      <c r="H235" s="55"/>
      <c r="I235" s="55">
        <v>1</v>
      </c>
      <c r="J235" s="39">
        <f t="shared" si="27"/>
        <v>0</v>
      </c>
      <c r="K235" s="39">
        <f t="shared" si="28"/>
        <v>0</v>
      </c>
      <c r="L235" s="39">
        <f t="shared" si="29"/>
        <v>0</v>
      </c>
      <c r="M235" s="39">
        <f t="shared" si="30"/>
        <v>0</v>
      </c>
      <c r="N235" s="39">
        <f t="shared" si="31"/>
        <v>0</v>
      </c>
      <c r="O235" s="73">
        <f t="shared" si="32"/>
        <v>44.85</v>
      </c>
      <c r="P235" s="74">
        <f t="shared" si="33"/>
        <v>0</v>
      </c>
      <c r="R235" s="146">
        <v>0</v>
      </c>
      <c r="S235" s="146">
        <v>0</v>
      </c>
      <c r="T235" s="146">
        <v>0</v>
      </c>
      <c r="U235" s="146">
        <v>0</v>
      </c>
      <c r="V235" s="146">
        <v>0</v>
      </c>
      <c r="W235" s="146">
        <v>0</v>
      </c>
      <c r="X235" s="146">
        <v>0</v>
      </c>
      <c r="Y235" s="146">
        <v>0</v>
      </c>
      <c r="Z235" s="146">
        <v>0</v>
      </c>
      <c r="AA235" s="146">
        <v>0</v>
      </c>
      <c r="AB235" s="146">
        <v>0</v>
      </c>
      <c r="AC235" s="146">
        <v>0</v>
      </c>
      <c r="AD235" s="146">
        <v>0</v>
      </c>
      <c r="AE235" s="146">
        <v>0</v>
      </c>
    </row>
    <row r="236" spans="1:32" x14ac:dyDescent="0.25">
      <c r="B236" s="59" t="s">
        <v>188</v>
      </c>
      <c r="C236" s="75">
        <f>SUM(C188:C235)</f>
        <v>3.7676600453018758</v>
      </c>
      <c r="D236" s="39"/>
      <c r="E236" s="39"/>
      <c r="F236" s="39"/>
      <c r="G236" s="39"/>
      <c r="H236" s="39"/>
      <c r="I236" s="39"/>
      <c r="J236" s="39">
        <f>SUM(J188:J235)</f>
        <v>0</v>
      </c>
      <c r="K236" s="39">
        <f t="shared" ref="K236:P236" si="35">SUM(K188:K235)</f>
        <v>0</v>
      </c>
      <c r="L236" s="39">
        <f t="shared" si="35"/>
        <v>0</v>
      </c>
      <c r="M236" s="39">
        <f t="shared" si="35"/>
        <v>1027.1000000000001</v>
      </c>
      <c r="N236" s="39">
        <f t="shared" si="35"/>
        <v>1555.6200000000003</v>
      </c>
      <c r="O236" s="39">
        <f t="shared" si="35"/>
        <v>717.60000000000025</v>
      </c>
      <c r="P236" s="76">
        <f t="shared" si="35"/>
        <v>291.50973135323693</v>
      </c>
      <c r="R236" s="151"/>
      <c r="S236" s="152"/>
      <c r="T236" s="152"/>
      <c r="U236" s="152"/>
      <c r="V236" s="152"/>
      <c r="W236" s="152"/>
      <c r="X236" s="152"/>
      <c r="Y236" s="152"/>
      <c r="Z236" s="152"/>
      <c r="AA236" s="152"/>
      <c r="AB236" s="152"/>
      <c r="AC236" s="152"/>
      <c r="AD236" s="152"/>
      <c r="AE236" s="152"/>
      <c r="AF236" s="152"/>
    </row>
    <row r="237" spans="1:32" x14ac:dyDescent="0.25">
      <c r="B237" s="77"/>
      <c r="C237" s="78"/>
      <c r="R237" s="154" t="s">
        <v>477</v>
      </c>
      <c r="S237" s="155"/>
      <c r="T237" s="155"/>
      <c r="U237" s="155"/>
      <c r="V237" s="155"/>
      <c r="W237" s="155"/>
      <c r="X237" s="155"/>
      <c r="Y237" s="155"/>
      <c r="Z237" s="155"/>
      <c r="AA237" s="155"/>
      <c r="AB237" s="155"/>
      <c r="AC237" s="155"/>
      <c r="AD237" s="155"/>
      <c r="AE237" s="155"/>
      <c r="AF237" s="155"/>
    </row>
    <row r="238" spans="1:32" x14ac:dyDescent="0.25">
      <c r="B238" s="34" t="s">
        <v>254</v>
      </c>
      <c r="C238" s="34" t="str">
        <f>C186</f>
        <v>Durban</v>
      </c>
      <c r="D238" s="62" t="s">
        <v>190</v>
      </c>
      <c r="E238" s="62" t="s">
        <v>191</v>
      </c>
      <c r="F238" s="62" t="s">
        <v>192</v>
      </c>
      <c r="G238" s="62" t="s">
        <v>193</v>
      </c>
      <c r="H238" s="62" t="s">
        <v>195</v>
      </c>
      <c r="I238" s="62" t="s">
        <v>194</v>
      </c>
      <c r="J238" s="62" t="s">
        <v>190</v>
      </c>
      <c r="K238" s="62" t="s">
        <v>191</v>
      </c>
      <c r="L238" s="62" t="s">
        <v>192</v>
      </c>
      <c r="M238" s="62" t="s">
        <v>193</v>
      </c>
      <c r="N238" s="62" t="s">
        <v>195</v>
      </c>
      <c r="O238" s="63" t="s">
        <v>194</v>
      </c>
      <c r="P238" s="37" t="s">
        <v>198</v>
      </c>
      <c r="R238" s="144" t="s">
        <v>463</v>
      </c>
      <c r="S238" s="144" t="s">
        <v>464</v>
      </c>
      <c r="T238" s="144" t="s">
        <v>465</v>
      </c>
      <c r="U238" s="144" t="s">
        <v>466</v>
      </c>
      <c r="V238" s="144" t="s">
        <v>467</v>
      </c>
      <c r="W238" s="144" t="s">
        <v>468</v>
      </c>
      <c r="X238" s="144" t="s">
        <v>469</v>
      </c>
      <c r="Y238" s="144" t="s">
        <v>470</v>
      </c>
      <c r="Z238" s="144" t="s">
        <v>471</v>
      </c>
      <c r="AA238" s="144" t="s">
        <v>472</v>
      </c>
      <c r="AB238" s="144" t="s">
        <v>473</v>
      </c>
      <c r="AC238" s="144" t="s">
        <v>474</v>
      </c>
      <c r="AD238" s="144" t="s">
        <v>475</v>
      </c>
      <c r="AE238" s="144" t="s">
        <v>476</v>
      </c>
    </row>
    <row r="239" spans="1:32" x14ac:dyDescent="0.25">
      <c r="B239" s="38"/>
      <c r="C239" s="38"/>
      <c r="D239" s="39"/>
      <c r="E239" s="39"/>
      <c r="F239" s="39"/>
      <c r="G239" s="39"/>
      <c r="H239" s="39"/>
      <c r="I239" s="39"/>
      <c r="J239" s="40" t="s">
        <v>201</v>
      </c>
      <c r="K239" s="40" t="s">
        <v>201</v>
      </c>
      <c r="L239" s="40" t="s">
        <v>201</v>
      </c>
      <c r="M239" s="40" t="s">
        <v>201</v>
      </c>
      <c r="N239" s="40" t="s">
        <v>201</v>
      </c>
      <c r="O239" s="41" t="s">
        <v>201</v>
      </c>
      <c r="P239" s="41" t="s">
        <v>202</v>
      </c>
      <c r="R239" s="145"/>
      <c r="S239" s="145"/>
      <c r="T239" s="145"/>
      <c r="U239" s="145"/>
      <c r="V239" s="145"/>
      <c r="W239" s="145"/>
      <c r="X239" s="145"/>
      <c r="Y239" s="145"/>
      <c r="Z239" s="145"/>
      <c r="AA239" s="145"/>
      <c r="AB239" s="145"/>
      <c r="AC239" s="145"/>
      <c r="AD239" s="145"/>
      <c r="AE239" s="145"/>
    </row>
    <row r="240" spans="1:32" x14ac:dyDescent="0.25">
      <c r="A240" s="10">
        <v>3</v>
      </c>
      <c r="B240" s="64" t="s">
        <v>203</v>
      </c>
      <c r="C240" s="43">
        <f>HLOOKUP(C$30, R$238:AE$287, A240)</f>
        <v>0</v>
      </c>
      <c r="D240" s="45"/>
      <c r="E240" s="45"/>
      <c r="F240" s="45"/>
      <c r="G240" s="45"/>
      <c r="H240" s="45"/>
      <c r="I240" s="45">
        <v>1</v>
      </c>
      <c r="J240" s="66">
        <f t="shared" ref="J240:J287" si="36">B$25 * D240</f>
        <v>0</v>
      </c>
      <c r="K240" s="66">
        <f t="shared" ref="K240:K287" si="37">C$25 * E240</f>
        <v>0</v>
      </c>
      <c r="L240" s="66">
        <f t="shared" ref="L240:L287" si="38">D$25 * F240</f>
        <v>0</v>
      </c>
      <c r="M240" s="66">
        <f t="shared" ref="M240:M287" si="39">E$25 * G240</f>
        <v>0</v>
      </c>
      <c r="N240" s="66">
        <f t="shared" ref="N240:N287" si="40">G$25 * H240</f>
        <v>0</v>
      </c>
      <c r="O240" s="67">
        <f t="shared" ref="O240:O287" si="41">F$25 * I240</f>
        <v>44.85</v>
      </c>
      <c r="P240" s="68">
        <f t="shared" ref="P240:P287" si="42">SUM(J240:O240) * C240</f>
        <v>0</v>
      </c>
      <c r="R240" s="146">
        <v>0</v>
      </c>
      <c r="S240" s="146">
        <v>0</v>
      </c>
      <c r="T240" s="146">
        <v>0</v>
      </c>
      <c r="U240" s="146">
        <v>0</v>
      </c>
      <c r="V240" s="146">
        <v>0</v>
      </c>
      <c r="W240" s="146">
        <v>0</v>
      </c>
      <c r="X240" s="146">
        <v>0</v>
      </c>
      <c r="Y240" s="146">
        <v>0</v>
      </c>
      <c r="Z240" s="146">
        <v>0</v>
      </c>
      <c r="AA240" s="146">
        <v>0</v>
      </c>
      <c r="AB240" s="146">
        <v>0</v>
      </c>
      <c r="AC240" s="146">
        <v>0</v>
      </c>
      <c r="AD240" s="146">
        <v>0</v>
      </c>
      <c r="AE240" s="146">
        <v>0</v>
      </c>
    </row>
    <row r="241" spans="1:31" x14ac:dyDescent="0.25">
      <c r="A241" s="10">
        <v>4</v>
      </c>
      <c r="B241" s="64" t="s">
        <v>204</v>
      </c>
      <c r="C241" s="43">
        <f t="shared" ref="C241:C287" si="43">HLOOKUP(C$30, R$238:AE$287, A241)</f>
        <v>0</v>
      </c>
      <c r="D241" s="49"/>
      <c r="E241" s="49"/>
      <c r="F241" s="49"/>
      <c r="G241" s="49"/>
      <c r="H241" s="49"/>
      <c r="I241" s="49">
        <v>1</v>
      </c>
      <c r="J241" s="10">
        <f t="shared" si="36"/>
        <v>0</v>
      </c>
      <c r="K241" s="10">
        <f t="shared" si="37"/>
        <v>0</v>
      </c>
      <c r="L241" s="10">
        <f t="shared" si="38"/>
        <v>0</v>
      </c>
      <c r="M241" s="10">
        <f t="shared" si="39"/>
        <v>0</v>
      </c>
      <c r="N241" s="10">
        <f t="shared" si="40"/>
        <v>0</v>
      </c>
      <c r="O241" s="69">
        <f t="shared" si="41"/>
        <v>44.85</v>
      </c>
      <c r="P241" s="70">
        <f t="shared" si="42"/>
        <v>0</v>
      </c>
      <c r="R241" s="146">
        <v>0</v>
      </c>
      <c r="S241" s="146">
        <v>0</v>
      </c>
      <c r="T241" s="146">
        <v>0</v>
      </c>
      <c r="U241" s="146">
        <v>0</v>
      </c>
      <c r="V241" s="146">
        <v>0</v>
      </c>
      <c r="W241" s="146">
        <v>0</v>
      </c>
      <c r="X241" s="146">
        <v>0</v>
      </c>
      <c r="Y241" s="146">
        <v>0</v>
      </c>
      <c r="Z241" s="146">
        <v>0</v>
      </c>
      <c r="AA241" s="146">
        <v>0</v>
      </c>
      <c r="AB241" s="146">
        <v>0</v>
      </c>
      <c r="AC241" s="146">
        <v>0</v>
      </c>
      <c r="AD241" s="146">
        <v>0</v>
      </c>
      <c r="AE241" s="146">
        <v>0</v>
      </c>
    </row>
    <row r="242" spans="1:31" x14ac:dyDescent="0.25">
      <c r="A242" s="10">
        <v>5</v>
      </c>
      <c r="B242" s="64" t="s">
        <v>205</v>
      </c>
      <c r="C242" s="43">
        <f t="shared" si="43"/>
        <v>0</v>
      </c>
      <c r="D242" s="49"/>
      <c r="E242" s="49"/>
      <c r="F242" s="49"/>
      <c r="G242" s="49"/>
      <c r="H242" s="49"/>
      <c r="I242" s="49">
        <v>1</v>
      </c>
      <c r="J242" s="10">
        <f t="shared" si="36"/>
        <v>0</v>
      </c>
      <c r="K242" s="10">
        <f t="shared" si="37"/>
        <v>0</v>
      </c>
      <c r="L242" s="10">
        <f t="shared" si="38"/>
        <v>0</v>
      </c>
      <c r="M242" s="10">
        <f t="shared" si="39"/>
        <v>0</v>
      </c>
      <c r="N242" s="10">
        <f t="shared" si="40"/>
        <v>0</v>
      </c>
      <c r="O242" s="69">
        <f t="shared" si="41"/>
        <v>44.85</v>
      </c>
      <c r="P242" s="70">
        <f t="shared" si="42"/>
        <v>0</v>
      </c>
      <c r="R242" s="146">
        <v>0</v>
      </c>
      <c r="S242" s="146">
        <v>0</v>
      </c>
      <c r="T242" s="146">
        <v>0</v>
      </c>
      <c r="U242" s="146">
        <v>0</v>
      </c>
      <c r="V242" s="146">
        <v>0</v>
      </c>
      <c r="W242" s="146">
        <v>0</v>
      </c>
      <c r="X242" s="146">
        <v>0</v>
      </c>
      <c r="Y242" s="146">
        <v>0</v>
      </c>
      <c r="Z242" s="146">
        <v>0</v>
      </c>
      <c r="AA242" s="146">
        <v>0</v>
      </c>
      <c r="AB242" s="146">
        <v>0</v>
      </c>
      <c r="AC242" s="146">
        <v>0</v>
      </c>
      <c r="AD242" s="146">
        <v>0</v>
      </c>
      <c r="AE242" s="146">
        <v>0</v>
      </c>
    </row>
    <row r="243" spans="1:31" x14ac:dyDescent="0.25">
      <c r="A243" s="10">
        <v>6</v>
      </c>
      <c r="B243" s="64" t="s">
        <v>206</v>
      </c>
      <c r="C243" s="43">
        <f t="shared" si="43"/>
        <v>0</v>
      </c>
      <c r="D243" s="49"/>
      <c r="E243" s="49"/>
      <c r="F243" s="49"/>
      <c r="G243" s="49"/>
      <c r="H243" s="49"/>
      <c r="I243" s="49">
        <v>1</v>
      </c>
      <c r="J243" s="10">
        <f t="shared" si="36"/>
        <v>0</v>
      </c>
      <c r="K243" s="10">
        <f t="shared" si="37"/>
        <v>0</v>
      </c>
      <c r="L243" s="10">
        <f t="shared" si="38"/>
        <v>0</v>
      </c>
      <c r="M243" s="10">
        <f t="shared" si="39"/>
        <v>0</v>
      </c>
      <c r="N243" s="10">
        <f t="shared" si="40"/>
        <v>0</v>
      </c>
      <c r="O243" s="69">
        <f t="shared" si="41"/>
        <v>44.85</v>
      </c>
      <c r="P243" s="70">
        <f t="shared" si="42"/>
        <v>0</v>
      </c>
      <c r="R243" s="146">
        <v>0</v>
      </c>
      <c r="S243" s="146">
        <v>0</v>
      </c>
      <c r="T243" s="146">
        <v>0</v>
      </c>
      <c r="U243" s="146">
        <v>0</v>
      </c>
      <c r="V243" s="146">
        <v>0</v>
      </c>
      <c r="W243" s="146">
        <v>0</v>
      </c>
      <c r="X243" s="146">
        <v>0</v>
      </c>
      <c r="Y243" s="146">
        <v>0</v>
      </c>
      <c r="Z243" s="146">
        <v>0</v>
      </c>
      <c r="AA243" s="146">
        <v>0</v>
      </c>
      <c r="AB243" s="146">
        <v>0</v>
      </c>
      <c r="AC243" s="146">
        <v>0</v>
      </c>
      <c r="AD243" s="146">
        <v>0</v>
      </c>
      <c r="AE243" s="146">
        <v>0</v>
      </c>
    </row>
    <row r="244" spans="1:31" x14ac:dyDescent="0.25">
      <c r="A244" s="10">
        <v>7</v>
      </c>
      <c r="B244" s="64" t="s">
        <v>207</v>
      </c>
      <c r="C244" s="43">
        <f t="shared" si="43"/>
        <v>0</v>
      </c>
      <c r="D244" s="49"/>
      <c r="E244" s="49"/>
      <c r="F244" s="49"/>
      <c r="G244" s="49"/>
      <c r="H244" s="49"/>
      <c r="I244" s="49">
        <v>1</v>
      </c>
      <c r="J244" s="10">
        <f t="shared" si="36"/>
        <v>0</v>
      </c>
      <c r="K244" s="10">
        <f t="shared" si="37"/>
        <v>0</v>
      </c>
      <c r="L244" s="10">
        <f t="shared" si="38"/>
        <v>0</v>
      </c>
      <c r="M244" s="10">
        <f t="shared" si="39"/>
        <v>0</v>
      </c>
      <c r="N244" s="10">
        <f t="shared" si="40"/>
        <v>0</v>
      </c>
      <c r="O244" s="69">
        <f t="shared" si="41"/>
        <v>44.85</v>
      </c>
      <c r="P244" s="70">
        <f t="shared" si="42"/>
        <v>0</v>
      </c>
      <c r="R244" s="146">
        <v>0</v>
      </c>
      <c r="S244" s="146">
        <v>0</v>
      </c>
      <c r="T244" s="146">
        <v>0</v>
      </c>
      <c r="U244" s="146">
        <v>0</v>
      </c>
      <c r="V244" s="146">
        <v>0</v>
      </c>
      <c r="W244" s="146">
        <v>0</v>
      </c>
      <c r="X244" s="146">
        <v>0</v>
      </c>
      <c r="Y244" s="146">
        <v>0</v>
      </c>
      <c r="Z244" s="146">
        <v>0</v>
      </c>
      <c r="AA244" s="146">
        <v>0</v>
      </c>
      <c r="AB244" s="146">
        <v>0</v>
      </c>
      <c r="AC244" s="146">
        <v>0</v>
      </c>
      <c r="AD244" s="146">
        <v>0</v>
      </c>
      <c r="AE244" s="146">
        <v>0</v>
      </c>
    </row>
    <row r="245" spans="1:31" x14ac:dyDescent="0.25">
      <c r="A245" s="10">
        <v>8</v>
      </c>
      <c r="B245" s="64" t="s">
        <v>208</v>
      </c>
      <c r="C245" s="43">
        <f t="shared" si="43"/>
        <v>0</v>
      </c>
      <c r="D245" s="49"/>
      <c r="E245" s="49"/>
      <c r="F245" s="49"/>
      <c r="G245" s="49"/>
      <c r="H245" s="49"/>
      <c r="I245" s="49">
        <v>1</v>
      </c>
      <c r="J245" s="10">
        <f t="shared" si="36"/>
        <v>0</v>
      </c>
      <c r="K245" s="10">
        <f t="shared" si="37"/>
        <v>0</v>
      </c>
      <c r="L245" s="10">
        <f t="shared" si="38"/>
        <v>0</v>
      </c>
      <c r="M245" s="10">
        <f t="shared" si="39"/>
        <v>0</v>
      </c>
      <c r="N245" s="10">
        <f t="shared" si="40"/>
        <v>0</v>
      </c>
      <c r="O245" s="69">
        <f t="shared" si="41"/>
        <v>44.85</v>
      </c>
      <c r="P245" s="70">
        <f t="shared" si="42"/>
        <v>0</v>
      </c>
      <c r="R245" s="146">
        <v>0</v>
      </c>
      <c r="S245" s="146">
        <v>0</v>
      </c>
      <c r="T245" s="146">
        <v>0</v>
      </c>
      <c r="U245" s="146">
        <v>0</v>
      </c>
      <c r="V245" s="146">
        <v>0</v>
      </c>
      <c r="W245" s="146">
        <v>0</v>
      </c>
      <c r="X245" s="146">
        <v>0</v>
      </c>
      <c r="Y245" s="146">
        <v>0</v>
      </c>
      <c r="Z245" s="146">
        <v>0</v>
      </c>
      <c r="AA245" s="146">
        <v>0</v>
      </c>
      <c r="AB245" s="146">
        <v>0</v>
      </c>
      <c r="AC245" s="146">
        <v>0</v>
      </c>
      <c r="AD245" s="146">
        <v>0</v>
      </c>
      <c r="AE245" s="146">
        <v>0</v>
      </c>
    </row>
    <row r="246" spans="1:31" x14ac:dyDescent="0.25">
      <c r="A246" s="10">
        <v>9</v>
      </c>
      <c r="B246" s="64" t="s">
        <v>209</v>
      </c>
      <c r="C246" s="43">
        <f t="shared" si="43"/>
        <v>0</v>
      </c>
      <c r="D246" s="49"/>
      <c r="E246" s="49"/>
      <c r="F246" s="49"/>
      <c r="G246" s="49"/>
      <c r="H246" s="49"/>
      <c r="I246" s="49">
        <v>1</v>
      </c>
      <c r="J246" s="10">
        <f t="shared" si="36"/>
        <v>0</v>
      </c>
      <c r="K246" s="10">
        <f t="shared" si="37"/>
        <v>0</v>
      </c>
      <c r="L246" s="10">
        <f t="shared" si="38"/>
        <v>0</v>
      </c>
      <c r="M246" s="10">
        <f t="shared" si="39"/>
        <v>0</v>
      </c>
      <c r="N246" s="10">
        <f t="shared" si="40"/>
        <v>0</v>
      </c>
      <c r="O246" s="69">
        <f t="shared" si="41"/>
        <v>44.85</v>
      </c>
      <c r="P246" s="70">
        <f t="shared" si="42"/>
        <v>0</v>
      </c>
      <c r="R246" s="146">
        <v>0</v>
      </c>
      <c r="S246" s="146">
        <v>0</v>
      </c>
      <c r="T246" s="146">
        <v>0</v>
      </c>
      <c r="U246" s="146">
        <v>0</v>
      </c>
      <c r="V246" s="146">
        <v>0</v>
      </c>
      <c r="W246" s="146">
        <v>0</v>
      </c>
      <c r="X246" s="146">
        <v>0</v>
      </c>
      <c r="Y246" s="146">
        <v>0</v>
      </c>
      <c r="Z246" s="146">
        <v>0</v>
      </c>
      <c r="AA246" s="146">
        <v>0</v>
      </c>
      <c r="AB246" s="146">
        <v>0</v>
      </c>
      <c r="AC246" s="146">
        <v>0</v>
      </c>
      <c r="AD246" s="146">
        <v>0</v>
      </c>
      <c r="AE246" s="146">
        <v>0</v>
      </c>
    </row>
    <row r="247" spans="1:31" x14ac:dyDescent="0.25">
      <c r="A247" s="10">
        <v>10</v>
      </c>
      <c r="B247" s="64" t="s">
        <v>210</v>
      </c>
      <c r="C247" s="43">
        <f t="shared" si="43"/>
        <v>0</v>
      </c>
      <c r="D247" s="49"/>
      <c r="E247" s="49"/>
      <c r="F247" s="49"/>
      <c r="G247" s="49"/>
      <c r="H247" s="49"/>
      <c r="I247" s="49">
        <v>1</v>
      </c>
      <c r="J247" s="10">
        <f t="shared" si="36"/>
        <v>0</v>
      </c>
      <c r="K247" s="10">
        <f t="shared" si="37"/>
        <v>0</v>
      </c>
      <c r="L247" s="10">
        <f t="shared" si="38"/>
        <v>0</v>
      </c>
      <c r="M247" s="10">
        <f t="shared" si="39"/>
        <v>0</v>
      </c>
      <c r="N247" s="10">
        <f t="shared" si="40"/>
        <v>0</v>
      </c>
      <c r="O247" s="69">
        <f t="shared" si="41"/>
        <v>44.85</v>
      </c>
      <c r="P247" s="70">
        <f t="shared" si="42"/>
        <v>0</v>
      </c>
      <c r="R247" s="146">
        <v>0</v>
      </c>
      <c r="S247" s="146">
        <v>0</v>
      </c>
      <c r="T247" s="146">
        <v>0</v>
      </c>
      <c r="U247" s="146">
        <v>0</v>
      </c>
      <c r="V247" s="146">
        <v>0</v>
      </c>
      <c r="W247" s="146">
        <v>0</v>
      </c>
      <c r="X247" s="146">
        <v>0</v>
      </c>
      <c r="Y247" s="146">
        <v>0</v>
      </c>
      <c r="Z247" s="146">
        <v>0</v>
      </c>
      <c r="AA247" s="146">
        <v>0</v>
      </c>
      <c r="AB247" s="146">
        <v>0</v>
      </c>
      <c r="AC247" s="146">
        <v>0</v>
      </c>
      <c r="AD247" s="146">
        <v>0</v>
      </c>
      <c r="AE247" s="146">
        <v>0</v>
      </c>
    </row>
    <row r="248" spans="1:31" x14ac:dyDescent="0.25">
      <c r="A248" s="10">
        <v>11</v>
      </c>
      <c r="B248" s="64" t="s">
        <v>211</v>
      </c>
      <c r="C248" s="43">
        <f t="shared" si="43"/>
        <v>0</v>
      </c>
      <c r="D248" s="49"/>
      <c r="E248" s="49"/>
      <c r="F248" s="49"/>
      <c r="G248" s="49"/>
      <c r="H248" s="49"/>
      <c r="I248" s="49">
        <v>1</v>
      </c>
      <c r="J248" s="10">
        <f t="shared" si="36"/>
        <v>0</v>
      </c>
      <c r="K248" s="10">
        <f t="shared" si="37"/>
        <v>0</v>
      </c>
      <c r="L248" s="10">
        <f t="shared" si="38"/>
        <v>0</v>
      </c>
      <c r="M248" s="10">
        <f t="shared" si="39"/>
        <v>0</v>
      </c>
      <c r="N248" s="10">
        <f t="shared" si="40"/>
        <v>0</v>
      </c>
      <c r="O248" s="69">
        <f t="shared" si="41"/>
        <v>44.85</v>
      </c>
      <c r="P248" s="70">
        <f t="shared" si="42"/>
        <v>0</v>
      </c>
      <c r="R248" s="146">
        <v>0</v>
      </c>
      <c r="S248" s="146">
        <v>0</v>
      </c>
      <c r="T248" s="146">
        <v>0</v>
      </c>
      <c r="U248" s="146">
        <v>0</v>
      </c>
      <c r="V248" s="146">
        <v>0</v>
      </c>
      <c r="W248" s="146">
        <v>0</v>
      </c>
      <c r="X248" s="146">
        <v>0</v>
      </c>
      <c r="Y248" s="146">
        <v>0</v>
      </c>
      <c r="Z248" s="146">
        <v>0</v>
      </c>
      <c r="AA248" s="146">
        <v>0</v>
      </c>
      <c r="AB248" s="146">
        <v>0</v>
      </c>
      <c r="AC248" s="146">
        <v>0</v>
      </c>
      <c r="AD248" s="146">
        <v>0</v>
      </c>
      <c r="AE248" s="146">
        <v>0</v>
      </c>
    </row>
    <row r="249" spans="1:31" x14ac:dyDescent="0.25">
      <c r="A249" s="10">
        <v>12</v>
      </c>
      <c r="B249" s="64" t="s">
        <v>212</v>
      </c>
      <c r="C249" s="43">
        <f t="shared" si="43"/>
        <v>0</v>
      </c>
      <c r="D249" s="49"/>
      <c r="E249" s="49"/>
      <c r="F249" s="49"/>
      <c r="G249" s="49"/>
      <c r="H249" s="49"/>
      <c r="I249" s="49">
        <v>1</v>
      </c>
      <c r="J249" s="10">
        <f t="shared" si="36"/>
        <v>0</v>
      </c>
      <c r="K249" s="10">
        <f t="shared" si="37"/>
        <v>0</v>
      </c>
      <c r="L249" s="10">
        <f t="shared" si="38"/>
        <v>0</v>
      </c>
      <c r="M249" s="10">
        <f t="shared" si="39"/>
        <v>0</v>
      </c>
      <c r="N249" s="10">
        <f t="shared" si="40"/>
        <v>0</v>
      </c>
      <c r="O249" s="69">
        <f t="shared" si="41"/>
        <v>44.85</v>
      </c>
      <c r="P249" s="70">
        <f t="shared" si="42"/>
        <v>0</v>
      </c>
      <c r="R249" s="146">
        <v>0</v>
      </c>
      <c r="S249" s="146">
        <v>0</v>
      </c>
      <c r="T249" s="146">
        <v>0</v>
      </c>
      <c r="U249" s="146">
        <v>0</v>
      </c>
      <c r="V249" s="146">
        <v>0</v>
      </c>
      <c r="W249" s="146">
        <v>0</v>
      </c>
      <c r="X249" s="146">
        <v>0</v>
      </c>
      <c r="Y249" s="146">
        <v>0</v>
      </c>
      <c r="Z249" s="146">
        <v>0</v>
      </c>
      <c r="AA249" s="146">
        <v>0</v>
      </c>
      <c r="AB249" s="146">
        <v>0</v>
      </c>
      <c r="AC249" s="146">
        <v>0</v>
      </c>
      <c r="AD249" s="146">
        <v>0</v>
      </c>
      <c r="AE249" s="146">
        <v>0</v>
      </c>
    </row>
    <row r="250" spans="1:31" x14ac:dyDescent="0.25">
      <c r="A250" s="10">
        <v>13</v>
      </c>
      <c r="B250" s="64" t="s">
        <v>213</v>
      </c>
      <c r="C250" s="43">
        <f t="shared" si="43"/>
        <v>0</v>
      </c>
      <c r="D250" s="49"/>
      <c r="E250" s="49"/>
      <c r="F250" s="49"/>
      <c r="G250" s="49"/>
      <c r="H250" s="49"/>
      <c r="I250" s="49">
        <v>1</v>
      </c>
      <c r="J250" s="10">
        <f t="shared" si="36"/>
        <v>0</v>
      </c>
      <c r="K250" s="10">
        <f t="shared" si="37"/>
        <v>0</v>
      </c>
      <c r="L250" s="10">
        <f t="shared" si="38"/>
        <v>0</v>
      </c>
      <c r="M250" s="10">
        <f t="shared" si="39"/>
        <v>0</v>
      </c>
      <c r="N250" s="10">
        <f t="shared" si="40"/>
        <v>0</v>
      </c>
      <c r="O250" s="69">
        <f t="shared" si="41"/>
        <v>44.85</v>
      </c>
      <c r="P250" s="70">
        <f t="shared" si="42"/>
        <v>0</v>
      </c>
      <c r="R250" s="146">
        <v>0</v>
      </c>
      <c r="S250" s="146">
        <v>0</v>
      </c>
      <c r="T250" s="146">
        <v>0</v>
      </c>
      <c r="U250" s="146">
        <v>0</v>
      </c>
      <c r="V250" s="146">
        <v>0</v>
      </c>
      <c r="W250" s="146">
        <v>0</v>
      </c>
      <c r="X250" s="146">
        <v>0</v>
      </c>
      <c r="Y250" s="146">
        <v>0</v>
      </c>
      <c r="Z250" s="146">
        <v>0</v>
      </c>
      <c r="AA250" s="146">
        <v>0</v>
      </c>
      <c r="AB250" s="146">
        <v>5.781848004373976E-3</v>
      </c>
      <c r="AC250" s="146">
        <v>0</v>
      </c>
      <c r="AD250" s="146">
        <v>0</v>
      </c>
      <c r="AE250" s="146">
        <v>3.9639147074904315E-3</v>
      </c>
    </row>
    <row r="251" spans="1:31" x14ac:dyDescent="0.25">
      <c r="A251" s="10">
        <v>14</v>
      </c>
      <c r="B251" s="64" t="s">
        <v>214</v>
      </c>
      <c r="C251" s="43">
        <f t="shared" si="43"/>
        <v>0</v>
      </c>
      <c r="D251" s="49"/>
      <c r="E251" s="49"/>
      <c r="F251" s="49"/>
      <c r="G251" s="49"/>
      <c r="H251" s="49"/>
      <c r="I251" s="49">
        <v>1</v>
      </c>
      <c r="J251" s="10">
        <f t="shared" si="36"/>
        <v>0</v>
      </c>
      <c r="K251" s="10">
        <f t="shared" si="37"/>
        <v>0</v>
      </c>
      <c r="L251" s="10">
        <f t="shared" si="38"/>
        <v>0</v>
      </c>
      <c r="M251" s="10">
        <f t="shared" si="39"/>
        <v>0</v>
      </c>
      <c r="N251" s="10">
        <f t="shared" si="40"/>
        <v>0</v>
      </c>
      <c r="O251" s="69">
        <f t="shared" si="41"/>
        <v>44.85</v>
      </c>
      <c r="P251" s="70">
        <f t="shared" si="42"/>
        <v>0</v>
      </c>
      <c r="R251" s="146">
        <v>0</v>
      </c>
      <c r="S251" s="146">
        <v>0</v>
      </c>
      <c r="T251" s="146">
        <v>0</v>
      </c>
      <c r="U251" s="146">
        <v>0</v>
      </c>
      <c r="V251" s="146">
        <v>0</v>
      </c>
      <c r="W251" s="146">
        <v>0</v>
      </c>
      <c r="X251" s="146">
        <v>0</v>
      </c>
      <c r="Y251" s="146">
        <v>0</v>
      </c>
      <c r="Z251" s="146">
        <v>0</v>
      </c>
      <c r="AA251" s="146">
        <v>0</v>
      </c>
      <c r="AB251" s="146">
        <v>5.781848004373976E-3</v>
      </c>
      <c r="AC251" s="146">
        <v>0</v>
      </c>
      <c r="AD251" s="146">
        <v>0</v>
      </c>
      <c r="AE251" s="146">
        <v>3.9639147074904315E-3</v>
      </c>
    </row>
    <row r="252" spans="1:31" x14ac:dyDescent="0.25">
      <c r="A252" s="10">
        <v>15</v>
      </c>
      <c r="B252" s="71" t="s">
        <v>215</v>
      </c>
      <c r="C252" s="43">
        <f t="shared" si="43"/>
        <v>0</v>
      </c>
      <c r="D252" s="49"/>
      <c r="E252" s="49"/>
      <c r="F252" s="49"/>
      <c r="G252" s="49"/>
      <c r="H252" s="49">
        <v>1</v>
      </c>
      <c r="I252" s="49"/>
      <c r="J252" s="10">
        <f t="shared" si="36"/>
        <v>0</v>
      </c>
      <c r="K252" s="10">
        <f t="shared" si="37"/>
        <v>0</v>
      </c>
      <c r="L252" s="10">
        <f t="shared" si="38"/>
        <v>0</v>
      </c>
      <c r="M252" s="10">
        <f t="shared" si="39"/>
        <v>0</v>
      </c>
      <c r="N252" s="10">
        <f t="shared" si="40"/>
        <v>70.709999999999994</v>
      </c>
      <c r="O252" s="69">
        <f t="shared" si="41"/>
        <v>0</v>
      </c>
      <c r="P252" s="70">
        <f t="shared" si="42"/>
        <v>0</v>
      </c>
      <c r="R252" s="146">
        <v>0</v>
      </c>
      <c r="S252" s="146">
        <v>0</v>
      </c>
      <c r="T252" s="146">
        <v>0</v>
      </c>
      <c r="U252" s="146">
        <v>0</v>
      </c>
      <c r="V252" s="146">
        <v>0</v>
      </c>
      <c r="W252" s="146">
        <v>0</v>
      </c>
      <c r="X252" s="146">
        <v>0</v>
      </c>
      <c r="Y252" s="146">
        <v>0</v>
      </c>
      <c r="Z252" s="146">
        <v>3.2121377802077629E-3</v>
      </c>
      <c r="AA252" s="146">
        <v>1.0237834882449427E-2</v>
      </c>
      <c r="AB252" s="146">
        <v>8.3385729907053049E-2</v>
      </c>
      <c r="AC252" s="146">
        <v>1.5548113723346092E-2</v>
      </c>
      <c r="AD252" s="146">
        <v>0</v>
      </c>
      <c r="AE252" s="146">
        <v>8.3734281027884092E-2</v>
      </c>
    </row>
    <row r="253" spans="1:31" x14ac:dyDescent="0.25">
      <c r="A253" s="10">
        <v>16</v>
      </c>
      <c r="B253" s="71" t="s">
        <v>216</v>
      </c>
      <c r="C253" s="43">
        <f t="shared" si="43"/>
        <v>3.8211325737439974E-4</v>
      </c>
      <c r="D253" s="49"/>
      <c r="E253" s="49"/>
      <c r="F253" s="49"/>
      <c r="G253" s="49"/>
      <c r="H253" s="49">
        <v>1</v>
      </c>
      <c r="I253" s="49"/>
      <c r="J253" s="10">
        <f t="shared" si="36"/>
        <v>0</v>
      </c>
      <c r="K253" s="10">
        <f t="shared" si="37"/>
        <v>0</v>
      </c>
      <c r="L253" s="10">
        <f t="shared" si="38"/>
        <v>0</v>
      </c>
      <c r="M253" s="10">
        <f t="shared" si="39"/>
        <v>0</v>
      </c>
      <c r="N253" s="10">
        <f t="shared" si="40"/>
        <v>70.709999999999994</v>
      </c>
      <c r="O253" s="69">
        <f t="shared" si="41"/>
        <v>0</v>
      </c>
      <c r="P253" s="70">
        <f t="shared" si="42"/>
        <v>2.7019228428943803E-2</v>
      </c>
      <c r="R253" s="146">
        <v>0</v>
      </c>
      <c r="S253" s="146">
        <v>8.3534340780782028E-5</v>
      </c>
      <c r="T253" s="146">
        <v>0</v>
      </c>
      <c r="U253" s="146">
        <v>3.8211325737439974E-4</v>
      </c>
      <c r="V253" s="146">
        <v>0</v>
      </c>
      <c r="W253" s="146">
        <v>4.0480158895325078E-3</v>
      </c>
      <c r="X253" s="146">
        <v>0</v>
      </c>
      <c r="Y253" s="146">
        <v>7.1455959015931587E-4</v>
      </c>
      <c r="Z253" s="146">
        <v>3.2121377802077629E-3</v>
      </c>
      <c r="AA253" s="146">
        <v>1.0237834882449427E-2</v>
      </c>
      <c r="AB253" s="146">
        <v>8.3385729907053049E-2</v>
      </c>
      <c r="AC253" s="146">
        <v>1.5548113723346092E-2</v>
      </c>
      <c r="AD253" s="146">
        <v>0</v>
      </c>
      <c r="AE253" s="146">
        <v>8.3734281027884092E-2</v>
      </c>
    </row>
    <row r="254" spans="1:31" x14ac:dyDescent="0.25">
      <c r="A254" s="10">
        <v>17</v>
      </c>
      <c r="B254" s="72" t="s">
        <v>217</v>
      </c>
      <c r="C254" s="43">
        <f t="shared" si="43"/>
        <v>1.8357032813455847E-2</v>
      </c>
      <c r="D254" s="49"/>
      <c r="E254" s="49"/>
      <c r="F254" s="49"/>
      <c r="G254" s="49">
        <v>1</v>
      </c>
      <c r="H254" s="49"/>
      <c r="I254" s="49"/>
      <c r="J254" s="10">
        <f t="shared" si="36"/>
        <v>0</v>
      </c>
      <c r="K254" s="10">
        <f t="shared" si="37"/>
        <v>0</v>
      </c>
      <c r="L254" s="10">
        <f t="shared" si="38"/>
        <v>0</v>
      </c>
      <c r="M254" s="10">
        <f t="shared" si="39"/>
        <v>102.71</v>
      </c>
      <c r="N254" s="10">
        <f t="shared" si="40"/>
        <v>0</v>
      </c>
      <c r="O254" s="69">
        <f t="shared" si="41"/>
        <v>0</v>
      </c>
      <c r="P254" s="70">
        <f t="shared" si="42"/>
        <v>1.8854508402700498</v>
      </c>
      <c r="R254" s="146">
        <v>0</v>
      </c>
      <c r="S254" s="146">
        <v>1.425399614959344E-2</v>
      </c>
      <c r="T254" s="146">
        <v>0</v>
      </c>
      <c r="U254" s="146">
        <v>1.8357032813455847E-2</v>
      </c>
      <c r="V254" s="146">
        <v>3.4273969440508411E-3</v>
      </c>
      <c r="W254" s="146">
        <v>3.8138797788487444E-2</v>
      </c>
      <c r="X254" s="146">
        <v>1.4777417650846047E-3</v>
      </c>
      <c r="Y254" s="146">
        <v>2.9475583094071792E-2</v>
      </c>
      <c r="Z254" s="146">
        <v>5.7668124658283221E-2</v>
      </c>
      <c r="AA254" s="146">
        <v>0.10667714598141061</v>
      </c>
      <c r="AB254" s="146">
        <v>0.19685620557681796</v>
      </c>
      <c r="AC254" s="146">
        <v>0.11845954073264081</v>
      </c>
      <c r="AD254" s="146">
        <v>0</v>
      </c>
      <c r="AE254" s="146">
        <v>0.216566429743029</v>
      </c>
    </row>
    <row r="255" spans="1:31" x14ac:dyDescent="0.25">
      <c r="A255" s="10">
        <v>18</v>
      </c>
      <c r="B255" s="72" t="s">
        <v>218</v>
      </c>
      <c r="C255" s="43">
        <f t="shared" si="43"/>
        <v>5.7683505404049693E-2</v>
      </c>
      <c r="D255" s="49"/>
      <c r="E255" s="49"/>
      <c r="F255" s="49"/>
      <c r="G255" s="49">
        <v>1</v>
      </c>
      <c r="H255" s="49"/>
      <c r="I255" s="49"/>
      <c r="J255" s="10">
        <f t="shared" si="36"/>
        <v>0</v>
      </c>
      <c r="K255" s="10">
        <f t="shared" si="37"/>
        <v>0</v>
      </c>
      <c r="L255" s="10">
        <f t="shared" si="38"/>
        <v>0</v>
      </c>
      <c r="M255" s="10">
        <f t="shared" si="39"/>
        <v>102.71</v>
      </c>
      <c r="N255" s="10">
        <f t="shared" si="40"/>
        <v>0</v>
      </c>
      <c r="O255" s="69">
        <f t="shared" si="41"/>
        <v>0</v>
      </c>
      <c r="P255" s="70">
        <f t="shared" si="42"/>
        <v>5.9246728400499435</v>
      </c>
      <c r="R255" s="146">
        <v>1.2019445157580296E-2</v>
      </c>
      <c r="S255" s="146">
        <v>6.3030457134590073E-2</v>
      </c>
      <c r="T255" s="146">
        <v>2.6740084360195124E-3</v>
      </c>
      <c r="U255" s="146">
        <v>5.7683505404049693E-2</v>
      </c>
      <c r="V255" s="146">
        <v>4.1841791534464629E-2</v>
      </c>
      <c r="W255" s="146">
        <v>8.5777033561644359E-2</v>
      </c>
      <c r="X255" s="146">
        <v>3.1406258892430275E-2</v>
      </c>
      <c r="Y255" s="146">
        <v>8.4125100549456253E-2</v>
      </c>
      <c r="Z255" s="146">
        <v>5.7668124658283221E-2</v>
      </c>
      <c r="AA255" s="146">
        <v>0.10667714598141061</v>
      </c>
      <c r="AB255" s="146">
        <v>0.19685620557681796</v>
      </c>
      <c r="AC255" s="146">
        <v>0.11845954073264081</v>
      </c>
      <c r="AD255" s="146">
        <v>1.0366704740630714E-2</v>
      </c>
      <c r="AE255" s="146">
        <v>0.216566429743029</v>
      </c>
    </row>
    <row r="256" spans="1:31" x14ac:dyDescent="0.25">
      <c r="A256" s="10">
        <v>19</v>
      </c>
      <c r="B256" s="72" t="s">
        <v>219</v>
      </c>
      <c r="C256" s="43">
        <f t="shared" si="43"/>
        <v>9.9341648687601591E-2</v>
      </c>
      <c r="D256" s="49"/>
      <c r="E256" s="49"/>
      <c r="F256" s="49"/>
      <c r="G256" s="49">
        <v>1</v>
      </c>
      <c r="H256" s="49"/>
      <c r="I256" s="49"/>
      <c r="J256" s="10">
        <f t="shared" si="36"/>
        <v>0</v>
      </c>
      <c r="K256" s="10">
        <f t="shared" si="37"/>
        <v>0</v>
      </c>
      <c r="L256" s="10">
        <f t="shared" si="38"/>
        <v>0</v>
      </c>
      <c r="M256" s="10">
        <f t="shared" si="39"/>
        <v>102.71</v>
      </c>
      <c r="N256" s="10">
        <f t="shared" si="40"/>
        <v>0</v>
      </c>
      <c r="O256" s="69">
        <f t="shared" si="41"/>
        <v>0</v>
      </c>
      <c r="P256" s="70">
        <f t="shared" si="42"/>
        <v>10.20338073670356</v>
      </c>
      <c r="R256" s="146">
        <v>6.3646142742507378E-2</v>
      </c>
      <c r="S256" s="146">
        <v>0.11727462042523787</v>
      </c>
      <c r="T256" s="146">
        <v>3.9937609867001109E-2</v>
      </c>
      <c r="U256" s="146">
        <v>9.9341648687601591E-2</v>
      </c>
      <c r="V256" s="146">
        <v>0.10114467151911735</v>
      </c>
      <c r="W256" s="146">
        <v>0.13174387601455878</v>
      </c>
      <c r="X256" s="146">
        <v>8.358583018369356E-2</v>
      </c>
      <c r="Y256" s="146">
        <v>0.13813865996959893</v>
      </c>
      <c r="Z256" s="146">
        <v>0.15515308911973755</v>
      </c>
      <c r="AA256" s="146">
        <v>0.22536905412793876</v>
      </c>
      <c r="AB256" s="146">
        <v>0.2869259158009842</v>
      </c>
      <c r="AC256" s="146">
        <v>0.23404182613449967</v>
      </c>
      <c r="AD256" s="146">
        <v>6.2716841636838966E-2</v>
      </c>
      <c r="AE256" s="146">
        <v>0.30562465828321489</v>
      </c>
    </row>
    <row r="257" spans="1:31" x14ac:dyDescent="0.25">
      <c r="A257" s="10">
        <v>20</v>
      </c>
      <c r="B257" s="72" t="s">
        <v>220</v>
      </c>
      <c r="C257" s="43">
        <f t="shared" si="43"/>
        <v>0.14038373182150898</v>
      </c>
      <c r="D257" s="49"/>
      <c r="E257" s="49"/>
      <c r="F257" s="49"/>
      <c r="G257" s="49">
        <v>1</v>
      </c>
      <c r="H257" s="49"/>
      <c r="I257" s="49"/>
      <c r="J257" s="10">
        <f t="shared" si="36"/>
        <v>0</v>
      </c>
      <c r="K257" s="10">
        <f t="shared" si="37"/>
        <v>0</v>
      </c>
      <c r="L257" s="10">
        <f t="shared" si="38"/>
        <v>0</v>
      </c>
      <c r="M257" s="10">
        <f t="shared" si="39"/>
        <v>102.71</v>
      </c>
      <c r="N257" s="10">
        <f t="shared" si="40"/>
        <v>0</v>
      </c>
      <c r="O257" s="69">
        <f t="shared" si="41"/>
        <v>0</v>
      </c>
      <c r="P257" s="70">
        <f t="shared" si="42"/>
        <v>14.418813095387186</v>
      </c>
      <c r="R257" s="146">
        <v>0.12205261092467681</v>
      </c>
      <c r="S257" s="146">
        <v>0.16749394729644804</v>
      </c>
      <c r="T257" s="146">
        <v>9.5948023129001206E-2</v>
      </c>
      <c r="U257" s="146">
        <v>0.14038373182150898</v>
      </c>
      <c r="V257" s="146">
        <v>0.15688241047449727</v>
      </c>
      <c r="W257" s="146">
        <v>0.17357102277556452</v>
      </c>
      <c r="X257" s="146">
        <v>0.13315812146414663</v>
      </c>
      <c r="Y257" s="146">
        <v>0.18673585769633405</v>
      </c>
      <c r="Z257" s="146">
        <v>0.15515308911973755</v>
      </c>
      <c r="AA257" s="146">
        <v>0.22536905412793876</v>
      </c>
      <c r="AB257" s="146">
        <v>0.2869259158009842</v>
      </c>
      <c r="AC257" s="146">
        <v>0.23404182613449967</v>
      </c>
      <c r="AD257" s="146">
        <v>0.1215590843257678</v>
      </c>
      <c r="AE257" s="146">
        <v>0.30562465828321489</v>
      </c>
    </row>
    <row r="258" spans="1:31" x14ac:dyDescent="0.25">
      <c r="A258" s="10">
        <v>21</v>
      </c>
      <c r="B258" s="72" t="s">
        <v>221</v>
      </c>
      <c r="C258" s="43">
        <f t="shared" si="43"/>
        <v>0.17864964516714535</v>
      </c>
      <c r="D258" s="49"/>
      <c r="E258" s="49"/>
      <c r="F258" s="49"/>
      <c r="G258" s="49">
        <v>1</v>
      </c>
      <c r="H258" s="49"/>
      <c r="I258" s="49"/>
      <c r="J258" s="10">
        <f t="shared" si="36"/>
        <v>0</v>
      </c>
      <c r="K258" s="10">
        <f t="shared" si="37"/>
        <v>0</v>
      </c>
      <c r="L258" s="10">
        <f t="shared" si="38"/>
        <v>0</v>
      </c>
      <c r="M258" s="10">
        <f t="shared" si="39"/>
        <v>102.71</v>
      </c>
      <c r="N258" s="10">
        <f t="shared" si="40"/>
        <v>0</v>
      </c>
      <c r="O258" s="69">
        <f t="shared" si="41"/>
        <v>0</v>
      </c>
      <c r="P258" s="70">
        <f t="shared" si="42"/>
        <v>18.349105055117498</v>
      </c>
      <c r="R258" s="146">
        <v>0.17681809119351241</v>
      </c>
      <c r="S258" s="146">
        <v>0.21372640790312078</v>
      </c>
      <c r="T258" s="146">
        <v>0.15103834746677955</v>
      </c>
      <c r="U258" s="146">
        <v>0.17864964516714535</v>
      </c>
      <c r="V258" s="146">
        <v>0.20705366786826274</v>
      </c>
      <c r="W258" s="146">
        <v>0.21071544732289502</v>
      </c>
      <c r="X258" s="146">
        <v>0.17750735995421452</v>
      </c>
      <c r="Y258" s="146">
        <v>0.22903778543376554</v>
      </c>
      <c r="Z258" s="146">
        <v>0.22302487698195736</v>
      </c>
      <c r="AA258" s="146">
        <v>0.30872061235647902</v>
      </c>
      <c r="AB258" s="146">
        <v>0.34681519956260254</v>
      </c>
      <c r="AC258" s="146">
        <v>0.31483050847457628</v>
      </c>
      <c r="AD258" s="146">
        <v>0.1752954666233395</v>
      </c>
      <c r="AE258" s="146">
        <v>0.36755740841990164</v>
      </c>
    </row>
    <row r="259" spans="1:31" x14ac:dyDescent="0.25">
      <c r="A259" s="10">
        <v>22</v>
      </c>
      <c r="B259" s="72" t="s">
        <v>222</v>
      </c>
      <c r="C259" s="43">
        <f t="shared" si="43"/>
        <v>0.21329717991233837</v>
      </c>
      <c r="D259" s="49"/>
      <c r="E259" s="49"/>
      <c r="F259" s="49"/>
      <c r="G259" s="49">
        <v>1</v>
      </c>
      <c r="H259" s="49"/>
      <c r="I259" s="49"/>
      <c r="J259" s="10">
        <f t="shared" si="36"/>
        <v>0</v>
      </c>
      <c r="K259" s="10">
        <f t="shared" si="37"/>
        <v>0</v>
      </c>
      <c r="L259" s="10">
        <f t="shared" si="38"/>
        <v>0</v>
      </c>
      <c r="M259" s="10">
        <f t="shared" si="39"/>
        <v>102.71</v>
      </c>
      <c r="N259" s="10">
        <f t="shared" si="40"/>
        <v>0</v>
      </c>
      <c r="O259" s="69">
        <f t="shared" si="41"/>
        <v>0</v>
      </c>
      <c r="P259" s="70">
        <f t="shared" si="42"/>
        <v>21.907753348796273</v>
      </c>
      <c r="R259" s="146">
        <v>0.22593376263131265</v>
      </c>
      <c r="S259" s="146">
        <v>0.25636689185622002</v>
      </c>
      <c r="T259" s="146">
        <v>0.1996880493350055</v>
      </c>
      <c r="U259" s="146">
        <v>0.21329717991233837</v>
      </c>
      <c r="V259" s="146">
        <v>0.25056459361188688</v>
      </c>
      <c r="W259" s="146">
        <v>0.24247192040750279</v>
      </c>
      <c r="X259" s="146">
        <v>0.21694777809819671</v>
      </c>
      <c r="Y259" s="146">
        <v>0.26470860017451853</v>
      </c>
      <c r="Z259" s="146">
        <v>0.22302487698195736</v>
      </c>
      <c r="AA259" s="146">
        <v>0.30872061235647902</v>
      </c>
      <c r="AB259" s="146">
        <v>0.34681519956260254</v>
      </c>
      <c r="AC259" s="146">
        <v>0.31483050847457628</v>
      </c>
      <c r="AD259" s="146">
        <v>0.22321134027916162</v>
      </c>
      <c r="AE259" s="146">
        <v>0.36755740841990164</v>
      </c>
    </row>
    <row r="260" spans="1:31" x14ac:dyDescent="0.25">
      <c r="A260" s="10">
        <v>23</v>
      </c>
      <c r="B260" s="71" t="s">
        <v>223</v>
      </c>
      <c r="C260" s="43">
        <f t="shared" si="43"/>
        <v>0.2399593274013806</v>
      </c>
      <c r="D260" s="49"/>
      <c r="E260" s="49"/>
      <c r="F260" s="49"/>
      <c r="G260" s="49"/>
      <c r="H260" s="49">
        <v>1</v>
      </c>
      <c r="I260" s="49"/>
      <c r="J260" s="10">
        <f t="shared" si="36"/>
        <v>0</v>
      </c>
      <c r="K260" s="10">
        <f t="shared" si="37"/>
        <v>0</v>
      </c>
      <c r="L260" s="10">
        <f t="shared" si="38"/>
        <v>0</v>
      </c>
      <c r="M260" s="10">
        <f t="shared" si="39"/>
        <v>0</v>
      </c>
      <c r="N260" s="10">
        <f t="shared" si="40"/>
        <v>70.709999999999994</v>
      </c>
      <c r="O260" s="69">
        <f t="shared" si="41"/>
        <v>0</v>
      </c>
      <c r="P260" s="70">
        <f t="shared" si="42"/>
        <v>16.96752404055162</v>
      </c>
      <c r="R260" s="146">
        <v>0.26804367111862909</v>
      </c>
      <c r="S260" s="146">
        <v>0.29126905824062682</v>
      </c>
      <c r="T260" s="146">
        <v>0.24433153067901586</v>
      </c>
      <c r="U260" s="146">
        <v>0.2399593274013806</v>
      </c>
      <c r="V260" s="146">
        <v>0.28675887765225355</v>
      </c>
      <c r="W260" s="146">
        <v>0.26863592554716414</v>
      </c>
      <c r="X260" s="146">
        <v>0.24944111139252828</v>
      </c>
      <c r="Y260" s="146">
        <v>0.29294799517761472</v>
      </c>
      <c r="Z260" s="146">
        <v>0.26932750136686717</v>
      </c>
      <c r="AA260" s="146">
        <v>0.35187260798250419</v>
      </c>
      <c r="AB260" s="146">
        <v>0.37304537998906506</v>
      </c>
      <c r="AC260" s="146">
        <v>0.36165937670858389</v>
      </c>
      <c r="AD260" s="146">
        <v>0.26534114617277127</v>
      </c>
      <c r="AE260" s="146">
        <v>0.39159376708583921</v>
      </c>
    </row>
    <row r="261" spans="1:31" x14ac:dyDescent="0.25">
      <c r="A261" s="10">
        <v>24</v>
      </c>
      <c r="B261" s="71" t="s">
        <v>224</v>
      </c>
      <c r="C261" s="43">
        <f t="shared" si="43"/>
        <v>0.26049206631294786</v>
      </c>
      <c r="D261" s="49"/>
      <c r="E261" s="49"/>
      <c r="F261" s="49"/>
      <c r="G261" s="49"/>
      <c r="H261" s="49">
        <v>1</v>
      </c>
      <c r="I261" s="49"/>
      <c r="J261" s="10">
        <f t="shared" si="36"/>
        <v>0</v>
      </c>
      <c r="K261" s="10">
        <f t="shared" si="37"/>
        <v>0</v>
      </c>
      <c r="L261" s="10">
        <f t="shared" si="38"/>
        <v>0</v>
      </c>
      <c r="M261" s="10">
        <f t="shared" si="39"/>
        <v>0</v>
      </c>
      <c r="N261" s="10">
        <f t="shared" si="40"/>
        <v>70.709999999999994</v>
      </c>
      <c r="O261" s="69">
        <f t="shared" si="41"/>
        <v>0</v>
      </c>
      <c r="P261" s="70">
        <f t="shared" si="42"/>
        <v>18.41939400898854</v>
      </c>
      <c r="R261" s="146">
        <v>0.30349936031605962</v>
      </c>
      <c r="S261" s="146">
        <v>0.31797726519753677</v>
      </c>
      <c r="T261" s="146">
        <v>0.28094340245534044</v>
      </c>
      <c r="U261" s="146">
        <v>0.26049206631294786</v>
      </c>
      <c r="V261" s="146">
        <v>0.31609026521127026</v>
      </c>
      <c r="W261" s="146">
        <v>0.2881919326232506</v>
      </c>
      <c r="X261" s="146">
        <v>0.27570075241345698</v>
      </c>
      <c r="Y261" s="146">
        <v>0.31375597044305403</v>
      </c>
      <c r="Z261" s="146">
        <v>0.26932750136686717</v>
      </c>
      <c r="AA261" s="146">
        <v>0.35187260798250419</v>
      </c>
      <c r="AB261" s="146">
        <v>0.37304537998906506</v>
      </c>
      <c r="AC261" s="146">
        <v>0.36165937670858389</v>
      </c>
      <c r="AD261" s="146">
        <v>0.30098745649354475</v>
      </c>
      <c r="AE261" s="146">
        <v>0.39159376708583921</v>
      </c>
    </row>
    <row r="262" spans="1:31" x14ac:dyDescent="0.25">
      <c r="A262" s="10">
        <v>25</v>
      </c>
      <c r="B262" s="71" t="s">
        <v>225</v>
      </c>
      <c r="C262" s="43">
        <f t="shared" si="43"/>
        <v>0.2714641755604128</v>
      </c>
      <c r="D262" s="49"/>
      <c r="E262" s="49"/>
      <c r="F262" s="49"/>
      <c r="G262" s="49"/>
      <c r="H262" s="49">
        <v>1</v>
      </c>
      <c r="I262" s="49"/>
      <c r="J262" s="10">
        <f t="shared" si="36"/>
        <v>0</v>
      </c>
      <c r="K262" s="10">
        <f t="shared" si="37"/>
        <v>0</v>
      </c>
      <c r="L262" s="10">
        <f t="shared" si="38"/>
        <v>0</v>
      </c>
      <c r="M262" s="10">
        <f t="shared" si="39"/>
        <v>0</v>
      </c>
      <c r="N262" s="10">
        <f t="shared" si="40"/>
        <v>70.709999999999994</v>
      </c>
      <c r="O262" s="69">
        <f t="shared" si="41"/>
        <v>0</v>
      </c>
      <c r="P262" s="70">
        <f t="shared" si="42"/>
        <v>19.195231853876788</v>
      </c>
      <c r="R262" s="146">
        <v>0.33102020688856937</v>
      </c>
      <c r="S262" s="146">
        <v>0.33634722613832863</v>
      </c>
      <c r="T262" s="146">
        <v>0.31082712397329315</v>
      </c>
      <c r="U262" s="146">
        <v>0.2714641755604128</v>
      </c>
      <c r="V262" s="146">
        <v>0.33730285433544305</v>
      </c>
      <c r="W262" s="146">
        <v>0.30026545736694327</v>
      </c>
      <c r="X262" s="146">
        <v>0.29522562780385647</v>
      </c>
      <c r="Y262" s="146">
        <v>0.32798285188312593</v>
      </c>
      <c r="Z262" s="146">
        <v>0.28843630399125209</v>
      </c>
      <c r="AA262" s="146">
        <v>0.36504237288135594</v>
      </c>
      <c r="AB262" s="146">
        <v>0.37012711864406778</v>
      </c>
      <c r="AC262" s="146">
        <v>0.37132312739201756</v>
      </c>
      <c r="AD262" s="146">
        <v>0.32899650177699308</v>
      </c>
      <c r="AE262" s="146">
        <v>0.38399398578458177</v>
      </c>
    </row>
    <row r="263" spans="1:31" x14ac:dyDescent="0.25">
      <c r="A263" s="10">
        <v>26</v>
      </c>
      <c r="B263" s="71" t="s">
        <v>226</v>
      </c>
      <c r="C263" s="43">
        <f t="shared" si="43"/>
        <v>0.27439630994353065</v>
      </c>
      <c r="D263" s="49"/>
      <c r="E263" s="49"/>
      <c r="F263" s="49"/>
      <c r="G263" s="49"/>
      <c r="H263" s="49">
        <v>1</v>
      </c>
      <c r="I263" s="49"/>
      <c r="J263" s="10">
        <f t="shared" si="36"/>
        <v>0</v>
      </c>
      <c r="K263" s="10">
        <f t="shared" si="37"/>
        <v>0</v>
      </c>
      <c r="L263" s="10">
        <f t="shared" si="38"/>
        <v>0</v>
      </c>
      <c r="M263" s="10">
        <f t="shared" si="39"/>
        <v>0</v>
      </c>
      <c r="N263" s="10">
        <f t="shared" si="40"/>
        <v>70.709999999999994</v>
      </c>
      <c r="O263" s="69">
        <f t="shared" si="41"/>
        <v>0</v>
      </c>
      <c r="P263" s="70">
        <f t="shared" si="42"/>
        <v>19.40256307610705</v>
      </c>
      <c r="R263" s="146">
        <v>0.35005378508379048</v>
      </c>
      <c r="S263" s="146">
        <v>0.34624984253634139</v>
      </c>
      <c r="T263" s="146">
        <v>0.32230906700681072</v>
      </c>
      <c r="U263" s="146">
        <v>0.27439630994353065</v>
      </c>
      <c r="V263" s="146">
        <v>0.35000772054885132</v>
      </c>
      <c r="W263" s="146">
        <v>0.30544184005495179</v>
      </c>
      <c r="X263" s="146">
        <v>0.30785437495719442</v>
      </c>
      <c r="Y263" s="146">
        <v>0.3358715897584848</v>
      </c>
      <c r="Z263" s="146">
        <v>0.28843630399125209</v>
      </c>
      <c r="AA263" s="146">
        <v>0.36504237288135594</v>
      </c>
      <c r="AB263" s="146">
        <v>0.37012711864406778</v>
      </c>
      <c r="AC263" s="146">
        <v>0.37132312739201756</v>
      </c>
      <c r="AD263" s="146">
        <v>0.34599307582849226</v>
      </c>
      <c r="AE263" s="146">
        <v>0.38399398578458177</v>
      </c>
    </row>
    <row r="264" spans="1:31" x14ac:dyDescent="0.25">
      <c r="A264" s="10">
        <v>27</v>
      </c>
      <c r="B264" s="71" t="s">
        <v>227</v>
      </c>
      <c r="C264" s="43">
        <f t="shared" si="43"/>
        <v>0.27637706029808362</v>
      </c>
      <c r="D264" s="49"/>
      <c r="E264" s="49"/>
      <c r="F264" s="49"/>
      <c r="G264" s="49"/>
      <c r="H264" s="49">
        <v>1</v>
      </c>
      <c r="I264" s="49"/>
      <c r="J264" s="10">
        <f t="shared" si="36"/>
        <v>0</v>
      </c>
      <c r="K264" s="10">
        <f t="shared" si="37"/>
        <v>0</v>
      </c>
      <c r="L264" s="10">
        <f t="shared" si="38"/>
        <v>0</v>
      </c>
      <c r="M264" s="10">
        <f t="shared" si="39"/>
        <v>0</v>
      </c>
      <c r="N264" s="10">
        <f t="shared" si="40"/>
        <v>70.709999999999994</v>
      </c>
      <c r="O264" s="69">
        <f t="shared" si="41"/>
        <v>0</v>
      </c>
      <c r="P264" s="70">
        <f t="shared" si="42"/>
        <v>19.542621933677491</v>
      </c>
      <c r="R264" s="146">
        <v>0.36484372909036744</v>
      </c>
      <c r="S264" s="146">
        <v>0.34594608129713866</v>
      </c>
      <c r="T264" s="146">
        <v>0.3329859322316342</v>
      </c>
      <c r="U264" s="146">
        <v>0.27637706029808362</v>
      </c>
      <c r="V264" s="146">
        <v>0.35519338022779345</v>
      </c>
      <c r="W264" s="146">
        <v>0.3053360556675947</v>
      </c>
      <c r="X264" s="146">
        <v>0.31488638749449371</v>
      </c>
      <c r="Y264" s="146">
        <v>0.33760796956257189</v>
      </c>
      <c r="Z264" s="146">
        <v>0.2747402952433024</v>
      </c>
      <c r="AA264" s="146">
        <v>0.35368370694368501</v>
      </c>
      <c r="AB264" s="146">
        <v>0.34568753417167852</v>
      </c>
      <c r="AC264" s="146">
        <v>0.35123701476216501</v>
      </c>
      <c r="AD264" s="146">
        <v>0.35899450785370179</v>
      </c>
      <c r="AE264" s="146">
        <v>0.34174412247129593</v>
      </c>
    </row>
    <row r="265" spans="1:31" x14ac:dyDescent="0.25">
      <c r="A265" s="10">
        <v>28</v>
      </c>
      <c r="B265" s="71" t="s">
        <v>228</v>
      </c>
      <c r="C265" s="43">
        <f t="shared" si="43"/>
        <v>0.27318758433346879</v>
      </c>
      <c r="D265" s="49"/>
      <c r="E265" s="49"/>
      <c r="F265" s="49"/>
      <c r="G265" s="49"/>
      <c r="H265" s="49">
        <v>1</v>
      </c>
      <c r="I265" s="49"/>
      <c r="J265" s="10">
        <f t="shared" si="36"/>
        <v>0</v>
      </c>
      <c r="K265" s="10">
        <f t="shared" si="37"/>
        <v>0</v>
      </c>
      <c r="L265" s="10">
        <f t="shared" si="38"/>
        <v>0</v>
      </c>
      <c r="M265" s="10">
        <f t="shared" si="39"/>
        <v>0</v>
      </c>
      <c r="N265" s="10">
        <f t="shared" si="40"/>
        <v>70.709999999999994</v>
      </c>
      <c r="O265" s="69">
        <f t="shared" si="41"/>
        <v>0</v>
      </c>
      <c r="P265" s="70">
        <f t="shared" si="42"/>
        <v>19.317094088219577</v>
      </c>
      <c r="R265" s="146">
        <v>0.37128032611416922</v>
      </c>
      <c r="S265" s="146">
        <v>0.33555744691640144</v>
      </c>
      <c r="T265" s="146">
        <v>0.33618707494715561</v>
      </c>
      <c r="U265" s="146">
        <v>0.27318758433346879</v>
      </c>
      <c r="V265" s="146">
        <v>0.3538078367823263</v>
      </c>
      <c r="W265" s="146">
        <v>0.30080143159621947</v>
      </c>
      <c r="X265" s="146">
        <v>0.31397766123665427</v>
      </c>
      <c r="Y265" s="146">
        <v>0.33287043947981571</v>
      </c>
      <c r="Z265" s="146">
        <v>0.2747402952433024</v>
      </c>
      <c r="AA265" s="146">
        <v>0.35368370694368501</v>
      </c>
      <c r="AB265" s="146">
        <v>0.34568753417167852</v>
      </c>
      <c r="AC265" s="146">
        <v>0.35123701476216501</v>
      </c>
      <c r="AD265" s="146">
        <v>0.36565881804410721</v>
      </c>
      <c r="AE265" s="146">
        <v>0.34174412247129593</v>
      </c>
    </row>
    <row r="266" spans="1:31" x14ac:dyDescent="0.25">
      <c r="A266" s="10">
        <v>29</v>
      </c>
      <c r="B266" s="71" t="s">
        <v>229</v>
      </c>
      <c r="C266" s="43">
        <f t="shared" si="43"/>
        <v>0.26008655836634648</v>
      </c>
      <c r="D266" s="49"/>
      <c r="E266" s="49"/>
      <c r="F266" s="49"/>
      <c r="G266" s="49"/>
      <c r="H266" s="49">
        <v>1</v>
      </c>
      <c r="I266" s="49"/>
      <c r="J266" s="10">
        <f t="shared" si="36"/>
        <v>0</v>
      </c>
      <c r="K266" s="10">
        <f t="shared" si="37"/>
        <v>0</v>
      </c>
      <c r="L266" s="10">
        <f t="shared" si="38"/>
        <v>0</v>
      </c>
      <c r="M266" s="10">
        <f t="shared" si="39"/>
        <v>0</v>
      </c>
      <c r="N266" s="10">
        <f t="shared" si="40"/>
        <v>70.709999999999994</v>
      </c>
      <c r="O266" s="69">
        <f t="shared" si="41"/>
        <v>0</v>
      </c>
      <c r="P266" s="70">
        <f t="shared" si="42"/>
        <v>18.390720542084356</v>
      </c>
      <c r="R266" s="146">
        <v>0.37038472678836049</v>
      </c>
      <c r="S266" s="146">
        <v>0.32500933788508252</v>
      </c>
      <c r="T266" s="146">
        <v>0.33262173036579629</v>
      </c>
      <c r="U266" s="146">
        <v>0.26008655836634648</v>
      </c>
      <c r="V266" s="146">
        <v>0.34590780836518753</v>
      </c>
      <c r="W266" s="146">
        <v>0.28934850859168854</v>
      </c>
      <c r="X266" s="146">
        <v>0.30694564869935503</v>
      </c>
      <c r="Y266" s="146">
        <v>0.32031562748071657</v>
      </c>
      <c r="Z266" s="146">
        <v>0.24320667031164578</v>
      </c>
      <c r="AA266" s="146">
        <v>0.30726489885183156</v>
      </c>
      <c r="AB266" s="146">
        <v>0.28382996172772007</v>
      </c>
      <c r="AC266" s="146">
        <v>0.30113449972662665</v>
      </c>
      <c r="AD266" s="146">
        <v>0.36412619890471165</v>
      </c>
      <c r="AE266" s="146">
        <v>0.27249863313285949</v>
      </c>
    </row>
    <row r="267" spans="1:31" x14ac:dyDescent="0.25">
      <c r="A267" s="10">
        <v>30</v>
      </c>
      <c r="B267" s="71" t="s">
        <v>230</v>
      </c>
      <c r="C267" s="43">
        <f t="shared" si="43"/>
        <v>0.24155796449855926</v>
      </c>
      <c r="D267" s="49"/>
      <c r="E267" s="49"/>
      <c r="F267" s="49"/>
      <c r="G267" s="49"/>
      <c r="H267" s="49">
        <v>1</v>
      </c>
      <c r="I267" s="49"/>
      <c r="J267" s="10">
        <f t="shared" si="36"/>
        <v>0</v>
      </c>
      <c r="K267" s="10">
        <f t="shared" si="37"/>
        <v>0</v>
      </c>
      <c r="L267" s="10">
        <f t="shared" si="38"/>
        <v>0</v>
      </c>
      <c r="M267" s="10">
        <f t="shared" si="39"/>
        <v>0</v>
      </c>
      <c r="N267" s="10">
        <f t="shared" si="40"/>
        <v>70.709999999999994</v>
      </c>
      <c r="O267" s="69">
        <f t="shared" si="41"/>
        <v>0</v>
      </c>
      <c r="P267" s="70">
        <f t="shared" si="42"/>
        <v>17.080563669693124</v>
      </c>
      <c r="R267" s="146">
        <v>0.36172168658077314</v>
      </c>
      <c r="S267" s="146">
        <v>0.30389793176048496</v>
      </c>
      <c r="T267" s="146">
        <v>0.32666990513723682</v>
      </c>
      <c r="U267" s="146">
        <v>0.24155796449855926</v>
      </c>
      <c r="V267" s="146">
        <v>0.33132314051816281</v>
      </c>
      <c r="W267" s="146">
        <v>0.27258520934182995</v>
      </c>
      <c r="X267" s="146">
        <v>0.2964061226621712</v>
      </c>
      <c r="Y267" s="146">
        <v>0.30070811232674483</v>
      </c>
      <c r="Z267" s="146">
        <v>0.24320667031164578</v>
      </c>
      <c r="AA267" s="146">
        <v>0.30726489885183156</v>
      </c>
      <c r="AB267" s="146">
        <v>0.28382996172772007</v>
      </c>
      <c r="AC267" s="146">
        <v>0.30113449972662665</v>
      </c>
      <c r="AD267" s="146">
        <v>0.35532655418301345</v>
      </c>
      <c r="AE267" s="146">
        <v>0.27249863313285949</v>
      </c>
    </row>
    <row r="268" spans="1:31" x14ac:dyDescent="0.25">
      <c r="A268" s="10">
        <v>31</v>
      </c>
      <c r="B268" s="71" t="s">
        <v>231</v>
      </c>
      <c r="C268" s="43">
        <f t="shared" si="43"/>
        <v>0.21733666291886769</v>
      </c>
      <c r="D268" s="49"/>
      <c r="E268" s="49"/>
      <c r="F268" s="49"/>
      <c r="G268" s="49"/>
      <c r="H268" s="49">
        <v>1</v>
      </c>
      <c r="I268" s="49"/>
      <c r="J268" s="10">
        <f t="shared" si="36"/>
        <v>0</v>
      </c>
      <c r="K268" s="10">
        <f t="shared" si="37"/>
        <v>0</v>
      </c>
      <c r="L268" s="10">
        <f t="shared" si="38"/>
        <v>0</v>
      </c>
      <c r="M268" s="10">
        <f t="shared" si="39"/>
        <v>0</v>
      </c>
      <c r="N268" s="10">
        <f t="shared" si="40"/>
        <v>70.709999999999994</v>
      </c>
      <c r="O268" s="69">
        <f t="shared" si="41"/>
        <v>0</v>
      </c>
      <c r="P268" s="70">
        <f t="shared" si="42"/>
        <v>15.367875434993133</v>
      </c>
      <c r="R268" s="146">
        <v>0.34523261488130702</v>
      </c>
      <c r="S268" s="146">
        <v>0.27538993946129808</v>
      </c>
      <c r="T268" s="146">
        <v>0.31303150368757443</v>
      </c>
      <c r="U268" s="146">
        <v>0.21733666291886769</v>
      </c>
      <c r="V268" s="146">
        <v>0.30901670130546316</v>
      </c>
      <c r="W268" s="146">
        <v>0.25020123297706309</v>
      </c>
      <c r="X268" s="146">
        <v>0.27656701482747215</v>
      </c>
      <c r="Y268" s="146">
        <v>0.27519118936215559</v>
      </c>
      <c r="Z268" s="146">
        <v>0.18208720612356483</v>
      </c>
      <c r="AA268" s="146">
        <v>0.22381082558775292</v>
      </c>
      <c r="AB268" s="146">
        <v>0.18710360852925093</v>
      </c>
      <c r="AC268" s="146">
        <v>0.21685347184253695</v>
      </c>
      <c r="AD268" s="146">
        <v>0.3383644210110513</v>
      </c>
      <c r="AE268" s="146">
        <v>0.1740090213231274</v>
      </c>
    </row>
    <row r="269" spans="1:31" x14ac:dyDescent="0.25">
      <c r="A269" s="10">
        <v>32</v>
      </c>
      <c r="B269" s="71" t="s">
        <v>232</v>
      </c>
      <c r="C269" s="43">
        <f t="shared" si="43"/>
        <v>0.18704833859963987</v>
      </c>
      <c r="D269" s="49"/>
      <c r="E269" s="49"/>
      <c r="F269" s="49"/>
      <c r="G269" s="49"/>
      <c r="H269" s="49">
        <v>1</v>
      </c>
      <c r="I269" s="49"/>
      <c r="J269" s="10">
        <f t="shared" si="36"/>
        <v>0</v>
      </c>
      <c r="K269" s="10">
        <f t="shared" si="37"/>
        <v>0</v>
      </c>
      <c r="L269" s="10">
        <f t="shared" si="38"/>
        <v>0</v>
      </c>
      <c r="M269" s="10">
        <f t="shared" si="39"/>
        <v>0</v>
      </c>
      <c r="N269" s="10">
        <f t="shared" si="40"/>
        <v>70.709999999999994</v>
      </c>
      <c r="O269" s="69">
        <f t="shared" si="41"/>
        <v>0</v>
      </c>
      <c r="P269" s="70">
        <f t="shared" si="42"/>
        <v>13.226188022380533</v>
      </c>
      <c r="R269" s="146">
        <v>0.32049063724495097</v>
      </c>
      <c r="S269" s="146">
        <v>0.24539351709001722</v>
      </c>
      <c r="T269" s="146">
        <v>0.28895584350377157</v>
      </c>
      <c r="U269" s="146">
        <v>0.18704833859963987</v>
      </c>
      <c r="V269" s="146">
        <v>0.28018767452784404</v>
      </c>
      <c r="W269" s="146">
        <v>0.22226005012980221</v>
      </c>
      <c r="X269" s="146">
        <v>0.25040928703172161</v>
      </c>
      <c r="Y269" s="146">
        <v>0.2450939394246453</v>
      </c>
      <c r="Z269" s="146">
        <v>0.18208720612356483</v>
      </c>
      <c r="AA269" s="146">
        <v>0.22381082558775292</v>
      </c>
      <c r="AB269" s="146">
        <v>0.18710360852925093</v>
      </c>
      <c r="AC269" s="146">
        <v>0.21685347184253695</v>
      </c>
      <c r="AD269" s="146">
        <v>0.31372197170234278</v>
      </c>
      <c r="AE269" s="146">
        <v>0.1740090213231274</v>
      </c>
    </row>
    <row r="270" spans="1:31" x14ac:dyDescent="0.25">
      <c r="A270" s="10">
        <v>33</v>
      </c>
      <c r="B270" s="71" t="s">
        <v>233</v>
      </c>
      <c r="C270" s="43">
        <f t="shared" si="43"/>
        <v>0.15069299154087548</v>
      </c>
      <c r="D270" s="49"/>
      <c r="E270" s="49"/>
      <c r="F270" s="49"/>
      <c r="G270" s="49"/>
      <c r="H270" s="49">
        <v>1</v>
      </c>
      <c r="I270" s="49"/>
      <c r="J270" s="10">
        <f t="shared" si="36"/>
        <v>0</v>
      </c>
      <c r="K270" s="10">
        <f t="shared" si="37"/>
        <v>0</v>
      </c>
      <c r="L270" s="10">
        <f t="shared" si="38"/>
        <v>0</v>
      </c>
      <c r="M270" s="10">
        <f t="shared" si="39"/>
        <v>0</v>
      </c>
      <c r="N270" s="10">
        <f t="shared" si="40"/>
        <v>70.709999999999994</v>
      </c>
      <c r="O270" s="69">
        <f t="shared" si="41"/>
        <v>0</v>
      </c>
      <c r="P270" s="70">
        <f t="shared" si="42"/>
        <v>10.655501431855305</v>
      </c>
      <c r="R270" s="146">
        <v>0.28762130497906119</v>
      </c>
      <c r="S270" s="146">
        <v>0.21110646721499632</v>
      </c>
      <c r="T270" s="146">
        <v>0.25766323582060419</v>
      </c>
      <c r="U270" s="146">
        <v>0.15069299154087548</v>
      </c>
      <c r="V270" s="146">
        <v>0.24471452128658022</v>
      </c>
      <c r="W270" s="146">
        <v>0.18747814356678069</v>
      </c>
      <c r="X270" s="146">
        <v>0.21812827295651138</v>
      </c>
      <c r="Y270" s="146">
        <v>0.20874429307324088</v>
      </c>
      <c r="Z270" s="146">
        <v>9.1901312192454926E-2</v>
      </c>
      <c r="AA270" s="146">
        <v>0.11247949699289227</v>
      </c>
      <c r="AB270" s="146">
        <v>6.7536905412793877E-2</v>
      </c>
      <c r="AC270" s="146">
        <v>0.10705986878075449</v>
      </c>
      <c r="AD270" s="146">
        <v>0.28106340768140237</v>
      </c>
      <c r="AE270" s="146">
        <v>5.1565062875888447E-2</v>
      </c>
    </row>
    <row r="271" spans="1:31" x14ac:dyDescent="0.25">
      <c r="A271" s="10">
        <v>34</v>
      </c>
      <c r="B271" s="71" t="s">
        <v>234</v>
      </c>
      <c r="C271" s="43">
        <f t="shared" si="43"/>
        <v>0.1112651419636313</v>
      </c>
      <c r="D271" s="49"/>
      <c r="E271" s="49"/>
      <c r="F271" s="49"/>
      <c r="G271" s="49"/>
      <c r="H271" s="49">
        <v>1</v>
      </c>
      <c r="I271" s="49"/>
      <c r="J271" s="10">
        <f t="shared" si="36"/>
        <v>0</v>
      </c>
      <c r="K271" s="10">
        <f t="shared" si="37"/>
        <v>0</v>
      </c>
      <c r="L271" s="10">
        <f t="shared" si="38"/>
        <v>0</v>
      </c>
      <c r="M271" s="10">
        <f t="shared" si="39"/>
        <v>0</v>
      </c>
      <c r="N271" s="10">
        <f t="shared" si="40"/>
        <v>70.709999999999994</v>
      </c>
      <c r="O271" s="69">
        <f t="shared" si="41"/>
        <v>0</v>
      </c>
      <c r="P271" s="70">
        <f t="shared" si="42"/>
        <v>7.8675581882483687</v>
      </c>
      <c r="R271" s="146">
        <v>0.24802242263887148</v>
      </c>
      <c r="S271" s="146">
        <v>0.17133652697236401</v>
      </c>
      <c r="T271" s="146">
        <v>0.22212480112253846</v>
      </c>
      <c r="U271" s="146">
        <v>0.1112651419636313</v>
      </c>
      <c r="V271" s="146">
        <v>0.2026620623276586</v>
      </c>
      <c r="W271" s="146">
        <v>0.14788657352525547</v>
      </c>
      <c r="X271" s="146">
        <v>0.17700628659708806</v>
      </c>
      <c r="Y271" s="146">
        <v>0.16696399383662569</v>
      </c>
      <c r="Z271" s="146">
        <v>9.1901312192454926E-2</v>
      </c>
      <c r="AA271" s="146">
        <v>0.11247949699289227</v>
      </c>
      <c r="AB271" s="146">
        <v>6.7536905412793877E-2</v>
      </c>
      <c r="AC271" s="146">
        <v>0.10705986878075449</v>
      </c>
      <c r="AD271" s="146">
        <v>0.24097422390035861</v>
      </c>
      <c r="AE271" s="146">
        <v>5.1565062875888447E-2</v>
      </c>
    </row>
    <row r="272" spans="1:31" x14ac:dyDescent="0.25">
      <c r="A272" s="10">
        <v>35</v>
      </c>
      <c r="B272" s="71" t="s">
        <v>235</v>
      </c>
      <c r="C272" s="43">
        <f t="shared" si="43"/>
        <v>7.0059296005134816E-2</v>
      </c>
      <c r="D272" s="49"/>
      <c r="E272" s="49"/>
      <c r="F272" s="49"/>
      <c r="G272" s="49"/>
      <c r="H272" s="49">
        <v>1</v>
      </c>
      <c r="I272" s="49"/>
      <c r="J272" s="10">
        <f t="shared" si="36"/>
        <v>0</v>
      </c>
      <c r="K272" s="10">
        <f t="shared" si="37"/>
        <v>0</v>
      </c>
      <c r="L272" s="10">
        <f t="shared" si="38"/>
        <v>0</v>
      </c>
      <c r="M272" s="10">
        <f t="shared" si="39"/>
        <v>0</v>
      </c>
      <c r="N272" s="10">
        <f t="shared" si="40"/>
        <v>70.709999999999994</v>
      </c>
      <c r="O272" s="69">
        <f t="shared" si="41"/>
        <v>0</v>
      </c>
      <c r="P272" s="70">
        <f t="shared" si="42"/>
        <v>4.9538928205230821</v>
      </c>
      <c r="R272" s="146">
        <v>0.20180280135742409</v>
      </c>
      <c r="S272" s="146">
        <v>0.12670640690248622</v>
      </c>
      <c r="T272" s="146">
        <v>0.17413641316859679</v>
      </c>
      <c r="U272" s="146">
        <v>7.0059296005134816E-2</v>
      </c>
      <c r="V272" s="146">
        <v>0.15452455583922828</v>
      </c>
      <c r="W272" s="146">
        <v>0.10318914372062653</v>
      </c>
      <c r="X272" s="146">
        <v>0.1301177102463289</v>
      </c>
      <c r="Y272" s="146">
        <v>0.12048903809266383</v>
      </c>
      <c r="Z272" s="146">
        <v>1.3778020776380538E-2</v>
      </c>
      <c r="AA272" s="146">
        <v>1.4946692181519956E-2</v>
      </c>
      <c r="AB272" s="146">
        <v>2.528704209950793E-3</v>
      </c>
      <c r="AC272" s="146">
        <v>1.5486604702022963E-2</v>
      </c>
      <c r="AD272" s="146">
        <v>0.19430683212775191</v>
      </c>
      <c r="AE272" s="146">
        <v>8.2012028430836551E-4</v>
      </c>
    </row>
    <row r="273" spans="1:31" x14ac:dyDescent="0.25">
      <c r="A273" s="10">
        <v>36</v>
      </c>
      <c r="B273" s="71" t="s">
        <v>236</v>
      </c>
      <c r="C273" s="43">
        <f t="shared" si="43"/>
        <v>3.0436490684332278E-2</v>
      </c>
      <c r="D273" s="49"/>
      <c r="E273" s="49"/>
      <c r="F273" s="49"/>
      <c r="G273" s="49"/>
      <c r="H273" s="49">
        <v>1</v>
      </c>
      <c r="I273" s="49"/>
      <c r="J273" s="10">
        <f t="shared" si="36"/>
        <v>0</v>
      </c>
      <c r="K273" s="10">
        <f t="shared" si="37"/>
        <v>0</v>
      </c>
      <c r="L273" s="10">
        <f t="shared" si="38"/>
        <v>0</v>
      </c>
      <c r="M273" s="10">
        <f t="shared" si="39"/>
        <v>0</v>
      </c>
      <c r="N273" s="10">
        <f t="shared" si="40"/>
        <v>70.709999999999994</v>
      </c>
      <c r="O273" s="69">
        <f t="shared" si="41"/>
        <v>0</v>
      </c>
      <c r="P273" s="70">
        <f t="shared" si="42"/>
        <v>2.1521642562891352</v>
      </c>
      <c r="R273" s="146">
        <v>0.14907125226776122</v>
      </c>
      <c r="S273" s="146">
        <v>7.764137274024685E-2</v>
      </c>
      <c r="T273" s="146">
        <v>0.12126963706435447</v>
      </c>
      <c r="U273" s="146">
        <v>3.0436490684332278E-2</v>
      </c>
      <c r="V273" s="146">
        <v>0.10108795336637888</v>
      </c>
      <c r="W273" s="146">
        <v>5.4852730990912597E-2</v>
      </c>
      <c r="X273" s="146">
        <v>7.7360630679055534E-2</v>
      </c>
      <c r="Y273" s="146">
        <v>7.1698909276585746E-2</v>
      </c>
      <c r="Z273" s="146">
        <v>1.3778020776380538E-2</v>
      </c>
      <c r="AA273" s="146">
        <v>1.4946692181519956E-2</v>
      </c>
      <c r="AB273" s="146">
        <v>2.528704209950793E-3</v>
      </c>
      <c r="AC273" s="146">
        <v>1.5486604702022963E-2</v>
      </c>
      <c r="AD273" s="146">
        <v>0.1408029257670548</v>
      </c>
      <c r="AE273" s="146">
        <v>8.2012028430836551E-4</v>
      </c>
    </row>
    <row r="274" spans="1:31" x14ac:dyDescent="0.25">
      <c r="A274" s="10">
        <v>37</v>
      </c>
      <c r="B274" s="71" t="s">
        <v>237</v>
      </c>
      <c r="C274" s="43">
        <f t="shared" si="43"/>
        <v>2.9087396938908393E-3</v>
      </c>
      <c r="D274" s="49"/>
      <c r="E274" s="49"/>
      <c r="F274" s="49"/>
      <c r="G274" s="49"/>
      <c r="H274" s="49">
        <v>1</v>
      </c>
      <c r="I274" s="49"/>
      <c r="J274" s="10">
        <f t="shared" si="36"/>
        <v>0</v>
      </c>
      <c r="K274" s="10">
        <f t="shared" si="37"/>
        <v>0</v>
      </c>
      <c r="L274" s="10">
        <f t="shared" si="38"/>
        <v>0</v>
      </c>
      <c r="M274" s="10">
        <f t="shared" si="39"/>
        <v>0</v>
      </c>
      <c r="N274" s="10">
        <f t="shared" si="40"/>
        <v>70.709999999999994</v>
      </c>
      <c r="O274" s="69">
        <f t="shared" si="41"/>
        <v>0</v>
      </c>
      <c r="P274" s="70">
        <f t="shared" si="42"/>
        <v>0.20567698375502122</v>
      </c>
      <c r="R274" s="146">
        <v>9.2765675962021205E-2</v>
      </c>
      <c r="S274" s="146">
        <v>2.5303311225596887E-2</v>
      </c>
      <c r="T274" s="146">
        <v>6.8287849844584303E-2</v>
      </c>
      <c r="U274" s="146">
        <v>2.9087396938908393E-3</v>
      </c>
      <c r="V274" s="146">
        <v>4.3818824287061311E-2</v>
      </c>
      <c r="W274" s="146">
        <v>1.0486758933335952E-2</v>
      </c>
      <c r="X274" s="146">
        <v>2.3941115148123564E-2</v>
      </c>
      <c r="Y274" s="146">
        <v>2.2144201699037185E-2</v>
      </c>
      <c r="Z274" s="146">
        <v>0</v>
      </c>
      <c r="AA274" s="146">
        <v>0</v>
      </c>
      <c r="AB274" s="146">
        <v>0</v>
      </c>
      <c r="AC274" s="146">
        <v>0</v>
      </c>
      <c r="AD274" s="146">
        <v>8.3699947494743451E-2</v>
      </c>
      <c r="AE274" s="146">
        <v>0</v>
      </c>
    </row>
    <row r="275" spans="1:31" x14ac:dyDescent="0.25">
      <c r="A275" s="10">
        <v>38</v>
      </c>
      <c r="B275" s="71" t="s">
        <v>238</v>
      </c>
      <c r="C275" s="43">
        <f t="shared" si="43"/>
        <v>0</v>
      </c>
      <c r="D275" s="49"/>
      <c r="E275" s="49"/>
      <c r="F275" s="49"/>
      <c r="G275" s="49"/>
      <c r="H275" s="49">
        <v>1</v>
      </c>
      <c r="I275" s="49"/>
      <c r="J275" s="10">
        <f t="shared" si="36"/>
        <v>0</v>
      </c>
      <c r="K275" s="10">
        <f t="shared" si="37"/>
        <v>0</v>
      </c>
      <c r="L275" s="10">
        <f t="shared" si="38"/>
        <v>0</v>
      </c>
      <c r="M275" s="10">
        <f t="shared" si="39"/>
        <v>0</v>
      </c>
      <c r="N275" s="10">
        <f t="shared" si="40"/>
        <v>70.709999999999994</v>
      </c>
      <c r="O275" s="69">
        <f t="shared" si="41"/>
        <v>0</v>
      </c>
      <c r="P275" s="70">
        <f t="shared" si="42"/>
        <v>0</v>
      </c>
      <c r="R275" s="146">
        <v>3.2835851917261495E-2</v>
      </c>
      <c r="S275" s="146">
        <v>6.2271054036582951E-4</v>
      </c>
      <c r="T275" s="146">
        <v>1.5315646884441501E-2</v>
      </c>
      <c r="U275" s="146">
        <v>0</v>
      </c>
      <c r="V275" s="146">
        <v>4.0999121836636544E-3</v>
      </c>
      <c r="W275" s="146">
        <v>7.0522924904747483E-6</v>
      </c>
      <c r="X275" s="146">
        <v>7.2188534501259447E-4</v>
      </c>
      <c r="Y275" s="146">
        <v>4.2873575409558949E-4</v>
      </c>
      <c r="Z275" s="146">
        <v>0</v>
      </c>
      <c r="AA275" s="146">
        <v>0</v>
      </c>
      <c r="AB275" s="146">
        <v>0</v>
      </c>
      <c r="AC275" s="146">
        <v>0</v>
      </c>
      <c r="AD275" s="146">
        <v>2.2550165876837079E-2</v>
      </c>
      <c r="AE275" s="146">
        <v>0</v>
      </c>
    </row>
    <row r="276" spans="1:31" x14ac:dyDescent="0.25">
      <c r="A276" s="10">
        <v>39</v>
      </c>
      <c r="B276" s="72" t="s">
        <v>239</v>
      </c>
      <c r="C276" s="43">
        <f t="shared" si="43"/>
        <v>0</v>
      </c>
      <c r="D276" s="49"/>
      <c r="E276" s="49"/>
      <c r="F276" s="49"/>
      <c r="G276" s="49">
        <v>1</v>
      </c>
      <c r="H276" s="49"/>
      <c r="I276" s="49"/>
      <c r="J276" s="10">
        <f t="shared" si="36"/>
        <v>0</v>
      </c>
      <c r="K276" s="10">
        <f t="shared" si="37"/>
        <v>0</v>
      </c>
      <c r="L276" s="10">
        <f t="shared" si="38"/>
        <v>0</v>
      </c>
      <c r="M276" s="10">
        <f t="shared" si="39"/>
        <v>102.71</v>
      </c>
      <c r="N276" s="10">
        <f t="shared" si="40"/>
        <v>0</v>
      </c>
      <c r="O276" s="69">
        <f t="shared" si="41"/>
        <v>0</v>
      </c>
      <c r="P276" s="70">
        <f t="shared" si="42"/>
        <v>0</v>
      </c>
      <c r="R276" s="146">
        <v>1.2387728992492232E-3</v>
      </c>
      <c r="S276" s="146">
        <v>0</v>
      </c>
      <c r="T276" s="146">
        <v>7.6674077018480641E-5</v>
      </c>
      <c r="U276" s="146">
        <v>0</v>
      </c>
      <c r="V276" s="146">
        <v>0</v>
      </c>
      <c r="W276" s="146">
        <v>0</v>
      </c>
      <c r="X276" s="146">
        <v>0</v>
      </c>
      <c r="Y276" s="146">
        <v>0</v>
      </c>
      <c r="Z276" s="146">
        <v>0</v>
      </c>
      <c r="AA276" s="146">
        <v>0</v>
      </c>
      <c r="AB276" s="146">
        <v>0</v>
      </c>
      <c r="AC276" s="146">
        <v>0</v>
      </c>
      <c r="AD276" s="146">
        <v>2.8413725618007776E-4</v>
      </c>
      <c r="AE276" s="146">
        <v>0</v>
      </c>
    </row>
    <row r="277" spans="1:31" x14ac:dyDescent="0.25">
      <c r="A277" s="10">
        <v>40</v>
      </c>
      <c r="B277" s="72" t="s">
        <v>240</v>
      </c>
      <c r="C277" s="43">
        <f t="shared" si="43"/>
        <v>0</v>
      </c>
      <c r="D277" s="49"/>
      <c r="E277" s="49"/>
      <c r="F277" s="49"/>
      <c r="G277" s="49">
        <v>1</v>
      </c>
      <c r="H277" s="49"/>
      <c r="I277" s="49"/>
      <c r="J277" s="10">
        <f t="shared" si="36"/>
        <v>0</v>
      </c>
      <c r="K277" s="10">
        <f t="shared" si="37"/>
        <v>0</v>
      </c>
      <c r="L277" s="10">
        <f t="shared" si="38"/>
        <v>0</v>
      </c>
      <c r="M277" s="10">
        <f t="shared" si="39"/>
        <v>102.71</v>
      </c>
      <c r="N277" s="10">
        <f t="shared" si="40"/>
        <v>0</v>
      </c>
      <c r="O277" s="69">
        <f t="shared" si="41"/>
        <v>0</v>
      </c>
      <c r="P277" s="70">
        <f t="shared" si="42"/>
        <v>0</v>
      </c>
      <c r="R277" s="146">
        <v>0</v>
      </c>
      <c r="S277" s="146">
        <v>0</v>
      </c>
      <c r="T277" s="146">
        <v>0</v>
      </c>
      <c r="U277" s="146">
        <v>0</v>
      </c>
      <c r="V277" s="146">
        <v>0</v>
      </c>
      <c r="W277" s="146">
        <v>0</v>
      </c>
      <c r="X277" s="146">
        <v>0</v>
      </c>
      <c r="Y277" s="146">
        <v>0</v>
      </c>
      <c r="Z277" s="146">
        <v>0</v>
      </c>
      <c r="AA277" s="146">
        <v>0</v>
      </c>
      <c r="AB277" s="146">
        <v>0</v>
      </c>
      <c r="AC277" s="146">
        <v>0</v>
      </c>
      <c r="AD277" s="146">
        <v>0</v>
      </c>
      <c r="AE277" s="146">
        <v>0</v>
      </c>
    </row>
    <row r="278" spans="1:31" x14ac:dyDescent="0.25">
      <c r="A278" s="10">
        <v>41</v>
      </c>
      <c r="B278" s="72" t="s">
        <v>241</v>
      </c>
      <c r="C278" s="43">
        <f t="shared" si="43"/>
        <v>0</v>
      </c>
      <c r="D278" s="49"/>
      <c r="E278" s="49"/>
      <c r="F278" s="49"/>
      <c r="G278" s="49">
        <v>1</v>
      </c>
      <c r="H278" s="49"/>
      <c r="I278" s="49"/>
      <c r="J278" s="10">
        <f t="shared" si="36"/>
        <v>0</v>
      </c>
      <c r="K278" s="10">
        <f t="shared" si="37"/>
        <v>0</v>
      </c>
      <c r="L278" s="10">
        <f t="shared" si="38"/>
        <v>0</v>
      </c>
      <c r="M278" s="10">
        <f t="shared" si="39"/>
        <v>102.71</v>
      </c>
      <c r="N278" s="10">
        <f t="shared" si="40"/>
        <v>0</v>
      </c>
      <c r="O278" s="69">
        <f t="shared" si="41"/>
        <v>0</v>
      </c>
      <c r="P278" s="70">
        <f t="shared" si="42"/>
        <v>0</v>
      </c>
      <c r="R278" s="146">
        <v>0</v>
      </c>
      <c r="S278" s="146">
        <v>0</v>
      </c>
      <c r="T278" s="146">
        <v>0</v>
      </c>
      <c r="U278" s="146">
        <v>0</v>
      </c>
      <c r="V278" s="146">
        <v>0</v>
      </c>
      <c r="W278" s="146">
        <v>0</v>
      </c>
      <c r="X278" s="146">
        <v>0</v>
      </c>
      <c r="Y278" s="146">
        <v>0</v>
      </c>
      <c r="Z278" s="146">
        <v>0</v>
      </c>
      <c r="AA278" s="146">
        <v>0</v>
      </c>
      <c r="AB278" s="146">
        <v>0</v>
      </c>
      <c r="AC278" s="146">
        <v>0</v>
      </c>
      <c r="AD278" s="146">
        <v>0</v>
      </c>
      <c r="AE278" s="146">
        <v>0</v>
      </c>
    </row>
    <row r="279" spans="1:31" x14ac:dyDescent="0.25">
      <c r="A279" s="10">
        <v>42</v>
      </c>
      <c r="B279" s="72" t="s">
        <v>242</v>
      </c>
      <c r="C279" s="43">
        <f t="shared" si="43"/>
        <v>0</v>
      </c>
      <c r="D279" s="49"/>
      <c r="E279" s="49"/>
      <c r="F279" s="49"/>
      <c r="G279" s="49">
        <v>1</v>
      </c>
      <c r="H279" s="49"/>
      <c r="I279" s="49"/>
      <c r="J279" s="10">
        <f t="shared" si="36"/>
        <v>0</v>
      </c>
      <c r="K279" s="10">
        <f t="shared" si="37"/>
        <v>0</v>
      </c>
      <c r="L279" s="10">
        <f t="shared" si="38"/>
        <v>0</v>
      </c>
      <c r="M279" s="10">
        <f t="shared" si="39"/>
        <v>102.71</v>
      </c>
      <c r="N279" s="10">
        <f t="shared" si="40"/>
        <v>0</v>
      </c>
      <c r="O279" s="69">
        <f t="shared" si="41"/>
        <v>0</v>
      </c>
      <c r="P279" s="70">
        <f t="shared" si="42"/>
        <v>0</v>
      </c>
      <c r="R279" s="146">
        <v>0</v>
      </c>
      <c r="S279" s="146">
        <v>0</v>
      </c>
      <c r="T279" s="146">
        <v>0</v>
      </c>
      <c r="U279" s="146">
        <v>0</v>
      </c>
      <c r="V279" s="146">
        <v>0</v>
      </c>
      <c r="W279" s="146">
        <v>0</v>
      </c>
      <c r="X279" s="146">
        <v>0</v>
      </c>
      <c r="Y279" s="146">
        <v>0</v>
      </c>
      <c r="Z279" s="146">
        <v>0</v>
      </c>
      <c r="AA279" s="146">
        <v>0</v>
      </c>
      <c r="AB279" s="146">
        <v>0</v>
      </c>
      <c r="AC279" s="146">
        <v>0</v>
      </c>
      <c r="AD279" s="146">
        <v>0</v>
      </c>
      <c r="AE279" s="146">
        <v>0</v>
      </c>
    </row>
    <row r="280" spans="1:31" x14ac:dyDescent="0.25">
      <c r="A280" s="10">
        <v>43</v>
      </c>
      <c r="B280" s="71" t="s">
        <v>243</v>
      </c>
      <c r="C280" s="43">
        <f t="shared" si="43"/>
        <v>0</v>
      </c>
      <c r="D280" s="49"/>
      <c r="E280" s="49"/>
      <c r="F280" s="49"/>
      <c r="G280" s="49"/>
      <c r="H280" s="49">
        <v>1</v>
      </c>
      <c r="I280" s="49"/>
      <c r="J280" s="10">
        <f t="shared" si="36"/>
        <v>0</v>
      </c>
      <c r="K280" s="10">
        <f t="shared" si="37"/>
        <v>0</v>
      </c>
      <c r="L280" s="10">
        <f t="shared" si="38"/>
        <v>0</v>
      </c>
      <c r="M280" s="10">
        <f t="shared" si="39"/>
        <v>0</v>
      </c>
      <c r="N280" s="10">
        <f t="shared" si="40"/>
        <v>70.709999999999994</v>
      </c>
      <c r="O280" s="69">
        <f t="shared" si="41"/>
        <v>0</v>
      </c>
      <c r="P280" s="70">
        <f t="shared" si="42"/>
        <v>0</v>
      </c>
      <c r="R280" s="146">
        <v>0</v>
      </c>
      <c r="S280" s="146">
        <v>0</v>
      </c>
      <c r="T280" s="146">
        <v>0</v>
      </c>
      <c r="U280" s="146">
        <v>0</v>
      </c>
      <c r="V280" s="146">
        <v>0</v>
      </c>
      <c r="W280" s="146">
        <v>0</v>
      </c>
      <c r="X280" s="146">
        <v>0</v>
      </c>
      <c r="Y280" s="146">
        <v>0</v>
      </c>
      <c r="Z280" s="146">
        <v>0</v>
      </c>
      <c r="AA280" s="146">
        <v>0</v>
      </c>
      <c r="AB280" s="146">
        <v>0</v>
      </c>
      <c r="AC280" s="146">
        <v>0</v>
      </c>
      <c r="AD280" s="146">
        <v>0</v>
      </c>
      <c r="AE280" s="146">
        <v>0</v>
      </c>
    </row>
    <row r="281" spans="1:31" x14ac:dyDescent="0.25">
      <c r="A281" s="10">
        <v>44</v>
      </c>
      <c r="B281" s="71" t="s">
        <v>244</v>
      </c>
      <c r="C281" s="43">
        <f t="shared" si="43"/>
        <v>0</v>
      </c>
      <c r="D281" s="49"/>
      <c r="E281" s="49"/>
      <c r="F281" s="49"/>
      <c r="G281" s="49"/>
      <c r="H281" s="49">
        <v>1</v>
      </c>
      <c r="I281" s="49"/>
      <c r="J281" s="10">
        <f t="shared" si="36"/>
        <v>0</v>
      </c>
      <c r="K281" s="10">
        <f t="shared" si="37"/>
        <v>0</v>
      </c>
      <c r="L281" s="10">
        <f t="shared" si="38"/>
        <v>0</v>
      </c>
      <c r="M281" s="10">
        <f t="shared" si="39"/>
        <v>0</v>
      </c>
      <c r="N281" s="10">
        <f t="shared" si="40"/>
        <v>70.709999999999994</v>
      </c>
      <c r="O281" s="69">
        <f t="shared" si="41"/>
        <v>0</v>
      </c>
      <c r="P281" s="70">
        <f t="shared" si="42"/>
        <v>0</v>
      </c>
      <c r="R281" s="146">
        <v>0</v>
      </c>
      <c r="S281" s="146">
        <v>0</v>
      </c>
      <c r="T281" s="146">
        <v>0</v>
      </c>
      <c r="U281" s="146">
        <v>0</v>
      </c>
      <c r="V281" s="146">
        <v>0</v>
      </c>
      <c r="W281" s="146">
        <v>0</v>
      </c>
      <c r="X281" s="146">
        <v>0</v>
      </c>
      <c r="Y281" s="146">
        <v>0</v>
      </c>
      <c r="Z281" s="146">
        <v>0</v>
      </c>
      <c r="AA281" s="146">
        <v>0</v>
      </c>
      <c r="AB281" s="146">
        <v>0</v>
      </c>
      <c r="AC281" s="146">
        <v>0</v>
      </c>
      <c r="AD281" s="146">
        <v>0</v>
      </c>
      <c r="AE281" s="146">
        <v>0</v>
      </c>
    </row>
    <row r="282" spans="1:31" x14ac:dyDescent="0.25">
      <c r="A282" s="10">
        <v>45</v>
      </c>
      <c r="B282" s="71" t="s">
        <v>245</v>
      </c>
      <c r="C282" s="43">
        <f t="shared" si="43"/>
        <v>0</v>
      </c>
      <c r="D282" s="49"/>
      <c r="E282" s="49"/>
      <c r="F282" s="49"/>
      <c r="G282" s="49"/>
      <c r="H282" s="49">
        <v>1</v>
      </c>
      <c r="I282" s="49"/>
      <c r="J282" s="10">
        <f t="shared" si="36"/>
        <v>0</v>
      </c>
      <c r="K282" s="10">
        <f t="shared" si="37"/>
        <v>0</v>
      </c>
      <c r="L282" s="10">
        <f t="shared" si="38"/>
        <v>0</v>
      </c>
      <c r="M282" s="10">
        <f t="shared" si="39"/>
        <v>0</v>
      </c>
      <c r="N282" s="10">
        <f t="shared" si="40"/>
        <v>70.709999999999994</v>
      </c>
      <c r="O282" s="69">
        <f t="shared" si="41"/>
        <v>0</v>
      </c>
      <c r="P282" s="70">
        <f t="shared" si="42"/>
        <v>0</v>
      </c>
      <c r="R282" s="146">
        <v>0</v>
      </c>
      <c r="S282" s="146">
        <v>0</v>
      </c>
      <c r="T282" s="146">
        <v>0</v>
      </c>
      <c r="U282" s="146">
        <v>0</v>
      </c>
      <c r="V282" s="146">
        <v>0</v>
      </c>
      <c r="W282" s="146">
        <v>0</v>
      </c>
      <c r="X282" s="146">
        <v>0</v>
      </c>
      <c r="Y282" s="146">
        <v>0</v>
      </c>
      <c r="Z282" s="146">
        <v>0</v>
      </c>
      <c r="AA282" s="146">
        <v>0</v>
      </c>
      <c r="AB282" s="146">
        <v>0</v>
      </c>
      <c r="AC282" s="146">
        <v>0</v>
      </c>
      <c r="AD282" s="146">
        <v>0</v>
      </c>
      <c r="AE282" s="146">
        <v>0</v>
      </c>
    </row>
    <row r="283" spans="1:31" x14ac:dyDescent="0.25">
      <c r="A283" s="10">
        <v>46</v>
      </c>
      <c r="B283" s="71" t="s">
        <v>246</v>
      </c>
      <c r="C283" s="43">
        <f t="shared" si="43"/>
        <v>0</v>
      </c>
      <c r="D283" s="49"/>
      <c r="E283" s="49"/>
      <c r="F283" s="49"/>
      <c r="G283" s="49"/>
      <c r="H283" s="49">
        <v>1</v>
      </c>
      <c r="I283" s="49"/>
      <c r="J283" s="10">
        <f t="shared" si="36"/>
        <v>0</v>
      </c>
      <c r="K283" s="10">
        <f t="shared" si="37"/>
        <v>0</v>
      </c>
      <c r="L283" s="10">
        <f t="shared" si="38"/>
        <v>0</v>
      </c>
      <c r="M283" s="10">
        <f t="shared" si="39"/>
        <v>0</v>
      </c>
      <c r="N283" s="10">
        <f t="shared" si="40"/>
        <v>70.709999999999994</v>
      </c>
      <c r="O283" s="69">
        <f t="shared" si="41"/>
        <v>0</v>
      </c>
      <c r="P283" s="70">
        <f t="shared" si="42"/>
        <v>0</v>
      </c>
      <c r="R283" s="146">
        <v>0</v>
      </c>
      <c r="S283" s="146">
        <v>0</v>
      </c>
      <c r="T283" s="146">
        <v>0</v>
      </c>
      <c r="U283" s="146">
        <v>0</v>
      </c>
      <c r="V283" s="146">
        <v>0</v>
      </c>
      <c r="W283" s="146">
        <v>0</v>
      </c>
      <c r="X283" s="146">
        <v>0</v>
      </c>
      <c r="Y283" s="146">
        <v>0</v>
      </c>
      <c r="Z283" s="146">
        <v>0</v>
      </c>
      <c r="AA283" s="146">
        <v>0</v>
      </c>
      <c r="AB283" s="146">
        <v>0</v>
      </c>
      <c r="AC283" s="146">
        <v>0</v>
      </c>
      <c r="AD283" s="146">
        <v>0</v>
      </c>
      <c r="AE283" s="146">
        <v>0</v>
      </c>
    </row>
    <row r="284" spans="1:31" x14ac:dyDescent="0.25">
      <c r="A284" s="10">
        <v>47</v>
      </c>
      <c r="B284" s="64" t="s">
        <v>247</v>
      </c>
      <c r="C284" s="43">
        <f t="shared" si="43"/>
        <v>0</v>
      </c>
      <c r="D284" s="49"/>
      <c r="E284" s="49"/>
      <c r="F284" s="49"/>
      <c r="G284" s="49"/>
      <c r="H284" s="49"/>
      <c r="I284" s="49">
        <v>1</v>
      </c>
      <c r="J284" s="10">
        <f t="shared" si="36"/>
        <v>0</v>
      </c>
      <c r="K284" s="10">
        <f t="shared" si="37"/>
        <v>0</v>
      </c>
      <c r="L284" s="10">
        <f t="shared" si="38"/>
        <v>0</v>
      </c>
      <c r="M284" s="10">
        <f t="shared" si="39"/>
        <v>0</v>
      </c>
      <c r="N284" s="10">
        <f t="shared" si="40"/>
        <v>0</v>
      </c>
      <c r="O284" s="69">
        <f t="shared" si="41"/>
        <v>44.85</v>
      </c>
      <c r="P284" s="70">
        <f t="shared" si="42"/>
        <v>0</v>
      </c>
      <c r="R284" s="146">
        <v>0</v>
      </c>
      <c r="S284" s="146">
        <v>0</v>
      </c>
      <c r="T284" s="146">
        <v>0</v>
      </c>
      <c r="U284" s="146">
        <v>0</v>
      </c>
      <c r="V284" s="146">
        <v>0</v>
      </c>
      <c r="W284" s="146">
        <v>0</v>
      </c>
      <c r="X284" s="146">
        <v>0</v>
      </c>
      <c r="Y284" s="146">
        <v>0</v>
      </c>
      <c r="Z284" s="146">
        <v>0</v>
      </c>
      <c r="AA284" s="146">
        <v>0</v>
      </c>
      <c r="AB284" s="146">
        <v>0</v>
      </c>
      <c r="AC284" s="146">
        <v>0</v>
      </c>
      <c r="AD284" s="146">
        <v>0</v>
      </c>
      <c r="AE284" s="146">
        <v>0</v>
      </c>
    </row>
    <row r="285" spans="1:31" x14ac:dyDescent="0.25">
      <c r="A285" s="10">
        <v>48</v>
      </c>
      <c r="B285" s="64" t="s">
        <v>248</v>
      </c>
      <c r="C285" s="43">
        <f t="shared" si="43"/>
        <v>0</v>
      </c>
      <c r="D285" s="49"/>
      <c r="E285" s="49"/>
      <c r="F285" s="49"/>
      <c r="G285" s="49"/>
      <c r="H285" s="49"/>
      <c r="I285" s="49">
        <v>1</v>
      </c>
      <c r="J285" s="10">
        <f t="shared" si="36"/>
        <v>0</v>
      </c>
      <c r="K285" s="10">
        <f t="shared" si="37"/>
        <v>0</v>
      </c>
      <c r="L285" s="10">
        <f t="shared" si="38"/>
        <v>0</v>
      </c>
      <c r="M285" s="10">
        <f t="shared" si="39"/>
        <v>0</v>
      </c>
      <c r="N285" s="10">
        <f t="shared" si="40"/>
        <v>0</v>
      </c>
      <c r="O285" s="69">
        <f t="shared" si="41"/>
        <v>44.85</v>
      </c>
      <c r="P285" s="70">
        <f t="shared" si="42"/>
        <v>0</v>
      </c>
      <c r="R285" s="146">
        <v>0</v>
      </c>
      <c r="S285" s="146">
        <v>0</v>
      </c>
      <c r="T285" s="146">
        <v>0</v>
      </c>
      <c r="U285" s="146">
        <v>0</v>
      </c>
      <c r="V285" s="146">
        <v>0</v>
      </c>
      <c r="W285" s="146">
        <v>0</v>
      </c>
      <c r="X285" s="146">
        <v>0</v>
      </c>
      <c r="Y285" s="146">
        <v>0</v>
      </c>
      <c r="Z285" s="146">
        <v>0</v>
      </c>
      <c r="AA285" s="146">
        <v>0</v>
      </c>
      <c r="AB285" s="146">
        <v>0</v>
      </c>
      <c r="AC285" s="146">
        <v>0</v>
      </c>
      <c r="AD285" s="146">
        <v>0</v>
      </c>
      <c r="AE285" s="146">
        <v>0</v>
      </c>
    </row>
    <row r="286" spans="1:31" x14ac:dyDescent="0.25">
      <c r="A286" s="10">
        <v>49</v>
      </c>
      <c r="B286" s="64" t="s">
        <v>249</v>
      </c>
      <c r="C286" s="43">
        <f t="shared" si="43"/>
        <v>0</v>
      </c>
      <c r="D286" s="49"/>
      <c r="E286" s="49"/>
      <c r="F286" s="49"/>
      <c r="G286" s="49"/>
      <c r="H286" s="49"/>
      <c r="I286" s="49">
        <v>1</v>
      </c>
      <c r="J286" s="10">
        <f t="shared" si="36"/>
        <v>0</v>
      </c>
      <c r="K286" s="10">
        <f t="shared" si="37"/>
        <v>0</v>
      </c>
      <c r="L286" s="10">
        <f t="shared" si="38"/>
        <v>0</v>
      </c>
      <c r="M286" s="10">
        <f t="shared" si="39"/>
        <v>0</v>
      </c>
      <c r="N286" s="10">
        <f t="shared" si="40"/>
        <v>0</v>
      </c>
      <c r="O286" s="69">
        <f t="shared" si="41"/>
        <v>44.85</v>
      </c>
      <c r="P286" s="70">
        <f t="shared" si="42"/>
        <v>0</v>
      </c>
      <c r="R286" s="146">
        <v>0</v>
      </c>
      <c r="S286" s="146">
        <v>0</v>
      </c>
      <c r="T286" s="146">
        <v>0</v>
      </c>
      <c r="U286" s="146">
        <v>0</v>
      </c>
      <c r="V286" s="146">
        <v>0</v>
      </c>
      <c r="W286" s="146">
        <v>0</v>
      </c>
      <c r="X286" s="146">
        <v>0</v>
      </c>
      <c r="Y286" s="146">
        <v>0</v>
      </c>
      <c r="Z286" s="146">
        <v>0</v>
      </c>
      <c r="AA286" s="146">
        <v>0</v>
      </c>
      <c r="AB286" s="146">
        <v>0</v>
      </c>
      <c r="AC286" s="146">
        <v>0</v>
      </c>
      <c r="AD286" s="146">
        <v>0</v>
      </c>
      <c r="AE286" s="146">
        <v>0</v>
      </c>
    </row>
    <row r="287" spans="1:31" x14ac:dyDescent="0.25">
      <c r="A287" s="10">
        <v>50</v>
      </c>
      <c r="B287" s="64" t="s">
        <v>250</v>
      </c>
      <c r="C287" s="43">
        <f t="shared" si="43"/>
        <v>0</v>
      </c>
      <c r="D287" s="55"/>
      <c r="E287" s="55"/>
      <c r="F287" s="55"/>
      <c r="G287" s="55"/>
      <c r="H287" s="55"/>
      <c r="I287" s="55">
        <v>1</v>
      </c>
      <c r="J287" s="39">
        <f t="shared" si="36"/>
        <v>0</v>
      </c>
      <c r="K287" s="39">
        <f t="shared" si="37"/>
        <v>0</v>
      </c>
      <c r="L287" s="39">
        <f t="shared" si="38"/>
        <v>0</v>
      </c>
      <c r="M287" s="39">
        <f t="shared" si="39"/>
        <v>0</v>
      </c>
      <c r="N287" s="39">
        <f t="shared" si="40"/>
        <v>0</v>
      </c>
      <c r="O287" s="73">
        <f t="shared" si="41"/>
        <v>44.85</v>
      </c>
      <c r="P287" s="74">
        <f t="shared" si="42"/>
        <v>0</v>
      </c>
      <c r="R287" s="146">
        <v>0</v>
      </c>
      <c r="S287" s="146">
        <v>0</v>
      </c>
      <c r="T287" s="146">
        <v>0</v>
      </c>
      <c r="U287" s="146">
        <v>0</v>
      </c>
      <c r="V287" s="146">
        <v>0</v>
      </c>
      <c r="W287" s="146">
        <v>0</v>
      </c>
      <c r="X287" s="146">
        <v>0</v>
      </c>
      <c r="Y287" s="146">
        <v>0</v>
      </c>
      <c r="Z287" s="146">
        <v>0</v>
      </c>
      <c r="AA287" s="146">
        <v>0</v>
      </c>
      <c r="AB287" s="146">
        <v>0</v>
      </c>
      <c r="AC287" s="146">
        <v>0</v>
      </c>
      <c r="AD287" s="146">
        <v>0</v>
      </c>
      <c r="AE287" s="146">
        <v>0</v>
      </c>
    </row>
    <row r="288" spans="1:31" x14ac:dyDescent="0.25">
      <c r="B288" s="59" t="s">
        <v>188</v>
      </c>
      <c r="C288" s="75">
        <f>SUM(C240:C287)</f>
        <v>3.5753635651845759</v>
      </c>
      <c r="D288" s="39"/>
      <c r="E288" s="39"/>
      <c r="F288" s="39"/>
      <c r="G288" s="39"/>
      <c r="H288" s="39"/>
      <c r="I288" s="39"/>
      <c r="J288" s="39">
        <f>SUM(J240:J287)</f>
        <v>0</v>
      </c>
      <c r="K288" s="39">
        <f t="shared" ref="K288:P288" si="44">SUM(K240:K287)</f>
        <v>0</v>
      </c>
      <c r="L288" s="39">
        <f t="shared" si="44"/>
        <v>0</v>
      </c>
      <c r="M288" s="39">
        <f t="shared" si="44"/>
        <v>1027.1000000000001</v>
      </c>
      <c r="N288" s="39">
        <f t="shared" si="44"/>
        <v>1555.6200000000003</v>
      </c>
      <c r="O288" s="39">
        <f t="shared" si="44"/>
        <v>717.60000000000025</v>
      </c>
      <c r="P288" s="76">
        <f t="shared" si="44"/>
        <v>275.46076549599667</v>
      </c>
      <c r="R288" s="151"/>
      <c r="S288" s="152"/>
      <c r="T288" s="152"/>
      <c r="U288" s="152"/>
      <c r="V288" s="152"/>
      <c r="W288" s="152"/>
      <c r="X288" s="152"/>
      <c r="Y288" s="152"/>
      <c r="Z288" s="152"/>
      <c r="AA288" s="152"/>
      <c r="AB288" s="152"/>
      <c r="AC288" s="152"/>
      <c r="AD288" s="152"/>
      <c r="AE288" s="152"/>
    </row>
    <row r="289" spans="1:32" x14ac:dyDescent="0.25">
      <c r="R289" s="153" t="s">
        <v>478</v>
      </c>
      <c r="S289" s="153"/>
      <c r="T289" s="153"/>
      <c r="U289" s="153"/>
      <c r="V289" s="153"/>
      <c r="W289" s="153"/>
      <c r="X289" s="153"/>
      <c r="Y289" s="153"/>
      <c r="Z289" s="153"/>
      <c r="AA289" s="153"/>
      <c r="AB289" s="153"/>
      <c r="AC289" s="153"/>
      <c r="AD289" s="153"/>
      <c r="AE289" s="153"/>
      <c r="AF289" s="153"/>
    </row>
    <row r="290" spans="1:32" x14ac:dyDescent="0.25">
      <c r="B290" s="34" t="s">
        <v>255</v>
      </c>
      <c r="C290" s="34" t="str">
        <f>C238</f>
        <v>Durban</v>
      </c>
      <c r="D290" s="62" t="s">
        <v>190</v>
      </c>
      <c r="E290" s="62" t="s">
        <v>191</v>
      </c>
      <c r="F290" s="62" t="s">
        <v>192</v>
      </c>
      <c r="G290" s="62" t="s">
        <v>193</v>
      </c>
      <c r="H290" s="62" t="s">
        <v>195</v>
      </c>
      <c r="I290" s="62" t="s">
        <v>194</v>
      </c>
      <c r="J290" s="62" t="s">
        <v>190</v>
      </c>
      <c r="K290" s="62" t="s">
        <v>191</v>
      </c>
      <c r="L290" s="62" t="s">
        <v>192</v>
      </c>
      <c r="M290" s="62" t="s">
        <v>193</v>
      </c>
      <c r="N290" s="62" t="s">
        <v>195</v>
      </c>
      <c r="O290" s="63" t="s">
        <v>194</v>
      </c>
      <c r="P290" s="37" t="s">
        <v>198</v>
      </c>
      <c r="R290" s="144" t="s">
        <v>463</v>
      </c>
      <c r="S290" s="144" t="s">
        <v>464</v>
      </c>
      <c r="T290" s="144" t="s">
        <v>465</v>
      </c>
      <c r="U290" s="144" t="s">
        <v>466</v>
      </c>
      <c r="V290" s="144" t="s">
        <v>467</v>
      </c>
      <c r="W290" s="144" t="s">
        <v>468</v>
      </c>
      <c r="X290" s="144" t="s">
        <v>469</v>
      </c>
      <c r="Y290" s="144" t="s">
        <v>470</v>
      </c>
      <c r="Z290" s="144" t="s">
        <v>471</v>
      </c>
      <c r="AA290" s="144" t="s">
        <v>472</v>
      </c>
      <c r="AB290" s="144" t="s">
        <v>473</v>
      </c>
      <c r="AC290" s="144" t="s">
        <v>474</v>
      </c>
      <c r="AD290" s="144" t="s">
        <v>475</v>
      </c>
      <c r="AE290" s="144" t="s">
        <v>476</v>
      </c>
    </row>
    <row r="291" spans="1:32" x14ac:dyDescent="0.25">
      <c r="B291" s="38"/>
      <c r="C291" s="38"/>
      <c r="D291" s="39"/>
      <c r="E291" s="39"/>
      <c r="F291" s="39"/>
      <c r="G291" s="39"/>
      <c r="H291" s="39"/>
      <c r="I291" s="39"/>
      <c r="J291" s="40" t="s">
        <v>201</v>
      </c>
      <c r="K291" s="40" t="s">
        <v>201</v>
      </c>
      <c r="L291" s="40" t="s">
        <v>201</v>
      </c>
      <c r="M291" s="40" t="s">
        <v>201</v>
      </c>
      <c r="N291" s="40" t="s">
        <v>201</v>
      </c>
      <c r="O291" s="41" t="s">
        <v>201</v>
      </c>
      <c r="P291" s="41" t="s">
        <v>202</v>
      </c>
      <c r="R291" s="145"/>
      <c r="S291" s="145"/>
      <c r="T291" s="150"/>
      <c r="U291" s="145"/>
      <c r="V291" s="145"/>
      <c r="W291" s="145"/>
      <c r="X291" s="145"/>
      <c r="Y291" s="145"/>
      <c r="Z291" s="145"/>
      <c r="AA291" s="145"/>
      <c r="AB291" s="145"/>
      <c r="AC291" s="145"/>
      <c r="AD291" s="145"/>
      <c r="AE291" s="145"/>
    </row>
    <row r="292" spans="1:32" x14ac:dyDescent="0.25">
      <c r="A292" s="10">
        <v>3</v>
      </c>
      <c r="B292" s="64" t="s">
        <v>203</v>
      </c>
      <c r="C292" s="43">
        <f>HLOOKUP(C$30, R$290:AE$339, A292)</f>
        <v>0</v>
      </c>
      <c r="D292" s="45"/>
      <c r="E292" s="49">
        <v>1</v>
      </c>
      <c r="F292" s="45"/>
      <c r="G292" s="45"/>
      <c r="H292" s="45"/>
      <c r="I292" s="45"/>
      <c r="J292" s="66">
        <f t="shared" ref="J292:J339" si="45">B$25 * D292</f>
        <v>0</v>
      </c>
      <c r="K292" s="66">
        <f t="shared" ref="K292:K339" si="46">C$25 * E292</f>
        <v>51.8</v>
      </c>
      <c r="L292" s="66">
        <f t="shared" ref="L292:L339" si="47">D$25 * F292</f>
        <v>0</v>
      </c>
      <c r="M292" s="66">
        <f t="shared" ref="M292:M339" si="48">E$25 * G292</f>
        <v>0</v>
      </c>
      <c r="N292" s="66">
        <f t="shared" ref="N292:N339" si="49">G$25 * H292</f>
        <v>0</v>
      </c>
      <c r="O292" s="67">
        <f t="shared" ref="O292:O339" si="50">F$25 * I292</f>
        <v>0</v>
      </c>
      <c r="P292" s="68">
        <f t="shared" ref="P292:P339" si="51">SUM(J292:O292) * C292</f>
        <v>0</v>
      </c>
      <c r="R292" s="146">
        <v>0</v>
      </c>
      <c r="S292" s="146">
        <v>0</v>
      </c>
      <c r="T292" s="146">
        <v>0</v>
      </c>
      <c r="U292" s="146">
        <v>0</v>
      </c>
      <c r="V292" s="146">
        <v>0</v>
      </c>
      <c r="W292" s="146">
        <v>0</v>
      </c>
      <c r="X292" s="146">
        <v>0</v>
      </c>
      <c r="Y292" s="146">
        <v>0</v>
      </c>
      <c r="Z292" s="146">
        <v>0</v>
      </c>
      <c r="AA292" s="146">
        <v>0</v>
      </c>
      <c r="AB292" s="146">
        <v>0</v>
      </c>
      <c r="AC292" s="146">
        <v>0</v>
      </c>
      <c r="AD292" s="146">
        <v>0</v>
      </c>
      <c r="AE292" s="146">
        <v>0</v>
      </c>
    </row>
    <row r="293" spans="1:32" x14ac:dyDescent="0.25">
      <c r="A293" s="10">
        <v>4</v>
      </c>
      <c r="B293" s="64" t="s">
        <v>204</v>
      </c>
      <c r="C293" s="43">
        <f t="shared" ref="C293:C339" si="52">HLOOKUP(C$30, R$290:AE$339, A293)</f>
        <v>0</v>
      </c>
      <c r="D293" s="49"/>
      <c r="E293" s="49">
        <v>1</v>
      </c>
      <c r="F293" s="49"/>
      <c r="G293" s="49"/>
      <c r="H293" s="49"/>
      <c r="I293" s="49"/>
      <c r="J293" s="10">
        <f t="shared" si="45"/>
        <v>0</v>
      </c>
      <c r="K293" s="10">
        <f t="shared" si="46"/>
        <v>51.8</v>
      </c>
      <c r="L293" s="10">
        <f t="shared" si="47"/>
        <v>0</v>
      </c>
      <c r="M293" s="10">
        <f t="shared" si="48"/>
        <v>0</v>
      </c>
      <c r="N293" s="10">
        <f t="shared" si="49"/>
        <v>0</v>
      </c>
      <c r="O293" s="69">
        <f t="shared" si="50"/>
        <v>0</v>
      </c>
      <c r="P293" s="70">
        <f t="shared" si="51"/>
        <v>0</v>
      </c>
      <c r="R293" s="146">
        <v>0</v>
      </c>
      <c r="S293" s="146">
        <v>0</v>
      </c>
      <c r="T293" s="146">
        <v>0</v>
      </c>
      <c r="U293" s="146">
        <v>0</v>
      </c>
      <c r="V293" s="146">
        <v>0</v>
      </c>
      <c r="W293" s="146">
        <v>0</v>
      </c>
      <c r="X293" s="146">
        <v>0</v>
      </c>
      <c r="Y293" s="146">
        <v>0</v>
      </c>
      <c r="Z293" s="146">
        <v>0</v>
      </c>
      <c r="AA293" s="146">
        <v>0</v>
      </c>
      <c r="AB293" s="146">
        <v>0</v>
      </c>
      <c r="AC293" s="146">
        <v>0</v>
      </c>
      <c r="AD293" s="146">
        <v>0</v>
      </c>
      <c r="AE293" s="146">
        <v>0</v>
      </c>
    </row>
    <row r="294" spans="1:32" x14ac:dyDescent="0.25">
      <c r="A294" s="10">
        <v>5</v>
      </c>
      <c r="B294" s="64" t="s">
        <v>205</v>
      </c>
      <c r="C294" s="43">
        <f t="shared" si="52"/>
        <v>0</v>
      </c>
      <c r="D294" s="49"/>
      <c r="E294" s="49">
        <v>1</v>
      </c>
      <c r="F294" s="49"/>
      <c r="G294" s="49"/>
      <c r="H294" s="49"/>
      <c r="I294" s="49"/>
      <c r="J294" s="10">
        <f t="shared" si="45"/>
        <v>0</v>
      </c>
      <c r="K294" s="10">
        <f t="shared" si="46"/>
        <v>51.8</v>
      </c>
      <c r="L294" s="10">
        <f t="shared" si="47"/>
        <v>0</v>
      </c>
      <c r="M294" s="10">
        <f t="shared" si="48"/>
        <v>0</v>
      </c>
      <c r="N294" s="10">
        <f t="shared" si="49"/>
        <v>0</v>
      </c>
      <c r="O294" s="69">
        <f t="shared" si="50"/>
        <v>0</v>
      </c>
      <c r="P294" s="70">
        <f t="shared" si="51"/>
        <v>0</v>
      </c>
      <c r="R294" s="146">
        <v>0</v>
      </c>
      <c r="S294" s="146">
        <v>0</v>
      </c>
      <c r="T294" s="146">
        <v>0</v>
      </c>
      <c r="U294" s="146">
        <v>0</v>
      </c>
      <c r="V294" s="146">
        <v>0</v>
      </c>
      <c r="W294" s="146">
        <v>0</v>
      </c>
      <c r="X294" s="146">
        <v>0</v>
      </c>
      <c r="Y294" s="146">
        <v>0</v>
      </c>
      <c r="Z294" s="146">
        <v>0</v>
      </c>
      <c r="AA294" s="146">
        <v>0</v>
      </c>
      <c r="AB294" s="146">
        <v>0</v>
      </c>
      <c r="AC294" s="146">
        <v>0</v>
      </c>
      <c r="AD294" s="146">
        <v>0</v>
      </c>
      <c r="AE294" s="146">
        <v>0</v>
      </c>
    </row>
    <row r="295" spans="1:32" x14ac:dyDescent="0.25">
      <c r="A295" s="10">
        <v>6</v>
      </c>
      <c r="B295" s="64" t="s">
        <v>206</v>
      </c>
      <c r="C295" s="43">
        <f t="shared" si="52"/>
        <v>0</v>
      </c>
      <c r="D295" s="49"/>
      <c r="E295" s="49">
        <v>1</v>
      </c>
      <c r="F295" s="49"/>
      <c r="G295" s="49"/>
      <c r="H295" s="49"/>
      <c r="I295" s="49"/>
      <c r="J295" s="10">
        <f t="shared" si="45"/>
        <v>0</v>
      </c>
      <c r="K295" s="10">
        <f t="shared" si="46"/>
        <v>51.8</v>
      </c>
      <c r="L295" s="10">
        <f t="shared" si="47"/>
        <v>0</v>
      </c>
      <c r="M295" s="10">
        <f t="shared" si="48"/>
        <v>0</v>
      </c>
      <c r="N295" s="10">
        <f t="shared" si="49"/>
        <v>0</v>
      </c>
      <c r="O295" s="69">
        <f t="shared" si="50"/>
        <v>0</v>
      </c>
      <c r="P295" s="70">
        <f t="shared" si="51"/>
        <v>0</v>
      </c>
      <c r="R295" s="146">
        <v>0</v>
      </c>
      <c r="S295" s="146">
        <v>0</v>
      </c>
      <c r="T295" s="146">
        <v>0</v>
      </c>
      <c r="U295" s="146">
        <v>0</v>
      </c>
      <c r="V295" s="146">
        <v>0</v>
      </c>
      <c r="W295" s="146">
        <v>0</v>
      </c>
      <c r="X295" s="146">
        <v>0</v>
      </c>
      <c r="Y295" s="146">
        <v>0</v>
      </c>
      <c r="Z295" s="146">
        <v>0</v>
      </c>
      <c r="AA295" s="146">
        <v>0</v>
      </c>
      <c r="AB295" s="146">
        <v>0</v>
      </c>
      <c r="AC295" s="146">
        <v>0</v>
      </c>
      <c r="AD295" s="146">
        <v>0</v>
      </c>
      <c r="AE295" s="146">
        <v>0</v>
      </c>
    </row>
    <row r="296" spans="1:32" x14ac:dyDescent="0.25">
      <c r="A296" s="10">
        <v>7</v>
      </c>
      <c r="B296" s="64" t="s">
        <v>207</v>
      </c>
      <c r="C296" s="43">
        <f t="shared" si="52"/>
        <v>0</v>
      </c>
      <c r="D296" s="49"/>
      <c r="E296" s="49">
        <v>1</v>
      </c>
      <c r="F296" s="49"/>
      <c r="G296" s="49"/>
      <c r="H296" s="49"/>
      <c r="I296" s="49"/>
      <c r="J296" s="10">
        <f t="shared" si="45"/>
        <v>0</v>
      </c>
      <c r="K296" s="10">
        <f t="shared" si="46"/>
        <v>51.8</v>
      </c>
      <c r="L296" s="10">
        <f t="shared" si="47"/>
        <v>0</v>
      </c>
      <c r="M296" s="10">
        <f t="shared" si="48"/>
        <v>0</v>
      </c>
      <c r="N296" s="10">
        <f t="shared" si="49"/>
        <v>0</v>
      </c>
      <c r="O296" s="69">
        <f t="shared" si="50"/>
        <v>0</v>
      </c>
      <c r="P296" s="70">
        <f t="shared" si="51"/>
        <v>0</v>
      </c>
      <c r="R296" s="146">
        <v>0</v>
      </c>
      <c r="S296" s="146">
        <v>0</v>
      </c>
      <c r="T296" s="146">
        <v>0</v>
      </c>
      <c r="U296" s="146">
        <v>0</v>
      </c>
      <c r="V296" s="146">
        <v>0</v>
      </c>
      <c r="W296" s="146">
        <v>0</v>
      </c>
      <c r="X296" s="146">
        <v>0</v>
      </c>
      <c r="Y296" s="146">
        <v>0</v>
      </c>
      <c r="Z296" s="146">
        <v>0</v>
      </c>
      <c r="AA296" s="146">
        <v>0</v>
      </c>
      <c r="AB296" s="146">
        <v>0</v>
      </c>
      <c r="AC296" s="146">
        <v>0</v>
      </c>
      <c r="AD296" s="146">
        <v>0</v>
      </c>
      <c r="AE296" s="146">
        <v>0</v>
      </c>
    </row>
    <row r="297" spans="1:32" x14ac:dyDescent="0.25">
      <c r="A297" s="10">
        <v>8</v>
      </c>
      <c r="B297" s="64" t="s">
        <v>208</v>
      </c>
      <c r="C297" s="43">
        <f t="shared" si="52"/>
        <v>0</v>
      </c>
      <c r="D297" s="49"/>
      <c r="E297" s="49">
        <v>1</v>
      </c>
      <c r="F297" s="49"/>
      <c r="G297" s="49"/>
      <c r="H297" s="49"/>
      <c r="I297" s="49"/>
      <c r="J297" s="10">
        <f t="shared" si="45"/>
        <v>0</v>
      </c>
      <c r="K297" s="10">
        <f t="shared" si="46"/>
        <v>51.8</v>
      </c>
      <c r="L297" s="10">
        <f t="shared" si="47"/>
        <v>0</v>
      </c>
      <c r="M297" s="10">
        <f t="shared" si="48"/>
        <v>0</v>
      </c>
      <c r="N297" s="10">
        <f t="shared" si="49"/>
        <v>0</v>
      </c>
      <c r="O297" s="69">
        <f t="shared" si="50"/>
        <v>0</v>
      </c>
      <c r="P297" s="70">
        <f t="shared" si="51"/>
        <v>0</v>
      </c>
      <c r="R297" s="146">
        <v>0</v>
      </c>
      <c r="S297" s="146">
        <v>0</v>
      </c>
      <c r="T297" s="146">
        <v>0</v>
      </c>
      <c r="U297" s="146">
        <v>0</v>
      </c>
      <c r="V297" s="146">
        <v>0</v>
      </c>
      <c r="W297" s="146">
        <v>0</v>
      </c>
      <c r="X297" s="146">
        <v>0</v>
      </c>
      <c r="Y297" s="146">
        <v>0</v>
      </c>
      <c r="Z297" s="146">
        <v>0</v>
      </c>
      <c r="AA297" s="146">
        <v>0</v>
      </c>
      <c r="AB297" s="146">
        <v>0</v>
      </c>
      <c r="AC297" s="146">
        <v>0</v>
      </c>
      <c r="AD297" s="146">
        <v>0</v>
      </c>
      <c r="AE297" s="146">
        <v>0</v>
      </c>
    </row>
    <row r="298" spans="1:32" x14ac:dyDescent="0.25">
      <c r="A298" s="10">
        <v>9</v>
      </c>
      <c r="B298" s="64" t="s">
        <v>209</v>
      </c>
      <c r="C298" s="43">
        <f t="shared" si="52"/>
        <v>0</v>
      </c>
      <c r="D298" s="49"/>
      <c r="E298" s="49">
        <v>1</v>
      </c>
      <c r="F298" s="49"/>
      <c r="G298" s="49"/>
      <c r="H298" s="49"/>
      <c r="I298" s="49"/>
      <c r="J298" s="10">
        <f t="shared" si="45"/>
        <v>0</v>
      </c>
      <c r="K298" s="10">
        <f t="shared" si="46"/>
        <v>51.8</v>
      </c>
      <c r="L298" s="10">
        <f t="shared" si="47"/>
        <v>0</v>
      </c>
      <c r="M298" s="10">
        <f t="shared" si="48"/>
        <v>0</v>
      </c>
      <c r="N298" s="10">
        <f t="shared" si="49"/>
        <v>0</v>
      </c>
      <c r="O298" s="69">
        <f t="shared" si="50"/>
        <v>0</v>
      </c>
      <c r="P298" s="70">
        <f t="shared" si="51"/>
        <v>0</v>
      </c>
      <c r="R298" s="146">
        <v>0</v>
      </c>
      <c r="S298" s="146">
        <v>0</v>
      </c>
      <c r="T298" s="146">
        <v>0</v>
      </c>
      <c r="U298" s="146">
        <v>0</v>
      </c>
      <c r="V298" s="146">
        <v>0</v>
      </c>
      <c r="W298" s="146">
        <v>0</v>
      </c>
      <c r="X298" s="146">
        <v>0</v>
      </c>
      <c r="Y298" s="146">
        <v>0</v>
      </c>
      <c r="Z298" s="146">
        <v>0</v>
      </c>
      <c r="AA298" s="146">
        <v>0</v>
      </c>
      <c r="AB298" s="146">
        <v>0</v>
      </c>
      <c r="AC298" s="146">
        <v>0</v>
      </c>
      <c r="AD298" s="146">
        <v>0</v>
      </c>
      <c r="AE298" s="146">
        <v>0</v>
      </c>
    </row>
    <row r="299" spans="1:32" x14ac:dyDescent="0.25">
      <c r="A299" s="10">
        <v>10</v>
      </c>
      <c r="B299" s="64" t="s">
        <v>210</v>
      </c>
      <c r="C299" s="43">
        <f t="shared" si="52"/>
        <v>0</v>
      </c>
      <c r="D299" s="49"/>
      <c r="E299" s="49">
        <v>1</v>
      </c>
      <c r="F299" s="49"/>
      <c r="G299" s="49"/>
      <c r="H299" s="49"/>
      <c r="I299" s="49"/>
      <c r="J299" s="10">
        <f t="shared" si="45"/>
        <v>0</v>
      </c>
      <c r="K299" s="10">
        <f t="shared" si="46"/>
        <v>51.8</v>
      </c>
      <c r="L299" s="10">
        <f t="shared" si="47"/>
        <v>0</v>
      </c>
      <c r="M299" s="10">
        <f t="shared" si="48"/>
        <v>0</v>
      </c>
      <c r="N299" s="10">
        <f t="shared" si="49"/>
        <v>0</v>
      </c>
      <c r="O299" s="69">
        <f t="shared" si="50"/>
        <v>0</v>
      </c>
      <c r="P299" s="70">
        <f t="shared" si="51"/>
        <v>0</v>
      </c>
      <c r="R299" s="146">
        <v>0</v>
      </c>
      <c r="S299" s="146">
        <v>0</v>
      </c>
      <c r="T299" s="146">
        <v>0</v>
      </c>
      <c r="U299" s="146">
        <v>0</v>
      </c>
      <c r="V299" s="146">
        <v>0</v>
      </c>
      <c r="W299" s="146">
        <v>0</v>
      </c>
      <c r="X299" s="146">
        <v>0</v>
      </c>
      <c r="Y299" s="146">
        <v>0</v>
      </c>
      <c r="Z299" s="146">
        <v>0</v>
      </c>
      <c r="AA299" s="146">
        <v>0</v>
      </c>
      <c r="AB299" s="146">
        <v>0</v>
      </c>
      <c r="AC299" s="146">
        <v>0</v>
      </c>
      <c r="AD299" s="146">
        <v>0</v>
      </c>
      <c r="AE299" s="146">
        <v>0</v>
      </c>
    </row>
    <row r="300" spans="1:32" x14ac:dyDescent="0.25">
      <c r="A300" s="10">
        <v>11</v>
      </c>
      <c r="B300" s="64" t="s">
        <v>211</v>
      </c>
      <c r="C300" s="43">
        <f t="shared" si="52"/>
        <v>0</v>
      </c>
      <c r="D300" s="49"/>
      <c r="E300" s="49">
        <v>1</v>
      </c>
      <c r="F300" s="49"/>
      <c r="G300" s="49"/>
      <c r="H300" s="49"/>
      <c r="I300" s="49"/>
      <c r="J300" s="10">
        <f t="shared" si="45"/>
        <v>0</v>
      </c>
      <c r="K300" s="10">
        <f t="shared" si="46"/>
        <v>51.8</v>
      </c>
      <c r="L300" s="10">
        <f t="shared" si="47"/>
        <v>0</v>
      </c>
      <c r="M300" s="10">
        <f t="shared" si="48"/>
        <v>0</v>
      </c>
      <c r="N300" s="10">
        <f t="shared" si="49"/>
        <v>0</v>
      </c>
      <c r="O300" s="69">
        <f t="shared" si="50"/>
        <v>0</v>
      </c>
      <c r="P300" s="70">
        <f t="shared" si="51"/>
        <v>0</v>
      </c>
      <c r="R300" s="146">
        <v>0</v>
      </c>
      <c r="S300" s="146">
        <v>0</v>
      </c>
      <c r="T300" s="146">
        <v>0</v>
      </c>
      <c r="U300" s="146">
        <v>0</v>
      </c>
      <c r="V300" s="146">
        <v>0</v>
      </c>
      <c r="W300" s="146">
        <v>0</v>
      </c>
      <c r="X300" s="146">
        <v>0</v>
      </c>
      <c r="Y300" s="146">
        <v>0</v>
      </c>
      <c r="Z300" s="146">
        <v>0</v>
      </c>
      <c r="AA300" s="146">
        <v>0</v>
      </c>
      <c r="AB300" s="146">
        <v>0</v>
      </c>
      <c r="AC300" s="146">
        <v>0</v>
      </c>
      <c r="AD300" s="146">
        <v>0</v>
      </c>
      <c r="AE300" s="146">
        <v>0</v>
      </c>
    </row>
    <row r="301" spans="1:32" x14ac:dyDescent="0.25">
      <c r="A301" s="10">
        <v>12</v>
      </c>
      <c r="B301" s="64" t="s">
        <v>212</v>
      </c>
      <c r="C301" s="43">
        <f t="shared" si="52"/>
        <v>0</v>
      </c>
      <c r="D301" s="49"/>
      <c r="E301" s="49">
        <v>1</v>
      </c>
      <c r="F301" s="49"/>
      <c r="G301" s="49"/>
      <c r="H301" s="49"/>
      <c r="I301" s="49"/>
      <c r="J301" s="10">
        <f t="shared" si="45"/>
        <v>0</v>
      </c>
      <c r="K301" s="10">
        <f t="shared" si="46"/>
        <v>51.8</v>
      </c>
      <c r="L301" s="10">
        <f t="shared" si="47"/>
        <v>0</v>
      </c>
      <c r="M301" s="10">
        <f t="shared" si="48"/>
        <v>0</v>
      </c>
      <c r="N301" s="10">
        <f t="shared" si="49"/>
        <v>0</v>
      </c>
      <c r="O301" s="69">
        <f t="shared" si="50"/>
        <v>0</v>
      </c>
      <c r="P301" s="70">
        <f t="shared" si="51"/>
        <v>0</v>
      </c>
      <c r="R301" s="146">
        <v>0</v>
      </c>
      <c r="S301" s="146">
        <v>0</v>
      </c>
      <c r="T301" s="146">
        <v>0</v>
      </c>
      <c r="U301" s="146">
        <v>0</v>
      </c>
      <c r="V301" s="146">
        <v>0</v>
      </c>
      <c r="W301" s="146">
        <v>0</v>
      </c>
      <c r="X301" s="146">
        <v>0</v>
      </c>
      <c r="Y301" s="146">
        <v>0</v>
      </c>
      <c r="Z301" s="146">
        <v>0</v>
      </c>
      <c r="AA301" s="146">
        <v>0</v>
      </c>
      <c r="AB301" s="146">
        <v>0</v>
      </c>
      <c r="AC301" s="146">
        <v>0</v>
      </c>
      <c r="AD301" s="146">
        <v>0</v>
      </c>
      <c r="AE301" s="146">
        <v>0</v>
      </c>
    </row>
    <row r="302" spans="1:32" x14ac:dyDescent="0.25">
      <c r="A302" s="10">
        <v>13</v>
      </c>
      <c r="B302" s="64" t="s">
        <v>213</v>
      </c>
      <c r="C302" s="43">
        <f t="shared" si="52"/>
        <v>0</v>
      </c>
      <c r="D302" s="49"/>
      <c r="E302" s="49">
        <v>1</v>
      </c>
      <c r="F302" s="49"/>
      <c r="G302" s="49"/>
      <c r="H302" s="49"/>
      <c r="I302" s="49"/>
      <c r="J302" s="10">
        <f t="shared" si="45"/>
        <v>0</v>
      </c>
      <c r="K302" s="10">
        <f t="shared" si="46"/>
        <v>51.8</v>
      </c>
      <c r="L302" s="10">
        <f t="shared" si="47"/>
        <v>0</v>
      </c>
      <c r="M302" s="10">
        <f t="shared" si="48"/>
        <v>0</v>
      </c>
      <c r="N302" s="10">
        <f t="shared" si="49"/>
        <v>0</v>
      </c>
      <c r="O302" s="69">
        <f t="shared" si="50"/>
        <v>0</v>
      </c>
      <c r="P302" s="70">
        <f t="shared" si="51"/>
        <v>0</v>
      </c>
      <c r="R302" s="146">
        <v>0</v>
      </c>
      <c r="S302" s="146">
        <v>0</v>
      </c>
      <c r="T302" s="146">
        <v>0</v>
      </c>
      <c r="U302" s="146">
        <v>0</v>
      </c>
      <c r="V302" s="146">
        <v>0</v>
      </c>
      <c r="W302" s="146">
        <v>0</v>
      </c>
      <c r="X302" s="146">
        <v>0</v>
      </c>
      <c r="Y302" s="146">
        <v>0</v>
      </c>
      <c r="Z302" s="146">
        <v>0</v>
      </c>
      <c r="AA302" s="146">
        <v>0</v>
      </c>
      <c r="AB302" s="146">
        <v>1.82909604519774E-3</v>
      </c>
      <c r="AC302" s="146">
        <v>0</v>
      </c>
      <c r="AD302" s="146">
        <v>0</v>
      </c>
      <c r="AE302" s="146">
        <v>7.0621468926553694E-4</v>
      </c>
    </row>
    <row r="303" spans="1:32" x14ac:dyDescent="0.25">
      <c r="A303" s="10">
        <v>14</v>
      </c>
      <c r="B303" s="64" t="s">
        <v>214</v>
      </c>
      <c r="C303" s="43">
        <f t="shared" si="52"/>
        <v>0</v>
      </c>
      <c r="D303" s="49"/>
      <c r="E303" s="49">
        <v>1</v>
      </c>
      <c r="F303" s="49"/>
      <c r="G303" s="49"/>
      <c r="H303" s="49"/>
      <c r="I303" s="49"/>
      <c r="J303" s="10">
        <f t="shared" si="45"/>
        <v>0</v>
      </c>
      <c r="K303" s="10">
        <f t="shared" si="46"/>
        <v>51.8</v>
      </c>
      <c r="L303" s="10">
        <f t="shared" si="47"/>
        <v>0</v>
      </c>
      <c r="M303" s="10">
        <f t="shared" si="48"/>
        <v>0</v>
      </c>
      <c r="N303" s="10">
        <f t="shared" si="49"/>
        <v>0</v>
      </c>
      <c r="O303" s="69">
        <f t="shared" si="50"/>
        <v>0</v>
      </c>
      <c r="P303" s="70">
        <f t="shared" si="51"/>
        <v>0</v>
      </c>
      <c r="R303" s="146">
        <v>0</v>
      </c>
      <c r="S303" s="146">
        <v>0</v>
      </c>
      <c r="T303" s="146">
        <v>0</v>
      </c>
      <c r="U303" s="146">
        <v>0</v>
      </c>
      <c r="V303" s="146">
        <v>0</v>
      </c>
      <c r="W303" s="146">
        <v>0</v>
      </c>
      <c r="X303" s="146">
        <v>0</v>
      </c>
      <c r="Y303" s="146">
        <v>0</v>
      </c>
      <c r="Z303" s="146">
        <v>0</v>
      </c>
      <c r="AA303" s="146">
        <v>0</v>
      </c>
      <c r="AB303" s="146">
        <v>1.82909604519774E-3</v>
      </c>
      <c r="AC303" s="146">
        <v>0</v>
      </c>
      <c r="AD303" s="146">
        <v>0</v>
      </c>
      <c r="AE303" s="146">
        <v>7.0621468926553694E-4</v>
      </c>
    </row>
    <row r="304" spans="1:32" x14ac:dyDescent="0.25">
      <c r="A304" s="10">
        <v>15</v>
      </c>
      <c r="B304" s="72" t="s">
        <v>215</v>
      </c>
      <c r="C304" s="43">
        <f t="shared" si="52"/>
        <v>0</v>
      </c>
      <c r="D304" s="49">
        <v>1</v>
      </c>
      <c r="E304" s="49"/>
      <c r="F304" s="49"/>
      <c r="G304" s="49"/>
      <c r="H304" s="49"/>
      <c r="I304" s="49"/>
      <c r="J304" s="10">
        <f t="shared" si="45"/>
        <v>314.92</v>
      </c>
      <c r="K304" s="10">
        <f t="shared" si="46"/>
        <v>0</v>
      </c>
      <c r="L304" s="10">
        <f t="shared" si="47"/>
        <v>0</v>
      </c>
      <c r="M304" s="10">
        <f t="shared" si="48"/>
        <v>0</v>
      </c>
      <c r="N304" s="10">
        <f t="shared" si="49"/>
        <v>0</v>
      </c>
      <c r="O304" s="69">
        <f t="shared" si="50"/>
        <v>0</v>
      </c>
      <c r="P304" s="70">
        <f t="shared" si="51"/>
        <v>0</v>
      </c>
      <c r="R304" s="146">
        <v>0</v>
      </c>
      <c r="S304" s="146">
        <v>0</v>
      </c>
      <c r="T304" s="146">
        <v>0</v>
      </c>
      <c r="U304" s="146">
        <v>0</v>
      </c>
      <c r="V304" s="146">
        <v>0</v>
      </c>
      <c r="W304" s="146">
        <v>0</v>
      </c>
      <c r="X304" s="146">
        <v>0</v>
      </c>
      <c r="Y304" s="146">
        <v>0</v>
      </c>
      <c r="Z304" s="146">
        <v>2.8248587570621475E-4</v>
      </c>
      <c r="AA304" s="146">
        <v>2.3446327683615824E-3</v>
      </c>
      <c r="AB304" s="146">
        <v>5.3128531073446332E-2</v>
      </c>
      <c r="AC304" s="146">
        <v>6.3700564971751394E-3</v>
      </c>
      <c r="AD304" s="146">
        <v>0</v>
      </c>
      <c r="AE304" s="146">
        <v>5.5289548022598861E-2</v>
      </c>
    </row>
    <row r="305" spans="1:31" x14ac:dyDescent="0.25">
      <c r="A305" s="10">
        <v>16</v>
      </c>
      <c r="B305" s="72" t="s">
        <v>216</v>
      </c>
      <c r="C305" s="43">
        <f t="shared" si="52"/>
        <v>0</v>
      </c>
      <c r="D305" s="49">
        <v>1</v>
      </c>
      <c r="E305" s="49"/>
      <c r="F305" s="49"/>
      <c r="G305" s="49"/>
      <c r="H305" s="49"/>
      <c r="I305" s="49"/>
      <c r="J305" s="10">
        <f t="shared" si="45"/>
        <v>314.92</v>
      </c>
      <c r="K305" s="10">
        <f t="shared" si="46"/>
        <v>0</v>
      </c>
      <c r="L305" s="10">
        <f t="shared" si="47"/>
        <v>0</v>
      </c>
      <c r="M305" s="10">
        <f t="shared" si="48"/>
        <v>0</v>
      </c>
      <c r="N305" s="10">
        <f t="shared" si="49"/>
        <v>0</v>
      </c>
      <c r="O305" s="69">
        <f t="shared" si="50"/>
        <v>0</v>
      </c>
      <c r="P305" s="70">
        <f t="shared" si="51"/>
        <v>0</v>
      </c>
      <c r="R305" s="146">
        <v>0</v>
      </c>
      <c r="S305" s="146">
        <v>0</v>
      </c>
      <c r="T305" s="146">
        <v>0</v>
      </c>
      <c r="U305" s="146">
        <v>0</v>
      </c>
      <c r="V305" s="146">
        <v>0</v>
      </c>
      <c r="W305" s="146">
        <v>2.9364962173852866E-4</v>
      </c>
      <c r="X305" s="146">
        <v>0</v>
      </c>
      <c r="Y305" s="146">
        <v>0</v>
      </c>
      <c r="Z305" s="146">
        <v>2.8248587570621475E-4</v>
      </c>
      <c r="AA305" s="146">
        <v>2.3446327683615824E-3</v>
      </c>
      <c r="AB305" s="146">
        <v>5.3128531073446332E-2</v>
      </c>
      <c r="AC305" s="146">
        <v>6.3700564971751394E-3</v>
      </c>
      <c r="AD305" s="146">
        <v>0</v>
      </c>
      <c r="AE305" s="146">
        <v>5.5289548022598861E-2</v>
      </c>
    </row>
    <row r="306" spans="1:31" x14ac:dyDescent="0.25">
      <c r="A306" s="10">
        <v>17</v>
      </c>
      <c r="B306" s="72" t="s">
        <v>217</v>
      </c>
      <c r="C306" s="43">
        <f t="shared" si="52"/>
        <v>9.076222230314018E-3</v>
      </c>
      <c r="D306" s="49">
        <v>1</v>
      </c>
      <c r="E306" s="49"/>
      <c r="F306" s="49"/>
      <c r="G306" s="49"/>
      <c r="H306" s="49"/>
      <c r="I306" s="49"/>
      <c r="J306" s="10">
        <f t="shared" si="45"/>
        <v>314.92</v>
      </c>
      <c r="K306" s="10">
        <f t="shared" si="46"/>
        <v>0</v>
      </c>
      <c r="L306" s="10">
        <f t="shared" si="47"/>
        <v>0</v>
      </c>
      <c r="M306" s="10">
        <f t="shared" si="48"/>
        <v>0</v>
      </c>
      <c r="N306" s="10">
        <f t="shared" si="49"/>
        <v>0</v>
      </c>
      <c r="O306" s="69">
        <f t="shared" si="50"/>
        <v>0</v>
      </c>
      <c r="P306" s="70">
        <f t="shared" si="51"/>
        <v>2.8582839047704907</v>
      </c>
      <c r="R306" s="146">
        <v>0</v>
      </c>
      <c r="S306" s="146">
        <v>4.0433090608954746E-3</v>
      </c>
      <c r="T306" s="146">
        <v>0</v>
      </c>
      <c r="U306" s="146">
        <v>9.076222230314018E-3</v>
      </c>
      <c r="V306" s="146">
        <v>5.2741435527864894E-5</v>
      </c>
      <c r="W306" s="146">
        <v>3.4144925461041135E-2</v>
      </c>
      <c r="X306" s="146">
        <v>0</v>
      </c>
      <c r="Y306" s="146">
        <v>1.6100845535273432E-2</v>
      </c>
      <c r="Z306" s="146">
        <v>3.6892655367231637E-2</v>
      </c>
      <c r="AA306" s="146">
        <v>7.398305084745764E-2</v>
      </c>
      <c r="AB306" s="146">
        <v>0.15614406779661025</v>
      </c>
      <c r="AC306" s="146">
        <v>9.6165254237288139E-2</v>
      </c>
      <c r="AD306" s="146">
        <v>0</v>
      </c>
      <c r="AE306" s="146">
        <v>0.1806779661016949</v>
      </c>
    </row>
    <row r="307" spans="1:31" x14ac:dyDescent="0.25">
      <c r="A307" s="10">
        <v>18</v>
      </c>
      <c r="B307" s="72" t="s">
        <v>218</v>
      </c>
      <c r="C307" s="43">
        <f t="shared" si="52"/>
        <v>5.6048937100329453E-2</v>
      </c>
      <c r="D307" s="49">
        <v>1</v>
      </c>
      <c r="E307" s="49"/>
      <c r="F307" s="49"/>
      <c r="G307" s="49"/>
      <c r="H307" s="49"/>
      <c r="I307" s="49"/>
      <c r="J307" s="10">
        <f t="shared" si="45"/>
        <v>314.92</v>
      </c>
      <c r="K307" s="10">
        <f t="shared" si="46"/>
        <v>0</v>
      </c>
      <c r="L307" s="10">
        <f t="shared" si="47"/>
        <v>0</v>
      </c>
      <c r="M307" s="10">
        <f t="shared" si="48"/>
        <v>0</v>
      </c>
      <c r="N307" s="10">
        <f t="shared" si="49"/>
        <v>0</v>
      </c>
      <c r="O307" s="69">
        <f t="shared" si="50"/>
        <v>0</v>
      </c>
      <c r="P307" s="70">
        <f t="shared" si="51"/>
        <v>17.650931271635752</v>
      </c>
      <c r="R307" s="146">
        <v>2.1467281348424962E-3</v>
      </c>
      <c r="S307" s="146">
        <v>5.1387111353349398E-2</v>
      </c>
      <c r="T307" s="146">
        <v>0</v>
      </c>
      <c r="U307" s="146">
        <v>5.6048937100329453E-2</v>
      </c>
      <c r="V307" s="146">
        <v>2.0648272009159103E-2</v>
      </c>
      <c r="W307" s="146">
        <v>9.4375725653188219E-2</v>
      </c>
      <c r="X307" s="146">
        <v>1.1829063291158817E-2</v>
      </c>
      <c r="Y307" s="146">
        <v>7.9318377019723593E-2</v>
      </c>
      <c r="Z307" s="146">
        <v>3.6892655367231637E-2</v>
      </c>
      <c r="AA307" s="146">
        <v>7.398305084745764E-2</v>
      </c>
      <c r="AB307" s="146">
        <v>0.15614406779661025</v>
      </c>
      <c r="AC307" s="146">
        <v>9.6165254237288139E-2</v>
      </c>
      <c r="AD307" s="146">
        <v>6.8206245895791127E-4</v>
      </c>
      <c r="AE307" s="146">
        <v>0.1806779661016949</v>
      </c>
    </row>
    <row r="308" spans="1:31" x14ac:dyDescent="0.25">
      <c r="A308" s="10">
        <v>19</v>
      </c>
      <c r="B308" s="72" t="s">
        <v>219</v>
      </c>
      <c r="C308" s="43">
        <f t="shared" si="52"/>
        <v>0.10791073211059499</v>
      </c>
      <c r="D308" s="49">
        <v>1</v>
      </c>
      <c r="E308" s="49"/>
      <c r="F308" s="49"/>
      <c r="G308" s="49"/>
      <c r="H308" s="49"/>
      <c r="I308" s="49"/>
      <c r="J308" s="10">
        <f t="shared" si="45"/>
        <v>314.92</v>
      </c>
      <c r="K308" s="10">
        <f t="shared" si="46"/>
        <v>0</v>
      </c>
      <c r="L308" s="10">
        <f t="shared" si="47"/>
        <v>0</v>
      </c>
      <c r="M308" s="10">
        <f t="shared" si="48"/>
        <v>0</v>
      </c>
      <c r="N308" s="10">
        <f t="shared" si="49"/>
        <v>0</v>
      </c>
      <c r="O308" s="69">
        <f t="shared" si="50"/>
        <v>0</v>
      </c>
      <c r="P308" s="70">
        <f t="shared" si="51"/>
        <v>33.983247756268575</v>
      </c>
      <c r="R308" s="146">
        <v>4.0984617974367969E-2</v>
      </c>
      <c r="S308" s="146">
        <v>0.11223574681787701</v>
      </c>
      <c r="T308" s="146">
        <v>1.0896535421498557E-2</v>
      </c>
      <c r="U308" s="146">
        <v>0.10791073211059499</v>
      </c>
      <c r="V308" s="146">
        <v>8.0079079609808174E-2</v>
      </c>
      <c r="W308" s="146">
        <v>0.15100931797903833</v>
      </c>
      <c r="X308" s="146">
        <v>6.4135287806739161E-2</v>
      </c>
      <c r="Y308" s="146">
        <v>0.13917878199733766</v>
      </c>
      <c r="Z308" s="146">
        <v>0.13347457627118645</v>
      </c>
      <c r="AA308" s="146">
        <v>0.19986581920903954</v>
      </c>
      <c r="AB308" s="146">
        <v>0.2332838983050847</v>
      </c>
      <c r="AC308" s="146">
        <v>0.22192090395480227</v>
      </c>
      <c r="AD308" s="146">
        <v>3.3878760296922557E-2</v>
      </c>
      <c r="AE308" s="146">
        <v>0.27438559322033901</v>
      </c>
    </row>
    <row r="309" spans="1:31" x14ac:dyDescent="0.25">
      <c r="A309" s="10">
        <v>20</v>
      </c>
      <c r="B309" s="72" t="s">
        <v>220</v>
      </c>
      <c r="C309" s="43">
        <f t="shared" si="52"/>
        <v>0.15426312963393429</v>
      </c>
      <c r="D309" s="49">
        <v>1</v>
      </c>
      <c r="E309" s="49"/>
      <c r="F309" s="49"/>
      <c r="G309" s="49"/>
      <c r="H309" s="49"/>
      <c r="I309" s="49"/>
      <c r="J309" s="10">
        <f t="shared" si="45"/>
        <v>314.92</v>
      </c>
      <c r="K309" s="10">
        <f t="shared" si="46"/>
        <v>0</v>
      </c>
      <c r="L309" s="10">
        <f t="shared" si="47"/>
        <v>0</v>
      </c>
      <c r="M309" s="10">
        <f t="shared" si="48"/>
        <v>0</v>
      </c>
      <c r="N309" s="10">
        <f t="shared" si="49"/>
        <v>0</v>
      </c>
      <c r="O309" s="69">
        <f t="shared" si="50"/>
        <v>0</v>
      </c>
      <c r="P309" s="70">
        <f t="shared" si="51"/>
        <v>48.58054478431859</v>
      </c>
      <c r="R309" s="146">
        <v>0.10139712556906055</v>
      </c>
      <c r="S309" s="146">
        <v>0.16500680959475442</v>
      </c>
      <c r="T309" s="146">
        <v>5.7275558820416322E-2</v>
      </c>
      <c r="U309" s="146">
        <v>0.15426312963393429</v>
      </c>
      <c r="V309" s="146">
        <v>0.13621354748996575</v>
      </c>
      <c r="W309" s="146">
        <v>0.2005871624492265</v>
      </c>
      <c r="X309" s="146">
        <v>0.11615839338042194</v>
      </c>
      <c r="Y309" s="146">
        <v>0.19144807256024035</v>
      </c>
      <c r="Z309" s="146">
        <v>0.13347457627118645</v>
      </c>
      <c r="AA309" s="146">
        <v>0.19986581920903954</v>
      </c>
      <c r="AB309" s="146">
        <v>0.2332838983050847</v>
      </c>
      <c r="AC309" s="146">
        <v>0.22192090395480227</v>
      </c>
      <c r="AD309" s="146">
        <v>9.1342522464126538E-2</v>
      </c>
      <c r="AE309" s="146">
        <v>0.27438559322033901</v>
      </c>
    </row>
    <row r="310" spans="1:31" x14ac:dyDescent="0.25">
      <c r="A310" s="10">
        <v>21</v>
      </c>
      <c r="B310" s="71" t="s">
        <v>221</v>
      </c>
      <c r="C310" s="43">
        <f t="shared" si="52"/>
        <v>0.19479597099700927</v>
      </c>
      <c r="D310" s="49"/>
      <c r="E310" s="49"/>
      <c r="F310" s="49">
        <v>1</v>
      </c>
      <c r="G310" s="49"/>
      <c r="H310" s="49"/>
      <c r="I310" s="49"/>
      <c r="J310" s="10">
        <f t="shared" si="45"/>
        <v>0</v>
      </c>
      <c r="K310" s="10">
        <f t="shared" si="46"/>
        <v>0</v>
      </c>
      <c r="L310" s="10">
        <f t="shared" si="47"/>
        <v>95.42</v>
      </c>
      <c r="M310" s="10">
        <f t="shared" si="48"/>
        <v>0</v>
      </c>
      <c r="N310" s="10">
        <f t="shared" si="49"/>
        <v>0</v>
      </c>
      <c r="O310" s="69">
        <f t="shared" si="50"/>
        <v>0</v>
      </c>
      <c r="P310" s="70">
        <f t="shared" si="51"/>
        <v>18.587431552534625</v>
      </c>
      <c r="R310" s="146">
        <v>0.15578984968563225</v>
      </c>
      <c r="S310" s="146">
        <v>0.20939275492319764</v>
      </c>
      <c r="T310" s="146">
        <v>0.10111091149002527</v>
      </c>
      <c r="U310" s="146">
        <v>0.19479597099700927</v>
      </c>
      <c r="V310" s="146">
        <v>0.18492026319994889</v>
      </c>
      <c r="W310" s="146">
        <v>0.24292164958319776</v>
      </c>
      <c r="X310" s="146">
        <v>0.1613070171461537</v>
      </c>
      <c r="Y310" s="146">
        <v>0.23854805638749246</v>
      </c>
      <c r="Z310" s="146">
        <v>0.2136511299435028</v>
      </c>
      <c r="AA310" s="146">
        <v>0.28961158192090403</v>
      </c>
      <c r="AB310" s="146">
        <v>0.29085451977401128</v>
      </c>
      <c r="AC310" s="146">
        <v>0.30499999999999999</v>
      </c>
      <c r="AD310" s="146">
        <v>0.14281131459733207</v>
      </c>
      <c r="AE310" s="146">
        <v>0.33316384180790959</v>
      </c>
    </row>
    <row r="311" spans="1:31" x14ac:dyDescent="0.25">
      <c r="A311" s="10">
        <v>22</v>
      </c>
      <c r="B311" s="71" t="s">
        <v>222</v>
      </c>
      <c r="C311" s="43">
        <f t="shared" si="52"/>
        <v>0.22972147002894602</v>
      </c>
      <c r="D311" s="49"/>
      <c r="E311" s="49"/>
      <c r="F311" s="49">
        <v>1</v>
      </c>
      <c r="G311" s="49"/>
      <c r="H311" s="49"/>
      <c r="I311" s="49"/>
      <c r="J311" s="10">
        <f t="shared" si="45"/>
        <v>0</v>
      </c>
      <c r="K311" s="10">
        <f t="shared" si="46"/>
        <v>0</v>
      </c>
      <c r="L311" s="10">
        <f t="shared" si="47"/>
        <v>95.42</v>
      </c>
      <c r="M311" s="10">
        <f t="shared" si="48"/>
        <v>0</v>
      </c>
      <c r="N311" s="10">
        <f t="shared" si="49"/>
        <v>0</v>
      </c>
      <c r="O311" s="69">
        <f t="shared" si="50"/>
        <v>0</v>
      </c>
      <c r="P311" s="70">
        <f t="shared" si="51"/>
        <v>21.92002267016203</v>
      </c>
      <c r="R311" s="146">
        <v>0.20346510368025936</v>
      </c>
      <c r="S311" s="146">
        <v>0.24723885136791046</v>
      </c>
      <c r="T311" s="146">
        <v>0.13937768769817441</v>
      </c>
      <c r="U311" s="146">
        <v>0.22972147002894602</v>
      </c>
      <c r="V311" s="146">
        <v>0.22675301181280044</v>
      </c>
      <c r="W311" s="146">
        <v>0.27837168447418797</v>
      </c>
      <c r="X311" s="146">
        <v>0.20063400766911629</v>
      </c>
      <c r="Y311" s="146">
        <v>0.27625309663218123</v>
      </c>
      <c r="Z311" s="146">
        <v>0.2136511299435028</v>
      </c>
      <c r="AA311" s="146">
        <v>0.28961158192090403</v>
      </c>
      <c r="AB311" s="146">
        <v>0.29085451977401128</v>
      </c>
      <c r="AC311" s="146">
        <v>0.30499999999999999</v>
      </c>
      <c r="AD311" s="146">
        <v>0.18802487602141041</v>
      </c>
      <c r="AE311" s="146">
        <v>0.33316384180790959</v>
      </c>
    </row>
    <row r="312" spans="1:31" x14ac:dyDescent="0.25">
      <c r="A312" s="10">
        <v>23</v>
      </c>
      <c r="B312" s="71" t="s">
        <v>223</v>
      </c>
      <c r="C312" s="43">
        <f t="shared" si="52"/>
        <v>0.25693381257918613</v>
      </c>
      <c r="D312" s="49"/>
      <c r="E312" s="49"/>
      <c r="F312" s="49">
        <v>1</v>
      </c>
      <c r="G312" s="49"/>
      <c r="H312" s="49"/>
      <c r="I312" s="49"/>
      <c r="J312" s="10">
        <f t="shared" si="45"/>
        <v>0</v>
      </c>
      <c r="K312" s="10">
        <f t="shared" si="46"/>
        <v>0</v>
      </c>
      <c r="L312" s="10">
        <f t="shared" si="47"/>
        <v>95.42</v>
      </c>
      <c r="M312" s="10">
        <f t="shared" si="48"/>
        <v>0</v>
      </c>
      <c r="N312" s="10">
        <f t="shared" si="49"/>
        <v>0</v>
      </c>
      <c r="O312" s="69">
        <f t="shared" si="50"/>
        <v>0</v>
      </c>
      <c r="P312" s="70">
        <f t="shared" si="51"/>
        <v>24.516624396305939</v>
      </c>
      <c r="R312" s="146">
        <v>0.24360891980181404</v>
      </c>
      <c r="S312" s="146">
        <v>0.2812677746052456</v>
      </c>
      <c r="T312" s="146">
        <v>0.16889629903322767</v>
      </c>
      <c r="U312" s="146">
        <v>0.25693381257918613</v>
      </c>
      <c r="V312" s="146">
        <v>0.26170300308926564</v>
      </c>
      <c r="W312" s="146">
        <v>0.30555874528681337</v>
      </c>
      <c r="X312" s="146">
        <v>0.23114892112551622</v>
      </c>
      <c r="Y312" s="146">
        <v>0.30680127763219678</v>
      </c>
      <c r="Z312" s="146">
        <v>0.25811440677966097</v>
      </c>
      <c r="AA312" s="146">
        <v>0.33756355932203375</v>
      </c>
      <c r="AB312" s="146">
        <v>0.31675847457627121</v>
      </c>
      <c r="AC312" s="146">
        <v>0.35692796610169497</v>
      </c>
      <c r="AD312" s="146">
        <v>0.2272973144477238</v>
      </c>
      <c r="AE312" s="146">
        <v>0.36156073446327691</v>
      </c>
    </row>
    <row r="313" spans="1:31" x14ac:dyDescent="0.25">
      <c r="A313" s="10">
        <v>24</v>
      </c>
      <c r="B313" s="71" t="s">
        <v>224</v>
      </c>
      <c r="C313" s="43">
        <f t="shared" si="52"/>
        <v>0.27768995748178371</v>
      </c>
      <c r="D313" s="49"/>
      <c r="E313" s="49"/>
      <c r="F313" s="49">
        <v>1</v>
      </c>
      <c r="G313" s="49"/>
      <c r="H313" s="49"/>
      <c r="I313" s="49"/>
      <c r="J313" s="10">
        <f t="shared" si="45"/>
        <v>0</v>
      </c>
      <c r="K313" s="10">
        <f t="shared" si="46"/>
        <v>0</v>
      </c>
      <c r="L313" s="10">
        <f t="shared" si="47"/>
        <v>95.42</v>
      </c>
      <c r="M313" s="10">
        <f t="shared" si="48"/>
        <v>0</v>
      </c>
      <c r="N313" s="10">
        <f t="shared" si="49"/>
        <v>0</v>
      </c>
      <c r="O313" s="69">
        <f t="shared" si="50"/>
        <v>0</v>
      </c>
      <c r="P313" s="70">
        <f t="shared" si="51"/>
        <v>26.497175742911804</v>
      </c>
      <c r="R313" s="146">
        <v>0.27718732571097537</v>
      </c>
      <c r="S313" s="146">
        <v>0.30768948773024696</v>
      </c>
      <c r="T313" s="146">
        <v>0.19480564784696441</v>
      </c>
      <c r="U313" s="146">
        <v>0.27768995748178371</v>
      </c>
      <c r="V313" s="146">
        <v>0.28909338860673667</v>
      </c>
      <c r="W313" s="146">
        <v>0.32523326994329466</v>
      </c>
      <c r="X313" s="146">
        <v>0.25594837094235856</v>
      </c>
      <c r="Y313" s="146">
        <v>0.33019259938753959</v>
      </c>
      <c r="Z313" s="146">
        <v>0.25811440677966097</v>
      </c>
      <c r="AA313" s="146">
        <v>0.33756355932203375</v>
      </c>
      <c r="AB313" s="146">
        <v>0.31675847457627121</v>
      </c>
      <c r="AC313" s="146">
        <v>0.35692796610169497</v>
      </c>
      <c r="AD313" s="146">
        <v>0.25920168341608407</v>
      </c>
      <c r="AE313" s="146">
        <v>0.36156073446327691</v>
      </c>
    </row>
    <row r="314" spans="1:31" x14ac:dyDescent="0.25">
      <c r="A314" s="10">
        <v>25</v>
      </c>
      <c r="B314" s="71" t="s">
        <v>225</v>
      </c>
      <c r="C314" s="43">
        <f t="shared" si="52"/>
        <v>0.28937804222441832</v>
      </c>
      <c r="D314" s="49"/>
      <c r="E314" s="49"/>
      <c r="F314" s="49">
        <v>1</v>
      </c>
      <c r="G314" s="49"/>
      <c r="H314" s="49"/>
      <c r="I314" s="49"/>
      <c r="J314" s="10">
        <f t="shared" si="45"/>
        <v>0</v>
      </c>
      <c r="K314" s="10">
        <f t="shared" si="46"/>
        <v>0</v>
      </c>
      <c r="L314" s="10">
        <f t="shared" si="47"/>
        <v>95.42</v>
      </c>
      <c r="M314" s="10">
        <f t="shared" si="48"/>
        <v>0</v>
      </c>
      <c r="N314" s="10">
        <f t="shared" si="49"/>
        <v>0</v>
      </c>
      <c r="O314" s="69">
        <f t="shared" si="50"/>
        <v>0</v>
      </c>
      <c r="P314" s="70">
        <f t="shared" si="51"/>
        <v>27.612452789053997</v>
      </c>
      <c r="R314" s="146">
        <v>0.3030196209335802</v>
      </c>
      <c r="S314" s="146">
        <v>0.32616026424556821</v>
      </c>
      <c r="T314" s="146">
        <v>0.21287774090012801</v>
      </c>
      <c r="U314" s="146">
        <v>0.28937804222441832</v>
      </c>
      <c r="V314" s="146">
        <v>0.30943400224198342</v>
      </c>
      <c r="W314" s="146">
        <v>0.33702003948252185</v>
      </c>
      <c r="X314" s="146">
        <v>0.27290896505541129</v>
      </c>
      <c r="Y314" s="146">
        <v>0.34397184997529956</v>
      </c>
      <c r="Z314" s="146">
        <v>0.26311440677966108</v>
      </c>
      <c r="AA314" s="146">
        <v>0.35600988700564973</v>
      </c>
      <c r="AB314" s="146">
        <v>0.31413135593220343</v>
      </c>
      <c r="AC314" s="146">
        <v>0.37105932203389824</v>
      </c>
      <c r="AD314" s="146">
        <v>0.28343284972116767</v>
      </c>
      <c r="AE314" s="146">
        <v>0.35979519774011304</v>
      </c>
    </row>
    <row r="315" spans="1:31" x14ac:dyDescent="0.25">
      <c r="A315" s="10">
        <v>26</v>
      </c>
      <c r="B315" s="71" t="s">
        <v>226</v>
      </c>
      <c r="C315" s="43">
        <f t="shared" si="52"/>
        <v>0.29423447408326442</v>
      </c>
      <c r="D315" s="49"/>
      <c r="E315" s="49"/>
      <c r="F315" s="49">
        <v>1</v>
      </c>
      <c r="G315" s="49"/>
      <c r="H315" s="49"/>
      <c r="I315" s="49"/>
      <c r="J315" s="10">
        <f t="shared" si="45"/>
        <v>0</v>
      </c>
      <c r="K315" s="10">
        <f t="shared" si="46"/>
        <v>0</v>
      </c>
      <c r="L315" s="10">
        <f t="shared" si="47"/>
        <v>95.42</v>
      </c>
      <c r="M315" s="10">
        <f t="shared" si="48"/>
        <v>0</v>
      </c>
      <c r="N315" s="10">
        <f t="shared" si="49"/>
        <v>0</v>
      </c>
      <c r="O315" s="69">
        <f t="shared" si="50"/>
        <v>0</v>
      </c>
      <c r="P315" s="70">
        <f t="shared" si="51"/>
        <v>28.075853517025092</v>
      </c>
      <c r="R315" s="146">
        <v>0.31677657039769563</v>
      </c>
      <c r="S315" s="146">
        <v>0.33245588640749929</v>
      </c>
      <c r="T315" s="146">
        <v>0.21996736370985695</v>
      </c>
      <c r="U315" s="146">
        <v>0.29423447408326442</v>
      </c>
      <c r="V315" s="146">
        <v>0.32073824992345568</v>
      </c>
      <c r="W315" s="146">
        <v>0.34241177281499863</v>
      </c>
      <c r="X315" s="146">
        <v>0.27921720897956703</v>
      </c>
      <c r="Y315" s="146">
        <v>0.35375929342309032</v>
      </c>
      <c r="Z315" s="146">
        <v>0.26311440677966108</v>
      </c>
      <c r="AA315" s="146">
        <v>0.35600988700564973</v>
      </c>
      <c r="AB315" s="146">
        <v>0.31413135593220343</v>
      </c>
      <c r="AC315" s="146">
        <v>0.37105932203389824</v>
      </c>
      <c r="AD315" s="146">
        <v>0.29578177003072142</v>
      </c>
      <c r="AE315" s="146">
        <v>0.35979519774011304</v>
      </c>
    </row>
    <row r="316" spans="1:31" x14ac:dyDescent="0.25">
      <c r="A316" s="10">
        <v>27</v>
      </c>
      <c r="B316" s="71" t="s">
        <v>227</v>
      </c>
      <c r="C316" s="43">
        <f t="shared" si="52"/>
        <v>0.292716328997978</v>
      </c>
      <c r="D316" s="49"/>
      <c r="E316" s="49"/>
      <c r="F316" s="49">
        <v>1</v>
      </c>
      <c r="G316" s="49"/>
      <c r="H316" s="49"/>
      <c r="I316" s="49"/>
      <c r="J316" s="10">
        <f t="shared" si="45"/>
        <v>0</v>
      </c>
      <c r="K316" s="10">
        <f t="shared" si="46"/>
        <v>0</v>
      </c>
      <c r="L316" s="10">
        <f t="shared" si="47"/>
        <v>95.42</v>
      </c>
      <c r="M316" s="10">
        <f t="shared" si="48"/>
        <v>0</v>
      </c>
      <c r="N316" s="10">
        <f t="shared" si="49"/>
        <v>0</v>
      </c>
      <c r="O316" s="69">
        <f t="shared" si="50"/>
        <v>0</v>
      </c>
      <c r="P316" s="70">
        <f t="shared" si="51"/>
        <v>27.930992112987063</v>
      </c>
      <c r="R316" s="146">
        <v>0.32813634011123732</v>
      </c>
      <c r="S316" s="146">
        <v>0.33012216439919739</v>
      </c>
      <c r="T316" s="146">
        <v>0.22194386461438745</v>
      </c>
      <c r="U316" s="146">
        <v>0.292716328997978</v>
      </c>
      <c r="V316" s="146">
        <v>0.32754189510655018</v>
      </c>
      <c r="W316" s="146">
        <v>0.33920609777768651</v>
      </c>
      <c r="X316" s="146">
        <v>0.28212802560095168</v>
      </c>
      <c r="Y316" s="146">
        <v>0.35970524882823268</v>
      </c>
      <c r="Z316" s="146">
        <v>0.26444209039548022</v>
      </c>
      <c r="AA316" s="146">
        <v>0.34117937853107339</v>
      </c>
      <c r="AB316" s="146">
        <v>0.28600988700564983</v>
      </c>
      <c r="AC316" s="146">
        <v>0.3529096045197741</v>
      </c>
      <c r="AD316" s="146">
        <v>0.30647040672307502</v>
      </c>
      <c r="AE316" s="146">
        <v>0.32845338983050859</v>
      </c>
    </row>
    <row r="317" spans="1:31" x14ac:dyDescent="0.25">
      <c r="A317" s="10">
        <v>28</v>
      </c>
      <c r="B317" s="71" t="s">
        <v>228</v>
      </c>
      <c r="C317" s="43">
        <f t="shared" si="52"/>
        <v>0.28443182759171115</v>
      </c>
      <c r="D317" s="49"/>
      <c r="E317" s="49"/>
      <c r="F317" s="49">
        <v>1</v>
      </c>
      <c r="G317" s="49"/>
      <c r="H317" s="49"/>
      <c r="I317" s="49"/>
      <c r="J317" s="10">
        <f t="shared" si="45"/>
        <v>0</v>
      </c>
      <c r="K317" s="10">
        <f t="shared" si="46"/>
        <v>0</v>
      </c>
      <c r="L317" s="10">
        <f t="shared" si="47"/>
        <v>95.42</v>
      </c>
      <c r="M317" s="10">
        <f t="shared" si="48"/>
        <v>0</v>
      </c>
      <c r="N317" s="10">
        <f t="shared" si="49"/>
        <v>0</v>
      </c>
      <c r="O317" s="69">
        <f t="shared" si="50"/>
        <v>0</v>
      </c>
      <c r="P317" s="70">
        <f t="shared" si="51"/>
        <v>27.140484988801077</v>
      </c>
      <c r="R317" s="146">
        <v>0.33481803143093453</v>
      </c>
      <c r="S317" s="146">
        <v>0.32967893812630267</v>
      </c>
      <c r="T317" s="146">
        <v>0.23132794716981056</v>
      </c>
      <c r="U317" s="146">
        <v>0.28443182759171115</v>
      </c>
      <c r="V317" s="146">
        <v>0.33011743520816095</v>
      </c>
      <c r="W317" s="146">
        <v>0.33277843383518757</v>
      </c>
      <c r="X317" s="146">
        <v>0.28311009443065888</v>
      </c>
      <c r="Y317" s="146">
        <v>0.35861125984217423</v>
      </c>
      <c r="Z317" s="146">
        <v>0.26444209039548022</v>
      </c>
      <c r="AA317" s="146">
        <v>0.34117937853107339</v>
      </c>
      <c r="AB317" s="146">
        <v>0.28600988700564983</v>
      </c>
      <c r="AC317" s="146">
        <v>0.3529096045197741</v>
      </c>
      <c r="AD317" s="146">
        <v>0.31273461193824098</v>
      </c>
      <c r="AE317" s="146">
        <v>0.32845338983050859</v>
      </c>
    </row>
    <row r="318" spans="1:31" x14ac:dyDescent="0.25">
      <c r="A318" s="10">
        <v>29</v>
      </c>
      <c r="B318" s="71" t="s">
        <v>229</v>
      </c>
      <c r="C318" s="43">
        <f t="shared" si="52"/>
        <v>0.27266212214556657</v>
      </c>
      <c r="D318" s="49"/>
      <c r="E318" s="49"/>
      <c r="F318" s="49">
        <v>1</v>
      </c>
      <c r="G318" s="49"/>
      <c r="H318" s="49"/>
      <c r="I318" s="49"/>
      <c r="J318" s="10">
        <f t="shared" si="45"/>
        <v>0</v>
      </c>
      <c r="K318" s="10">
        <f t="shared" si="46"/>
        <v>0</v>
      </c>
      <c r="L318" s="10">
        <f t="shared" si="47"/>
        <v>95.42</v>
      </c>
      <c r="M318" s="10">
        <f t="shared" si="48"/>
        <v>0</v>
      </c>
      <c r="N318" s="10">
        <f t="shared" si="49"/>
        <v>0</v>
      </c>
      <c r="O318" s="69">
        <f t="shared" si="50"/>
        <v>0</v>
      </c>
      <c r="P318" s="70">
        <f t="shared" si="51"/>
        <v>26.017419695129963</v>
      </c>
      <c r="R318" s="146">
        <v>0.3336552203578948</v>
      </c>
      <c r="S318" s="146">
        <v>0.32137522958513492</v>
      </c>
      <c r="T318" s="146">
        <v>0.23593405362558589</v>
      </c>
      <c r="U318" s="146">
        <v>0.27266212214556657</v>
      </c>
      <c r="V318" s="146">
        <v>0.32396426772991016</v>
      </c>
      <c r="W318" s="146">
        <v>0.32103244896564642</v>
      </c>
      <c r="X318" s="146">
        <v>0.28043815941650047</v>
      </c>
      <c r="Y318" s="146">
        <v>0.34745424239656975</v>
      </c>
      <c r="Z318" s="146">
        <v>0.2315042372881356</v>
      </c>
      <c r="AA318" s="146">
        <v>0.29987288135593215</v>
      </c>
      <c r="AB318" s="146">
        <v>0.24165960451977406</v>
      </c>
      <c r="AC318" s="146">
        <v>0.30401836158192097</v>
      </c>
      <c r="AD318" s="146">
        <v>0.30955763680046344</v>
      </c>
      <c r="AE318" s="146">
        <v>0.26651836158192099</v>
      </c>
    </row>
    <row r="319" spans="1:31" x14ac:dyDescent="0.25">
      <c r="A319" s="10">
        <v>30</v>
      </c>
      <c r="B319" s="71" t="s">
        <v>230</v>
      </c>
      <c r="C319" s="43">
        <f t="shared" si="52"/>
        <v>0.25254261873034711</v>
      </c>
      <c r="D319" s="49"/>
      <c r="E319" s="49"/>
      <c r="F319" s="49">
        <v>1</v>
      </c>
      <c r="G319" s="49"/>
      <c r="H319" s="49"/>
      <c r="I319" s="49"/>
      <c r="J319" s="10">
        <f t="shared" si="45"/>
        <v>0</v>
      </c>
      <c r="K319" s="10">
        <f t="shared" si="46"/>
        <v>0</v>
      </c>
      <c r="L319" s="10">
        <f t="shared" si="47"/>
        <v>95.42</v>
      </c>
      <c r="M319" s="10">
        <f t="shared" si="48"/>
        <v>0</v>
      </c>
      <c r="N319" s="10">
        <f t="shared" si="49"/>
        <v>0</v>
      </c>
      <c r="O319" s="69">
        <f t="shared" si="50"/>
        <v>0</v>
      </c>
      <c r="P319" s="70">
        <f t="shared" si="51"/>
        <v>24.097616679249722</v>
      </c>
      <c r="R319" s="146">
        <v>0.32576599446234861</v>
      </c>
      <c r="S319" s="146">
        <v>0.30569949221929177</v>
      </c>
      <c r="T319" s="146">
        <v>0.23042563153948137</v>
      </c>
      <c r="U319" s="146">
        <v>0.25254261873034711</v>
      </c>
      <c r="V319" s="146">
        <v>0.31129753296396795</v>
      </c>
      <c r="W319" s="146">
        <v>0.3034053147273974</v>
      </c>
      <c r="X319" s="146">
        <v>0.26787475636979474</v>
      </c>
      <c r="Y319" s="146">
        <v>0.32640956877162725</v>
      </c>
      <c r="Z319" s="146">
        <v>0.2315042372881356</v>
      </c>
      <c r="AA319" s="146">
        <v>0.29987288135593215</v>
      </c>
      <c r="AB319" s="146">
        <v>0.24165960451977406</v>
      </c>
      <c r="AC319" s="146">
        <v>0.30401836158192097</v>
      </c>
      <c r="AD319" s="146">
        <v>0.29975747620596305</v>
      </c>
      <c r="AE319" s="146">
        <v>0.26651836158192099</v>
      </c>
    </row>
    <row r="320" spans="1:31" x14ac:dyDescent="0.25">
      <c r="A320" s="10">
        <v>31</v>
      </c>
      <c r="B320" s="71" t="s">
        <v>231</v>
      </c>
      <c r="C320" s="43">
        <f t="shared" si="52"/>
        <v>0.22454671742641089</v>
      </c>
      <c r="D320" s="49"/>
      <c r="E320" s="49"/>
      <c r="F320" s="49">
        <v>1</v>
      </c>
      <c r="G320" s="49"/>
      <c r="H320" s="49"/>
      <c r="I320" s="49"/>
      <c r="J320" s="10">
        <f t="shared" si="45"/>
        <v>0</v>
      </c>
      <c r="K320" s="10">
        <f t="shared" si="46"/>
        <v>0</v>
      </c>
      <c r="L320" s="10">
        <f t="shared" si="47"/>
        <v>95.42</v>
      </c>
      <c r="M320" s="10">
        <f t="shared" si="48"/>
        <v>0</v>
      </c>
      <c r="N320" s="10">
        <f t="shared" si="49"/>
        <v>0</v>
      </c>
      <c r="O320" s="69">
        <f t="shared" si="50"/>
        <v>0</v>
      </c>
      <c r="P320" s="70">
        <f t="shared" si="51"/>
        <v>21.426247776828127</v>
      </c>
      <c r="R320" s="146">
        <v>0.31041688829822478</v>
      </c>
      <c r="S320" s="146">
        <v>0.2865503081434177</v>
      </c>
      <c r="T320" s="146">
        <v>0.21765571699977565</v>
      </c>
      <c r="U320" s="146">
        <v>0.22454671742641089</v>
      </c>
      <c r="V320" s="146">
        <v>0.29152828488027321</v>
      </c>
      <c r="W320" s="146">
        <v>0.27994597272406391</v>
      </c>
      <c r="X320" s="146">
        <v>0.24807412537083182</v>
      </c>
      <c r="Y320" s="146">
        <v>0.30190755590830154</v>
      </c>
      <c r="Z320" s="146">
        <v>0.16630649717514126</v>
      </c>
      <c r="AA320" s="146">
        <v>0.22646186440677968</v>
      </c>
      <c r="AB320" s="146">
        <v>0.16115819209039547</v>
      </c>
      <c r="AC320" s="146">
        <v>0.22168785310734465</v>
      </c>
      <c r="AD320" s="146">
        <v>0.28601750746037657</v>
      </c>
      <c r="AE320" s="146">
        <v>0.16371468926553678</v>
      </c>
    </row>
    <row r="321" spans="1:31" x14ac:dyDescent="0.25">
      <c r="A321" s="10">
        <v>32</v>
      </c>
      <c r="B321" s="71" t="s">
        <v>232</v>
      </c>
      <c r="C321" s="43">
        <f t="shared" si="52"/>
        <v>0.19360430872576298</v>
      </c>
      <c r="D321" s="49"/>
      <c r="E321" s="49"/>
      <c r="F321" s="49">
        <v>1</v>
      </c>
      <c r="G321" s="49"/>
      <c r="H321" s="49"/>
      <c r="I321" s="49"/>
      <c r="J321" s="10">
        <f t="shared" si="45"/>
        <v>0</v>
      </c>
      <c r="K321" s="10">
        <f t="shared" si="46"/>
        <v>0</v>
      </c>
      <c r="L321" s="10">
        <f t="shared" si="47"/>
        <v>95.42</v>
      </c>
      <c r="M321" s="10">
        <f t="shared" si="48"/>
        <v>0</v>
      </c>
      <c r="N321" s="10">
        <f t="shared" si="49"/>
        <v>0</v>
      </c>
      <c r="O321" s="69">
        <f t="shared" si="50"/>
        <v>0</v>
      </c>
      <c r="P321" s="70">
        <f t="shared" si="51"/>
        <v>18.473723138612304</v>
      </c>
      <c r="R321" s="146">
        <v>0.28787624288237867</v>
      </c>
      <c r="S321" s="146">
        <v>0.25845518970238562</v>
      </c>
      <c r="T321" s="146">
        <v>0.1973407250940796</v>
      </c>
      <c r="U321" s="146">
        <v>0.19360430872576298</v>
      </c>
      <c r="V321" s="146">
        <v>0.26618602510913414</v>
      </c>
      <c r="W321" s="146">
        <v>0.25128250686880854</v>
      </c>
      <c r="X321" s="146">
        <v>0.22274382753793154</v>
      </c>
      <c r="Y321" s="146">
        <v>0.27652033058297404</v>
      </c>
      <c r="Z321" s="146">
        <v>0.16630649717514126</v>
      </c>
      <c r="AA321" s="146">
        <v>0.22646186440677968</v>
      </c>
      <c r="AB321" s="146">
        <v>0.16115819209039547</v>
      </c>
      <c r="AC321" s="146">
        <v>0.22168785310734465</v>
      </c>
      <c r="AD321" s="146">
        <v>0.26554665918560044</v>
      </c>
      <c r="AE321" s="146">
        <v>0.16371468926553678</v>
      </c>
    </row>
    <row r="322" spans="1:31" x14ac:dyDescent="0.25">
      <c r="A322" s="10">
        <v>33</v>
      </c>
      <c r="B322" s="71" t="s">
        <v>233</v>
      </c>
      <c r="C322" s="43">
        <f t="shared" si="52"/>
        <v>0.15918485805558838</v>
      </c>
      <c r="D322" s="49"/>
      <c r="E322" s="49"/>
      <c r="F322" s="49">
        <v>1</v>
      </c>
      <c r="G322" s="49"/>
      <c r="H322" s="49"/>
      <c r="I322" s="49"/>
      <c r="J322" s="10">
        <f t="shared" si="45"/>
        <v>0</v>
      </c>
      <c r="K322" s="10">
        <f t="shared" si="46"/>
        <v>0</v>
      </c>
      <c r="L322" s="10">
        <f t="shared" si="47"/>
        <v>95.42</v>
      </c>
      <c r="M322" s="10">
        <f t="shared" si="48"/>
        <v>0</v>
      </c>
      <c r="N322" s="10">
        <f t="shared" si="49"/>
        <v>0</v>
      </c>
      <c r="O322" s="69">
        <f t="shared" si="50"/>
        <v>0</v>
      </c>
      <c r="P322" s="70">
        <f t="shared" si="51"/>
        <v>15.189419155664243</v>
      </c>
      <c r="R322" s="146">
        <v>0.25806355590975361</v>
      </c>
      <c r="S322" s="146">
        <v>0.22442626646505065</v>
      </c>
      <c r="T322" s="146">
        <v>0.17805695105161684</v>
      </c>
      <c r="U322" s="146">
        <v>0.15918485805558838</v>
      </c>
      <c r="V322" s="146">
        <v>0.23353028627813105</v>
      </c>
      <c r="W322" s="146">
        <v>0.21511466179134656</v>
      </c>
      <c r="X322" s="146">
        <v>0.19214043941218847</v>
      </c>
      <c r="Y322" s="146">
        <v>0.24088635345693052</v>
      </c>
      <c r="Z322" s="146">
        <v>7.5946327683615839E-2</v>
      </c>
      <c r="AA322" s="146">
        <v>0.10566384180790964</v>
      </c>
      <c r="AB322" s="146">
        <v>5.5706214689265537E-2</v>
      </c>
      <c r="AC322" s="146">
        <v>0.10769774011299438</v>
      </c>
      <c r="AD322" s="146">
        <v>0.23698978096975726</v>
      </c>
      <c r="AE322" s="146">
        <v>4.1313559322033906E-2</v>
      </c>
    </row>
    <row r="323" spans="1:31" x14ac:dyDescent="0.25">
      <c r="A323" s="10">
        <v>34</v>
      </c>
      <c r="B323" s="71" t="s">
        <v>234</v>
      </c>
      <c r="C323" s="43">
        <f t="shared" si="52"/>
        <v>0.12072518256166784</v>
      </c>
      <c r="D323" s="49"/>
      <c r="E323" s="49"/>
      <c r="F323" s="49">
        <v>1</v>
      </c>
      <c r="G323" s="49"/>
      <c r="H323" s="49"/>
      <c r="I323" s="49"/>
      <c r="J323" s="10">
        <f t="shared" si="45"/>
        <v>0</v>
      </c>
      <c r="K323" s="10">
        <f t="shared" si="46"/>
        <v>0</v>
      </c>
      <c r="L323" s="10">
        <f t="shared" si="47"/>
        <v>95.42</v>
      </c>
      <c r="M323" s="10">
        <f t="shared" si="48"/>
        <v>0</v>
      </c>
      <c r="N323" s="10">
        <f t="shared" si="49"/>
        <v>0</v>
      </c>
      <c r="O323" s="69">
        <f t="shared" si="50"/>
        <v>0</v>
      </c>
      <c r="P323" s="70">
        <f t="shared" si="51"/>
        <v>11.519596920034346</v>
      </c>
      <c r="R323" s="146">
        <v>0.22238314536855874</v>
      </c>
      <c r="S323" s="146">
        <v>0.1857298992111113</v>
      </c>
      <c r="T323" s="146">
        <v>0.15466549252060807</v>
      </c>
      <c r="U323" s="146">
        <v>0.12072518256166784</v>
      </c>
      <c r="V323" s="146">
        <v>0.19425549728838098</v>
      </c>
      <c r="W323" s="146">
        <v>0.17185028418853668</v>
      </c>
      <c r="X323" s="146">
        <v>0.15667979193951492</v>
      </c>
      <c r="Y323" s="146">
        <v>0.19311828475269616</v>
      </c>
      <c r="Z323" s="146">
        <v>7.5946327683615839E-2</v>
      </c>
      <c r="AA323" s="146">
        <v>0.10566384180790964</v>
      </c>
      <c r="AB323" s="146">
        <v>5.5706214689265537E-2</v>
      </c>
      <c r="AC323" s="146">
        <v>0.10769774011299438</v>
      </c>
      <c r="AD323" s="146">
        <v>0.20171099773076323</v>
      </c>
      <c r="AE323" s="146">
        <v>4.1313559322033906E-2</v>
      </c>
    </row>
    <row r="324" spans="1:31" x14ac:dyDescent="0.25">
      <c r="A324" s="10">
        <v>35</v>
      </c>
      <c r="B324" s="71" t="s">
        <v>235</v>
      </c>
      <c r="C324" s="43">
        <f t="shared" si="52"/>
        <v>7.9849534243850759E-2</v>
      </c>
      <c r="D324" s="49"/>
      <c r="E324" s="49"/>
      <c r="F324" s="49">
        <v>1</v>
      </c>
      <c r="G324" s="49"/>
      <c r="H324" s="49"/>
      <c r="I324" s="49"/>
      <c r="J324" s="10">
        <f t="shared" si="45"/>
        <v>0</v>
      </c>
      <c r="K324" s="10">
        <f t="shared" si="46"/>
        <v>0</v>
      </c>
      <c r="L324" s="10">
        <f t="shared" si="47"/>
        <v>95.42</v>
      </c>
      <c r="M324" s="10">
        <f t="shared" si="48"/>
        <v>0</v>
      </c>
      <c r="N324" s="10">
        <f t="shared" si="49"/>
        <v>0</v>
      </c>
      <c r="O324" s="69">
        <f t="shared" si="50"/>
        <v>0</v>
      </c>
      <c r="P324" s="70">
        <f t="shared" si="51"/>
        <v>7.6192425575482394</v>
      </c>
      <c r="R324" s="146">
        <v>0.17960064258126021</v>
      </c>
      <c r="S324" s="146">
        <v>0.13823232453826537</v>
      </c>
      <c r="T324" s="146">
        <v>0.12458830484297012</v>
      </c>
      <c r="U324" s="146">
        <v>7.9849534243850759E-2</v>
      </c>
      <c r="V324" s="146">
        <v>0.1482561752688282</v>
      </c>
      <c r="W324" s="146">
        <v>0.12150568792825336</v>
      </c>
      <c r="X324" s="146">
        <v>0.11315910208969429</v>
      </c>
      <c r="Y324" s="146">
        <v>0.14170915346890814</v>
      </c>
      <c r="Z324" s="146">
        <v>7.492937853107345E-3</v>
      </c>
      <c r="AA324" s="146">
        <v>9.3785310734463279E-3</v>
      </c>
      <c r="AB324" s="146">
        <v>1.4618644067796614E-3</v>
      </c>
      <c r="AC324" s="146">
        <v>1.2196327683615822E-2</v>
      </c>
      <c r="AD324" s="146">
        <v>0.16048211698796533</v>
      </c>
      <c r="AE324" s="146">
        <v>4.2372881355932213E-5</v>
      </c>
    </row>
    <row r="325" spans="1:31" x14ac:dyDescent="0.25">
      <c r="A325" s="10">
        <v>36</v>
      </c>
      <c r="B325" s="71" t="s">
        <v>236</v>
      </c>
      <c r="C325" s="43">
        <f t="shared" si="52"/>
        <v>3.2452391715583215E-2</v>
      </c>
      <c r="D325" s="49"/>
      <c r="E325" s="49"/>
      <c r="F325" s="49">
        <v>1</v>
      </c>
      <c r="G325" s="49"/>
      <c r="H325" s="49"/>
      <c r="I325" s="49"/>
      <c r="J325" s="10">
        <f t="shared" si="45"/>
        <v>0</v>
      </c>
      <c r="K325" s="10">
        <f t="shared" si="46"/>
        <v>0</v>
      </c>
      <c r="L325" s="10">
        <f t="shared" si="47"/>
        <v>95.42</v>
      </c>
      <c r="M325" s="10">
        <f t="shared" si="48"/>
        <v>0</v>
      </c>
      <c r="N325" s="10">
        <f t="shared" si="49"/>
        <v>0</v>
      </c>
      <c r="O325" s="69">
        <f t="shared" si="50"/>
        <v>0</v>
      </c>
      <c r="P325" s="70">
        <f t="shared" si="51"/>
        <v>3.0966072175009502</v>
      </c>
      <c r="R325" s="146">
        <v>0.13100408442876327</v>
      </c>
      <c r="S325" s="146">
        <v>8.493662658122704E-2</v>
      </c>
      <c r="T325" s="146">
        <v>8.36575491548016E-2</v>
      </c>
      <c r="U325" s="146">
        <v>3.2452391715583215E-2</v>
      </c>
      <c r="V325" s="146">
        <v>9.5672964047546896E-2</v>
      </c>
      <c r="W325" s="146">
        <v>6.4888409470277658E-2</v>
      </c>
      <c r="X325" s="146">
        <v>6.5002339566300527E-2</v>
      </c>
      <c r="Y325" s="146">
        <v>8.3093056574673599E-2</v>
      </c>
      <c r="Z325" s="146">
        <v>7.492937853107345E-3</v>
      </c>
      <c r="AA325" s="146">
        <v>9.3785310734463279E-3</v>
      </c>
      <c r="AB325" s="146">
        <v>1.4618644067796614E-3</v>
      </c>
      <c r="AC325" s="146">
        <v>1.2196327683615822E-2</v>
      </c>
      <c r="AD325" s="146">
        <v>0.11463136563512367</v>
      </c>
      <c r="AE325" s="146">
        <v>4.2372881355932213E-5</v>
      </c>
    </row>
    <row r="326" spans="1:31" x14ac:dyDescent="0.25">
      <c r="A326" s="10">
        <v>37</v>
      </c>
      <c r="B326" s="72" t="s">
        <v>237</v>
      </c>
      <c r="C326" s="43">
        <f t="shared" si="52"/>
        <v>1.7221968440613836E-3</v>
      </c>
      <c r="D326" s="49">
        <v>1</v>
      </c>
      <c r="E326" s="49"/>
      <c r="F326" s="49"/>
      <c r="G326" s="49"/>
      <c r="H326" s="49"/>
      <c r="I326" s="49"/>
      <c r="J326" s="10">
        <f t="shared" si="45"/>
        <v>314.92</v>
      </c>
      <c r="K326" s="10">
        <f t="shared" si="46"/>
        <v>0</v>
      </c>
      <c r="L326" s="10">
        <f t="shared" si="47"/>
        <v>0</v>
      </c>
      <c r="M326" s="10">
        <f t="shared" si="48"/>
        <v>0</v>
      </c>
      <c r="N326" s="10">
        <f t="shared" si="49"/>
        <v>0</v>
      </c>
      <c r="O326" s="69">
        <f t="shared" si="50"/>
        <v>0</v>
      </c>
      <c r="P326" s="70">
        <f t="shared" si="51"/>
        <v>0.54235423013181094</v>
      </c>
      <c r="R326" s="146">
        <v>8.0493360356031718E-2</v>
      </c>
      <c r="S326" s="146">
        <v>2.2939220980829792E-2</v>
      </c>
      <c r="T326" s="146">
        <v>4.2288525874758988E-2</v>
      </c>
      <c r="U326" s="146">
        <v>1.7221968440613836E-3</v>
      </c>
      <c r="V326" s="146">
        <v>3.5389503239197338E-2</v>
      </c>
      <c r="W326" s="146">
        <v>9.2010214811405651E-3</v>
      </c>
      <c r="X326" s="146">
        <v>1.436828630130286E-2</v>
      </c>
      <c r="Y326" s="146">
        <v>2.2547864598152636E-2</v>
      </c>
      <c r="Z326" s="146">
        <v>0</v>
      </c>
      <c r="AA326" s="146">
        <v>0</v>
      </c>
      <c r="AB326" s="146">
        <v>0</v>
      </c>
      <c r="AC326" s="146">
        <v>0</v>
      </c>
      <c r="AD326" s="146">
        <v>6.5217735384830763E-2</v>
      </c>
      <c r="AE326" s="146">
        <v>0</v>
      </c>
    </row>
    <row r="327" spans="1:31" x14ac:dyDescent="0.25">
      <c r="A327" s="10">
        <v>38</v>
      </c>
      <c r="B327" s="72" t="s">
        <v>238</v>
      </c>
      <c r="C327" s="43">
        <f t="shared" si="52"/>
        <v>0</v>
      </c>
      <c r="D327" s="49">
        <v>1</v>
      </c>
      <c r="E327" s="49"/>
      <c r="F327" s="49"/>
      <c r="G327" s="49"/>
      <c r="H327" s="49"/>
      <c r="I327" s="49"/>
      <c r="J327" s="10">
        <f t="shared" si="45"/>
        <v>314.92</v>
      </c>
      <c r="K327" s="10">
        <f t="shared" si="46"/>
        <v>0</v>
      </c>
      <c r="L327" s="10">
        <f t="shared" si="47"/>
        <v>0</v>
      </c>
      <c r="M327" s="10">
        <f t="shared" si="48"/>
        <v>0</v>
      </c>
      <c r="N327" s="10">
        <f t="shared" si="49"/>
        <v>0</v>
      </c>
      <c r="O327" s="69">
        <f t="shared" si="50"/>
        <v>0</v>
      </c>
      <c r="P327" s="70">
        <f t="shared" si="51"/>
        <v>0</v>
      </c>
      <c r="R327" s="146">
        <v>2.1851903472584235E-2</v>
      </c>
      <c r="S327" s="146">
        <v>0</v>
      </c>
      <c r="T327" s="146">
        <v>3.9272213624801594E-3</v>
      </c>
      <c r="U327" s="146">
        <v>0</v>
      </c>
      <c r="V327" s="146">
        <v>1.4064382807430641E-3</v>
      </c>
      <c r="W327" s="146">
        <v>0</v>
      </c>
      <c r="X327" s="146">
        <v>0</v>
      </c>
      <c r="Y327" s="146">
        <v>0</v>
      </c>
      <c r="Z327" s="146">
        <v>0</v>
      </c>
      <c r="AA327" s="146">
        <v>0</v>
      </c>
      <c r="AB327" s="146">
        <v>0</v>
      </c>
      <c r="AC327" s="146">
        <v>0</v>
      </c>
      <c r="AD327" s="146">
        <v>9.8809311488507901E-3</v>
      </c>
      <c r="AE327" s="146">
        <v>0</v>
      </c>
    </row>
    <row r="328" spans="1:31" x14ac:dyDescent="0.25">
      <c r="A328" s="10">
        <v>39</v>
      </c>
      <c r="B328" s="72" t="s">
        <v>239</v>
      </c>
      <c r="C328" s="43">
        <f t="shared" si="52"/>
        <v>0</v>
      </c>
      <c r="D328" s="49">
        <v>1</v>
      </c>
      <c r="E328" s="49"/>
      <c r="F328" s="49"/>
      <c r="G328" s="49"/>
      <c r="H328" s="49"/>
      <c r="I328" s="49"/>
      <c r="J328" s="10">
        <f t="shared" si="45"/>
        <v>314.92</v>
      </c>
      <c r="K328" s="10">
        <f t="shared" si="46"/>
        <v>0</v>
      </c>
      <c r="L328" s="10">
        <f t="shared" si="47"/>
        <v>0</v>
      </c>
      <c r="M328" s="10">
        <f t="shared" si="48"/>
        <v>0</v>
      </c>
      <c r="N328" s="10">
        <f t="shared" si="49"/>
        <v>0</v>
      </c>
      <c r="O328" s="69">
        <f t="shared" si="50"/>
        <v>0</v>
      </c>
      <c r="P328" s="70">
        <f t="shared" si="51"/>
        <v>0</v>
      </c>
      <c r="R328" s="146">
        <v>8.0502305056593602E-5</v>
      </c>
      <c r="S328" s="146">
        <v>0</v>
      </c>
      <c r="T328" s="146">
        <v>0</v>
      </c>
      <c r="U328" s="146">
        <v>0</v>
      </c>
      <c r="V328" s="146">
        <v>0</v>
      </c>
      <c r="W328" s="146">
        <v>0</v>
      </c>
      <c r="X328" s="146">
        <v>0</v>
      </c>
      <c r="Y328" s="146">
        <v>0</v>
      </c>
      <c r="Z328" s="146">
        <v>0</v>
      </c>
      <c r="AA328" s="146">
        <v>0</v>
      </c>
      <c r="AB328" s="146">
        <v>0</v>
      </c>
      <c r="AC328" s="146">
        <v>0</v>
      </c>
      <c r="AD328" s="146">
        <v>0</v>
      </c>
      <c r="AE328" s="146">
        <v>0</v>
      </c>
    </row>
    <row r="329" spans="1:31" x14ac:dyDescent="0.25">
      <c r="A329" s="10">
        <v>40</v>
      </c>
      <c r="B329" s="72" t="s">
        <v>240</v>
      </c>
      <c r="C329" s="43">
        <f t="shared" si="52"/>
        <v>0</v>
      </c>
      <c r="D329" s="49">
        <v>1</v>
      </c>
      <c r="E329" s="49"/>
      <c r="F329" s="49"/>
      <c r="G329" s="49"/>
      <c r="H329" s="49"/>
      <c r="I329" s="49"/>
      <c r="J329" s="10">
        <f t="shared" si="45"/>
        <v>314.92</v>
      </c>
      <c r="K329" s="10">
        <f t="shared" si="46"/>
        <v>0</v>
      </c>
      <c r="L329" s="10">
        <f t="shared" si="47"/>
        <v>0</v>
      </c>
      <c r="M329" s="10">
        <f t="shared" si="48"/>
        <v>0</v>
      </c>
      <c r="N329" s="10">
        <f t="shared" si="49"/>
        <v>0</v>
      </c>
      <c r="O329" s="69">
        <f t="shared" si="50"/>
        <v>0</v>
      </c>
      <c r="P329" s="70">
        <f t="shared" si="51"/>
        <v>0</v>
      </c>
      <c r="R329" s="146">
        <v>0</v>
      </c>
      <c r="S329" s="146">
        <v>0</v>
      </c>
      <c r="T329" s="146">
        <v>0</v>
      </c>
      <c r="U329" s="146">
        <v>0</v>
      </c>
      <c r="V329" s="146">
        <v>0</v>
      </c>
      <c r="W329" s="146">
        <v>0</v>
      </c>
      <c r="X329" s="146">
        <v>0</v>
      </c>
      <c r="Y329" s="146">
        <v>0</v>
      </c>
      <c r="Z329" s="146">
        <v>0</v>
      </c>
      <c r="AA329" s="146">
        <v>0</v>
      </c>
      <c r="AB329" s="146">
        <v>0</v>
      </c>
      <c r="AC329" s="146">
        <v>0</v>
      </c>
      <c r="AD329" s="146">
        <v>0</v>
      </c>
      <c r="AE329" s="146">
        <v>0</v>
      </c>
    </row>
    <row r="330" spans="1:31" x14ac:dyDescent="0.25">
      <c r="A330" s="10">
        <v>41</v>
      </c>
      <c r="B330" s="71" t="s">
        <v>241</v>
      </c>
      <c r="C330" s="43">
        <f t="shared" si="52"/>
        <v>0</v>
      </c>
      <c r="D330" s="49"/>
      <c r="E330" s="49"/>
      <c r="F330" s="49">
        <v>1</v>
      </c>
      <c r="G330" s="49"/>
      <c r="H330" s="49"/>
      <c r="I330" s="49"/>
      <c r="J330" s="10">
        <f t="shared" si="45"/>
        <v>0</v>
      </c>
      <c r="K330" s="10">
        <f t="shared" si="46"/>
        <v>0</v>
      </c>
      <c r="L330" s="10">
        <f t="shared" si="47"/>
        <v>95.42</v>
      </c>
      <c r="M330" s="10">
        <f t="shared" si="48"/>
        <v>0</v>
      </c>
      <c r="N330" s="10">
        <f t="shared" si="49"/>
        <v>0</v>
      </c>
      <c r="O330" s="69">
        <f t="shared" si="50"/>
        <v>0</v>
      </c>
      <c r="P330" s="70">
        <f t="shared" si="51"/>
        <v>0</v>
      </c>
      <c r="R330" s="146">
        <v>0</v>
      </c>
      <c r="S330" s="146">
        <v>0</v>
      </c>
      <c r="T330" s="146">
        <v>0</v>
      </c>
      <c r="U330" s="146">
        <v>0</v>
      </c>
      <c r="V330" s="146">
        <v>0</v>
      </c>
      <c r="W330" s="146">
        <v>0</v>
      </c>
      <c r="X330" s="146">
        <v>0</v>
      </c>
      <c r="Y330" s="146">
        <v>0</v>
      </c>
      <c r="Z330" s="146">
        <v>0</v>
      </c>
      <c r="AA330" s="146">
        <v>0</v>
      </c>
      <c r="AB330" s="146">
        <v>0</v>
      </c>
      <c r="AC330" s="146">
        <v>0</v>
      </c>
      <c r="AD330" s="146">
        <v>0</v>
      </c>
      <c r="AE330" s="146">
        <v>0</v>
      </c>
    </row>
    <row r="331" spans="1:31" x14ac:dyDescent="0.25">
      <c r="A331" s="10">
        <v>42</v>
      </c>
      <c r="B331" s="71" t="s">
        <v>242</v>
      </c>
      <c r="C331" s="43">
        <f t="shared" si="52"/>
        <v>0</v>
      </c>
      <c r="D331" s="49"/>
      <c r="E331" s="49"/>
      <c r="F331" s="49">
        <v>1</v>
      </c>
      <c r="G331" s="49"/>
      <c r="H331" s="49"/>
      <c r="I331" s="49"/>
      <c r="J331" s="10">
        <f t="shared" si="45"/>
        <v>0</v>
      </c>
      <c r="K331" s="10">
        <f t="shared" si="46"/>
        <v>0</v>
      </c>
      <c r="L331" s="10">
        <f t="shared" si="47"/>
        <v>95.42</v>
      </c>
      <c r="M331" s="10">
        <f t="shared" si="48"/>
        <v>0</v>
      </c>
      <c r="N331" s="10">
        <f t="shared" si="49"/>
        <v>0</v>
      </c>
      <c r="O331" s="69">
        <f t="shared" si="50"/>
        <v>0</v>
      </c>
      <c r="P331" s="70">
        <f t="shared" si="51"/>
        <v>0</v>
      </c>
      <c r="R331" s="146">
        <v>0</v>
      </c>
      <c r="S331" s="146">
        <v>0</v>
      </c>
      <c r="T331" s="146">
        <v>0</v>
      </c>
      <c r="U331" s="146">
        <v>0</v>
      </c>
      <c r="V331" s="146">
        <v>0</v>
      </c>
      <c r="W331" s="146">
        <v>0</v>
      </c>
      <c r="X331" s="146">
        <v>0</v>
      </c>
      <c r="Y331" s="146">
        <v>0</v>
      </c>
      <c r="Z331" s="146">
        <v>0</v>
      </c>
      <c r="AA331" s="146">
        <v>0</v>
      </c>
      <c r="AB331" s="146">
        <v>0</v>
      </c>
      <c r="AC331" s="146">
        <v>0</v>
      </c>
      <c r="AD331" s="146">
        <v>0</v>
      </c>
      <c r="AE331" s="146">
        <v>0</v>
      </c>
    </row>
    <row r="332" spans="1:31" x14ac:dyDescent="0.25">
      <c r="A332" s="10">
        <v>43</v>
      </c>
      <c r="B332" s="71" t="s">
        <v>243</v>
      </c>
      <c r="C332" s="43">
        <f t="shared" si="52"/>
        <v>0</v>
      </c>
      <c r="D332" s="49"/>
      <c r="E332" s="49"/>
      <c r="F332" s="49">
        <v>1</v>
      </c>
      <c r="G332" s="49"/>
      <c r="H332" s="49"/>
      <c r="I332" s="49"/>
      <c r="J332" s="10">
        <f t="shared" si="45"/>
        <v>0</v>
      </c>
      <c r="K332" s="10">
        <f t="shared" si="46"/>
        <v>0</v>
      </c>
      <c r="L332" s="10">
        <f t="shared" si="47"/>
        <v>95.42</v>
      </c>
      <c r="M332" s="10">
        <f t="shared" si="48"/>
        <v>0</v>
      </c>
      <c r="N332" s="10">
        <f t="shared" si="49"/>
        <v>0</v>
      </c>
      <c r="O332" s="69">
        <f t="shared" si="50"/>
        <v>0</v>
      </c>
      <c r="P332" s="70">
        <f t="shared" si="51"/>
        <v>0</v>
      </c>
      <c r="R332" s="146">
        <v>0</v>
      </c>
      <c r="S332" s="146">
        <v>0</v>
      </c>
      <c r="T332" s="146">
        <v>0</v>
      </c>
      <c r="U332" s="146">
        <v>0</v>
      </c>
      <c r="V332" s="146">
        <v>0</v>
      </c>
      <c r="W332" s="146">
        <v>0</v>
      </c>
      <c r="X332" s="146">
        <v>0</v>
      </c>
      <c r="Y332" s="146">
        <v>0</v>
      </c>
      <c r="Z332" s="146">
        <v>0</v>
      </c>
      <c r="AA332" s="146">
        <v>0</v>
      </c>
      <c r="AB332" s="146">
        <v>0</v>
      </c>
      <c r="AC332" s="146">
        <v>0</v>
      </c>
      <c r="AD332" s="146">
        <v>0</v>
      </c>
      <c r="AE332" s="146">
        <v>0</v>
      </c>
    </row>
    <row r="333" spans="1:31" x14ac:dyDescent="0.25">
      <c r="A333" s="10">
        <v>44</v>
      </c>
      <c r="B333" s="71" t="s">
        <v>244</v>
      </c>
      <c r="C333" s="43">
        <f t="shared" si="52"/>
        <v>0</v>
      </c>
      <c r="D333" s="49"/>
      <c r="E333" s="49"/>
      <c r="F333" s="49">
        <v>1</v>
      </c>
      <c r="G333" s="49"/>
      <c r="H333" s="49"/>
      <c r="I333" s="49"/>
      <c r="J333" s="10">
        <f t="shared" si="45"/>
        <v>0</v>
      </c>
      <c r="K333" s="10">
        <f t="shared" si="46"/>
        <v>0</v>
      </c>
      <c r="L333" s="10">
        <f t="shared" si="47"/>
        <v>95.42</v>
      </c>
      <c r="M333" s="10">
        <f t="shared" si="48"/>
        <v>0</v>
      </c>
      <c r="N333" s="10">
        <f t="shared" si="49"/>
        <v>0</v>
      </c>
      <c r="O333" s="69">
        <f t="shared" si="50"/>
        <v>0</v>
      </c>
      <c r="P333" s="70">
        <f t="shared" si="51"/>
        <v>0</v>
      </c>
      <c r="R333" s="146">
        <v>0</v>
      </c>
      <c r="S333" s="146">
        <v>0</v>
      </c>
      <c r="T333" s="146">
        <v>0</v>
      </c>
      <c r="U333" s="146">
        <v>0</v>
      </c>
      <c r="V333" s="146">
        <v>0</v>
      </c>
      <c r="W333" s="146">
        <v>0</v>
      </c>
      <c r="X333" s="146">
        <v>0</v>
      </c>
      <c r="Y333" s="146">
        <v>0</v>
      </c>
      <c r="Z333" s="146">
        <v>0</v>
      </c>
      <c r="AA333" s="146">
        <v>0</v>
      </c>
      <c r="AB333" s="146">
        <v>0</v>
      </c>
      <c r="AC333" s="146">
        <v>0</v>
      </c>
      <c r="AD333" s="146">
        <v>0</v>
      </c>
      <c r="AE333" s="146">
        <v>0</v>
      </c>
    </row>
    <row r="334" spans="1:31" x14ac:dyDescent="0.25">
      <c r="A334" s="10">
        <v>45</v>
      </c>
      <c r="B334" s="71" t="s">
        <v>245</v>
      </c>
      <c r="C334" s="43">
        <f t="shared" si="52"/>
        <v>0</v>
      </c>
      <c r="D334" s="49"/>
      <c r="E334" s="49"/>
      <c r="F334" s="49">
        <v>1</v>
      </c>
      <c r="G334" s="49"/>
      <c r="H334" s="49"/>
      <c r="I334" s="49"/>
      <c r="J334" s="10">
        <f t="shared" si="45"/>
        <v>0</v>
      </c>
      <c r="K334" s="10">
        <f t="shared" si="46"/>
        <v>0</v>
      </c>
      <c r="L334" s="10">
        <f t="shared" si="47"/>
        <v>95.42</v>
      </c>
      <c r="M334" s="10">
        <f t="shared" si="48"/>
        <v>0</v>
      </c>
      <c r="N334" s="10">
        <f t="shared" si="49"/>
        <v>0</v>
      </c>
      <c r="O334" s="69">
        <f t="shared" si="50"/>
        <v>0</v>
      </c>
      <c r="P334" s="70">
        <f t="shared" si="51"/>
        <v>0</v>
      </c>
      <c r="R334" s="146">
        <v>0</v>
      </c>
      <c r="S334" s="146">
        <v>0</v>
      </c>
      <c r="T334" s="146">
        <v>0</v>
      </c>
      <c r="U334" s="146">
        <v>0</v>
      </c>
      <c r="V334" s="146">
        <v>0</v>
      </c>
      <c r="W334" s="146">
        <v>0</v>
      </c>
      <c r="X334" s="146">
        <v>0</v>
      </c>
      <c r="Y334" s="146">
        <v>0</v>
      </c>
      <c r="Z334" s="146">
        <v>0</v>
      </c>
      <c r="AA334" s="146">
        <v>0</v>
      </c>
      <c r="AB334" s="146">
        <v>0</v>
      </c>
      <c r="AC334" s="146">
        <v>0</v>
      </c>
      <c r="AD334" s="146">
        <v>0</v>
      </c>
      <c r="AE334" s="146">
        <v>0</v>
      </c>
    </row>
    <row r="335" spans="1:31" x14ac:dyDescent="0.25">
      <c r="A335" s="10">
        <v>46</v>
      </c>
      <c r="B335" s="71" t="s">
        <v>246</v>
      </c>
      <c r="C335" s="43">
        <f t="shared" si="52"/>
        <v>0</v>
      </c>
      <c r="D335" s="49"/>
      <c r="E335" s="49"/>
      <c r="F335" s="49">
        <v>1</v>
      </c>
      <c r="G335" s="49"/>
      <c r="H335" s="49"/>
      <c r="I335" s="49"/>
      <c r="J335" s="10">
        <f t="shared" si="45"/>
        <v>0</v>
      </c>
      <c r="K335" s="10">
        <f t="shared" si="46"/>
        <v>0</v>
      </c>
      <c r="L335" s="10">
        <f t="shared" si="47"/>
        <v>95.42</v>
      </c>
      <c r="M335" s="10">
        <f t="shared" si="48"/>
        <v>0</v>
      </c>
      <c r="N335" s="10">
        <f t="shared" si="49"/>
        <v>0</v>
      </c>
      <c r="O335" s="69">
        <f t="shared" si="50"/>
        <v>0</v>
      </c>
      <c r="P335" s="70">
        <f t="shared" si="51"/>
        <v>0</v>
      </c>
      <c r="R335" s="146">
        <v>0</v>
      </c>
      <c r="S335" s="146">
        <v>0</v>
      </c>
      <c r="T335" s="146">
        <v>0</v>
      </c>
      <c r="U335" s="146">
        <v>0</v>
      </c>
      <c r="V335" s="146">
        <v>0</v>
      </c>
      <c r="W335" s="146">
        <v>0</v>
      </c>
      <c r="X335" s="146">
        <v>0</v>
      </c>
      <c r="Y335" s="146">
        <v>0</v>
      </c>
      <c r="Z335" s="146">
        <v>0</v>
      </c>
      <c r="AA335" s="146">
        <v>0</v>
      </c>
      <c r="AB335" s="146">
        <v>0</v>
      </c>
      <c r="AC335" s="146">
        <v>0</v>
      </c>
      <c r="AD335" s="146">
        <v>0</v>
      </c>
      <c r="AE335" s="146">
        <v>0</v>
      </c>
    </row>
    <row r="336" spans="1:31" x14ac:dyDescent="0.25">
      <c r="A336" s="10">
        <v>47</v>
      </c>
      <c r="B336" s="64" t="s">
        <v>247</v>
      </c>
      <c r="C336" s="43">
        <f t="shared" si="52"/>
        <v>0</v>
      </c>
      <c r="D336" s="49"/>
      <c r="E336" s="49">
        <v>1</v>
      </c>
      <c r="F336" s="49"/>
      <c r="G336" s="49"/>
      <c r="H336" s="49"/>
      <c r="I336" s="49"/>
      <c r="J336" s="10">
        <f t="shared" si="45"/>
        <v>0</v>
      </c>
      <c r="K336" s="10">
        <f t="shared" si="46"/>
        <v>51.8</v>
      </c>
      <c r="L336" s="10">
        <f t="shared" si="47"/>
        <v>0</v>
      </c>
      <c r="M336" s="10">
        <f t="shared" si="48"/>
        <v>0</v>
      </c>
      <c r="N336" s="10">
        <f t="shared" si="49"/>
        <v>0</v>
      </c>
      <c r="O336" s="69">
        <f t="shared" si="50"/>
        <v>0</v>
      </c>
      <c r="P336" s="70">
        <f t="shared" si="51"/>
        <v>0</v>
      </c>
      <c r="R336" s="146">
        <v>0</v>
      </c>
      <c r="S336" s="146">
        <v>0</v>
      </c>
      <c r="T336" s="146">
        <v>0</v>
      </c>
      <c r="U336" s="146">
        <v>0</v>
      </c>
      <c r="V336" s="146">
        <v>0</v>
      </c>
      <c r="W336" s="146">
        <v>0</v>
      </c>
      <c r="X336" s="146">
        <v>0</v>
      </c>
      <c r="Y336" s="146">
        <v>0</v>
      </c>
      <c r="Z336" s="146">
        <v>0</v>
      </c>
      <c r="AA336" s="146">
        <v>0</v>
      </c>
      <c r="AB336" s="146">
        <v>0</v>
      </c>
      <c r="AC336" s="146">
        <v>0</v>
      </c>
      <c r="AD336" s="146">
        <v>0</v>
      </c>
      <c r="AE336" s="146">
        <v>0</v>
      </c>
    </row>
    <row r="337" spans="1:32" x14ac:dyDescent="0.25">
      <c r="A337" s="10">
        <v>48</v>
      </c>
      <c r="B337" s="64" t="s">
        <v>248</v>
      </c>
      <c r="C337" s="43">
        <f t="shared" si="52"/>
        <v>0</v>
      </c>
      <c r="D337" s="49"/>
      <c r="E337" s="49">
        <v>1</v>
      </c>
      <c r="F337" s="49"/>
      <c r="G337" s="49"/>
      <c r="H337" s="49"/>
      <c r="I337" s="49"/>
      <c r="J337" s="10">
        <f t="shared" si="45"/>
        <v>0</v>
      </c>
      <c r="K337" s="10">
        <f t="shared" si="46"/>
        <v>51.8</v>
      </c>
      <c r="L337" s="10">
        <f t="shared" si="47"/>
        <v>0</v>
      </c>
      <c r="M337" s="10">
        <f t="shared" si="48"/>
        <v>0</v>
      </c>
      <c r="N337" s="10">
        <f t="shared" si="49"/>
        <v>0</v>
      </c>
      <c r="O337" s="69">
        <f t="shared" si="50"/>
        <v>0</v>
      </c>
      <c r="P337" s="70">
        <f t="shared" si="51"/>
        <v>0</v>
      </c>
      <c r="R337" s="146">
        <v>0</v>
      </c>
      <c r="S337" s="146">
        <v>0</v>
      </c>
      <c r="T337" s="146">
        <v>0</v>
      </c>
      <c r="U337" s="146">
        <v>0</v>
      </c>
      <c r="V337" s="146">
        <v>0</v>
      </c>
      <c r="W337" s="146">
        <v>0</v>
      </c>
      <c r="X337" s="146">
        <v>0</v>
      </c>
      <c r="Y337" s="146">
        <v>0</v>
      </c>
      <c r="Z337" s="146">
        <v>0</v>
      </c>
      <c r="AA337" s="146">
        <v>0</v>
      </c>
      <c r="AB337" s="146">
        <v>0</v>
      </c>
      <c r="AC337" s="146">
        <v>0</v>
      </c>
      <c r="AD337" s="146">
        <v>0</v>
      </c>
      <c r="AE337" s="146">
        <v>0</v>
      </c>
    </row>
    <row r="338" spans="1:32" x14ac:dyDescent="0.25">
      <c r="A338" s="10">
        <v>49</v>
      </c>
      <c r="B338" s="64" t="s">
        <v>249</v>
      </c>
      <c r="C338" s="43">
        <f t="shared" si="52"/>
        <v>0</v>
      </c>
      <c r="D338" s="49"/>
      <c r="E338" s="49">
        <v>1</v>
      </c>
      <c r="F338" s="49"/>
      <c r="G338" s="49"/>
      <c r="H338" s="49"/>
      <c r="I338" s="49"/>
      <c r="J338" s="10">
        <f t="shared" si="45"/>
        <v>0</v>
      </c>
      <c r="K338" s="10">
        <f t="shared" si="46"/>
        <v>51.8</v>
      </c>
      <c r="L338" s="10">
        <f t="shared" si="47"/>
        <v>0</v>
      </c>
      <c r="M338" s="10">
        <f t="shared" si="48"/>
        <v>0</v>
      </c>
      <c r="N338" s="10">
        <f t="shared" si="49"/>
        <v>0</v>
      </c>
      <c r="O338" s="69">
        <f t="shared" si="50"/>
        <v>0</v>
      </c>
      <c r="P338" s="70">
        <f t="shared" si="51"/>
        <v>0</v>
      </c>
      <c r="R338" s="146">
        <v>0</v>
      </c>
      <c r="S338" s="146">
        <v>0</v>
      </c>
      <c r="T338" s="146">
        <v>0</v>
      </c>
      <c r="U338" s="146">
        <v>0</v>
      </c>
      <c r="V338" s="146">
        <v>0</v>
      </c>
      <c r="W338" s="146">
        <v>0</v>
      </c>
      <c r="X338" s="146">
        <v>0</v>
      </c>
      <c r="Y338" s="146">
        <v>0</v>
      </c>
      <c r="Z338" s="146">
        <v>0</v>
      </c>
      <c r="AA338" s="146">
        <v>0</v>
      </c>
      <c r="AB338" s="146">
        <v>0</v>
      </c>
      <c r="AC338" s="146">
        <v>0</v>
      </c>
      <c r="AD338" s="146">
        <v>0</v>
      </c>
      <c r="AE338" s="146">
        <v>0</v>
      </c>
    </row>
    <row r="339" spans="1:32" x14ac:dyDescent="0.25">
      <c r="A339" s="10">
        <v>50</v>
      </c>
      <c r="B339" s="64" t="s">
        <v>250</v>
      </c>
      <c r="C339" s="43">
        <f t="shared" si="52"/>
        <v>0</v>
      </c>
      <c r="D339" s="55"/>
      <c r="E339" s="55">
        <v>1</v>
      </c>
      <c r="F339" s="55"/>
      <c r="G339" s="55"/>
      <c r="H339" s="55"/>
      <c r="I339" s="55"/>
      <c r="J339" s="39">
        <f t="shared" si="45"/>
        <v>0</v>
      </c>
      <c r="K339" s="39">
        <f t="shared" si="46"/>
        <v>51.8</v>
      </c>
      <c r="L339" s="39">
        <f t="shared" si="47"/>
        <v>0</v>
      </c>
      <c r="M339" s="39">
        <f t="shared" si="48"/>
        <v>0</v>
      </c>
      <c r="N339" s="39">
        <f t="shared" si="49"/>
        <v>0</v>
      </c>
      <c r="O339" s="73">
        <f t="shared" si="50"/>
        <v>0</v>
      </c>
      <c r="P339" s="74">
        <f t="shared" si="51"/>
        <v>0</v>
      </c>
      <c r="R339" s="146">
        <v>0</v>
      </c>
      <c r="S339" s="146">
        <v>0</v>
      </c>
      <c r="T339" s="146">
        <v>0</v>
      </c>
      <c r="U339" s="146">
        <v>0</v>
      </c>
      <c r="V339" s="146">
        <v>0</v>
      </c>
      <c r="W339" s="146">
        <v>0</v>
      </c>
      <c r="X339" s="146">
        <v>0</v>
      </c>
      <c r="Y339" s="146">
        <v>0</v>
      </c>
      <c r="Z339" s="146">
        <v>0</v>
      </c>
      <c r="AA339" s="146">
        <v>0</v>
      </c>
      <c r="AB339" s="146">
        <v>0</v>
      </c>
      <c r="AC339" s="146">
        <v>0</v>
      </c>
      <c r="AD339" s="146">
        <v>0</v>
      </c>
      <c r="AE339" s="146">
        <v>0</v>
      </c>
    </row>
    <row r="340" spans="1:32" x14ac:dyDescent="0.25">
      <c r="B340" s="59" t="s">
        <v>188</v>
      </c>
      <c r="C340" s="75">
        <f>SUM(C292:C339)</f>
        <v>3.7844908355083091</v>
      </c>
      <c r="D340" s="39"/>
      <c r="E340" s="39"/>
      <c r="F340" s="39"/>
      <c r="G340" s="39"/>
      <c r="H340" s="39"/>
      <c r="I340" s="39"/>
      <c r="J340" s="39">
        <f>SUM(J292:J339)</f>
        <v>3149.2000000000003</v>
      </c>
      <c r="K340" s="39">
        <f t="shared" ref="K340:P340" si="53">SUM(K292:K339)</f>
        <v>828.79999999999973</v>
      </c>
      <c r="L340" s="39">
        <f t="shared" si="53"/>
        <v>2099.2400000000007</v>
      </c>
      <c r="M340" s="39">
        <f t="shared" si="53"/>
        <v>0</v>
      </c>
      <c r="N340" s="39">
        <f t="shared" si="53"/>
        <v>0</v>
      </c>
      <c r="O340" s="39">
        <f t="shared" si="53"/>
        <v>0</v>
      </c>
      <c r="P340" s="76">
        <f t="shared" si="53"/>
        <v>433.33627285747468</v>
      </c>
      <c r="R340" s="151"/>
      <c r="S340" s="152"/>
      <c r="T340" s="152"/>
      <c r="U340" s="152"/>
      <c r="V340" s="152"/>
      <c r="W340" s="152"/>
      <c r="X340" s="152"/>
      <c r="Y340" s="152"/>
      <c r="Z340" s="152"/>
      <c r="AA340" s="152"/>
      <c r="AB340" s="152"/>
      <c r="AC340" s="152"/>
      <c r="AD340" s="152"/>
      <c r="AE340" s="152"/>
      <c r="AF340" s="152"/>
    </row>
    <row r="341" spans="1:32" x14ac:dyDescent="0.25">
      <c r="B341" s="77"/>
      <c r="C341" s="78"/>
      <c r="R341" s="154" t="s">
        <v>478</v>
      </c>
      <c r="S341" s="155"/>
      <c r="T341" s="155"/>
      <c r="U341" s="155"/>
      <c r="V341" s="155"/>
      <c r="W341" s="155"/>
      <c r="X341" s="155"/>
      <c r="Y341" s="155"/>
      <c r="Z341" s="155"/>
      <c r="AA341" s="155"/>
      <c r="AB341" s="155"/>
      <c r="AC341" s="155"/>
      <c r="AD341" s="155"/>
      <c r="AE341" s="155"/>
      <c r="AF341" s="155"/>
    </row>
    <row r="342" spans="1:32" x14ac:dyDescent="0.25">
      <c r="B342" s="34" t="s">
        <v>256</v>
      </c>
      <c r="C342" s="34" t="str">
        <f>C290</f>
        <v>Durban</v>
      </c>
      <c r="D342" s="62" t="s">
        <v>190</v>
      </c>
      <c r="E342" s="62" t="s">
        <v>191</v>
      </c>
      <c r="F342" s="62" t="s">
        <v>192</v>
      </c>
      <c r="G342" s="62" t="s">
        <v>193</v>
      </c>
      <c r="H342" s="62" t="s">
        <v>195</v>
      </c>
      <c r="I342" s="62" t="s">
        <v>194</v>
      </c>
      <c r="J342" s="62" t="s">
        <v>190</v>
      </c>
      <c r="K342" s="62" t="s">
        <v>191</v>
      </c>
      <c r="L342" s="62" t="s">
        <v>192</v>
      </c>
      <c r="M342" s="62" t="s">
        <v>193</v>
      </c>
      <c r="N342" s="62" t="s">
        <v>195</v>
      </c>
      <c r="O342" s="63" t="s">
        <v>194</v>
      </c>
      <c r="P342" s="37" t="s">
        <v>198</v>
      </c>
      <c r="R342" s="144" t="s">
        <v>463</v>
      </c>
      <c r="S342" s="144" t="s">
        <v>464</v>
      </c>
      <c r="T342" s="144" t="s">
        <v>465</v>
      </c>
      <c r="U342" s="144" t="s">
        <v>466</v>
      </c>
      <c r="V342" s="144" t="s">
        <v>467</v>
      </c>
      <c r="W342" s="144" t="s">
        <v>468</v>
      </c>
      <c r="X342" s="144" t="s">
        <v>469</v>
      </c>
      <c r="Y342" s="144" t="s">
        <v>470</v>
      </c>
      <c r="Z342" s="144" t="s">
        <v>471</v>
      </c>
      <c r="AA342" s="144" t="s">
        <v>472</v>
      </c>
      <c r="AB342" s="144" t="s">
        <v>473</v>
      </c>
      <c r="AC342" s="144" t="s">
        <v>474</v>
      </c>
      <c r="AD342" s="144" t="s">
        <v>475</v>
      </c>
      <c r="AE342" s="144" t="s">
        <v>476</v>
      </c>
    </row>
    <row r="343" spans="1:32" x14ac:dyDescent="0.25">
      <c r="B343" s="38"/>
      <c r="C343" s="38"/>
      <c r="D343" s="39"/>
      <c r="E343" s="39"/>
      <c r="F343" s="39"/>
      <c r="G343" s="39"/>
      <c r="H343" s="39"/>
      <c r="I343" s="39"/>
      <c r="J343" s="40" t="s">
        <v>201</v>
      </c>
      <c r="K343" s="40" t="s">
        <v>201</v>
      </c>
      <c r="L343" s="40" t="s">
        <v>201</v>
      </c>
      <c r="M343" s="40" t="s">
        <v>201</v>
      </c>
      <c r="N343" s="40" t="s">
        <v>201</v>
      </c>
      <c r="O343" s="41" t="s">
        <v>201</v>
      </c>
      <c r="P343" s="41" t="s">
        <v>202</v>
      </c>
      <c r="R343" s="145"/>
      <c r="S343" s="145"/>
      <c r="T343" s="145"/>
      <c r="U343" s="145"/>
      <c r="V343" s="145"/>
      <c r="W343" s="145"/>
      <c r="X343" s="145"/>
      <c r="Y343" s="145"/>
      <c r="Z343" s="145"/>
      <c r="AA343" s="145"/>
      <c r="AB343" s="145"/>
      <c r="AC343" s="145"/>
      <c r="AD343" s="145"/>
      <c r="AE343" s="145"/>
    </row>
    <row r="344" spans="1:32" x14ac:dyDescent="0.25">
      <c r="A344" s="10">
        <v>3</v>
      </c>
      <c r="B344" s="64" t="s">
        <v>203</v>
      </c>
      <c r="C344" s="43">
        <f>HLOOKUP(C$30, R$342:AE$391, A344)</f>
        <v>0</v>
      </c>
      <c r="D344" s="45"/>
      <c r="E344" s="49">
        <v>1</v>
      </c>
      <c r="F344" s="45"/>
      <c r="G344" s="45"/>
      <c r="H344" s="45"/>
      <c r="I344" s="45"/>
      <c r="J344" s="66">
        <f t="shared" ref="J344:J391" si="54">B$25 * D344</f>
        <v>0</v>
      </c>
      <c r="K344" s="66">
        <f t="shared" ref="K344:K391" si="55">C$25 * E344</f>
        <v>51.8</v>
      </c>
      <c r="L344" s="66">
        <f t="shared" ref="L344:L391" si="56">D$25 * F344</f>
        <v>0</v>
      </c>
      <c r="M344" s="66">
        <f t="shared" ref="M344:M391" si="57">E$25 * G344</f>
        <v>0</v>
      </c>
      <c r="N344" s="66">
        <f t="shared" ref="N344:N391" si="58">G$25 * H344</f>
        <v>0</v>
      </c>
      <c r="O344" s="67">
        <f t="shared" ref="O344:O391" si="59">F$25 * I344</f>
        <v>0</v>
      </c>
      <c r="P344" s="68">
        <f t="shared" ref="P344:P391" si="60">SUM(J344:O344) * C344</f>
        <v>0</v>
      </c>
      <c r="R344" s="146">
        <v>0</v>
      </c>
      <c r="S344" s="146">
        <v>0</v>
      </c>
      <c r="T344" s="146">
        <v>0</v>
      </c>
      <c r="U344" s="146">
        <v>0</v>
      </c>
      <c r="V344" s="146">
        <v>0</v>
      </c>
      <c r="W344" s="146">
        <v>0</v>
      </c>
      <c r="X344" s="146">
        <v>0</v>
      </c>
      <c r="Y344" s="146">
        <v>0</v>
      </c>
      <c r="Z344" s="146">
        <v>0</v>
      </c>
      <c r="AA344" s="146">
        <v>0</v>
      </c>
      <c r="AB344" s="146">
        <v>0</v>
      </c>
      <c r="AC344" s="146">
        <v>0</v>
      </c>
      <c r="AD344" s="146">
        <v>0</v>
      </c>
      <c r="AE344" s="146">
        <v>0</v>
      </c>
    </row>
    <row r="345" spans="1:32" x14ac:dyDescent="0.25">
      <c r="A345" s="10">
        <v>4</v>
      </c>
      <c r="B345" s="64" t="s">
        <v>204</v>
      </c>
      <c r="C345" s="43">
        <f t="shared" ref="C345:C391" si="61">HLOOKUP(C$30, R$342:AE$391, A345)</f>
        <v>0</v>
      </c>
      <c r="D345" s="49"/>
      <c r="E345" s="49">
        <v>1</v>
      </c>
      <c r="F345" s="49"/>
      <c r="G345" s="49"/>
      <c r="H345" s="49"/>
      <c r="I345" s="49"/>
      <c r="J345" s="10">
        <f t="shared" si="54"/>
        <v>0</v>
      </c>
      <c r="K345" s="10">
        <f t="shared" si="55"/>
        <v>51.8</v>
      </c>
      <c r="L345" s="10">
        <f t="shared" si="56"/>
        <v>0</v>
      </c>
      <c r="M345" s="10">
        <f t="shared" si="57"/>
        <v>0</v>
      </c>
      <c r="N345" s="10">
        <f t="shared" si="58"/>
        <v>0</v>
      </c>
      <c r="O345" s="69">
        <f t="shared" si="59"/>
        <v>0</v>
      </c>
      <c r="P345" s="70">
        <f t="shared" si="60"/>
        <v>0</v>
      </c>
      <c r="R345" s="146">
        <v>0</v>
      </c>
      <c r="S345" s="146">
        <v>0</v>
      </c>
      <c r="T345" s="146">
        <v>0</v>
      </c>
      <c r="U345" s="146">
        <v>0</v>
      </c>
      <c r="V345" s="146">
        <v>0</v>
      </c>
      <c r="W345" s="146">
        <v>0</v>
      </c>
      <c r="X345" s="146">
        <v>0</v>
      </c>
      <c r="Y345" s="146">
        <v>0</v>
      </c>
      <c r="Z345" s="146">
        <v>0</v>
      </c>
      <c r="AA345" s="146">
        <v>0</v>
      </c>
      <c r="AB345" s="146">
        <v>0</v>
      </c>
      <c r="AC345" s="146">
        <v>0</v>
      </c>
      <c r="AD345" s="146">
        <v>0</v>
      </c>
      <c r="AE345" s="146">
        <v>0</v>
      </c>
    </row>
    <row r="346" spans="1:32" x14ac:dyDescent="0.25">
      <c r="A346" s="10">
        <v>5</v>
      </c>
      <c r="B346" s="64" t="s">
        <v>205</v>
      </c>
      <c r="C346" s="43">
        <f t="shared" si="61"/>
        <v>0</v>
      </c>
      <c r="D346" s="49"/>
      <c r="E346" s="49">
        <v>1</v>
      </c>
      <c r="F346" s="49"/>
      <c r="G346" s="49"/>
      <c r="H346" s="49"/>
      <c r="I346" s="49"/>
      <c r="J346" s="10">
        <f t="shared" si="54"/>
        <v>0</v>
      </c>
      <c r="K346" s="10">
        <f t="shared" si="55"/>
        <v>51.8</v>
      </c>
      <c r="L346" s="10">
        <f t="shared" si="56"/>
        <v>0</v>
      </c>
      <c r="M346" s="10">
        <f t="shared" si="57"/>
        <v>0</v>
      </c>
      <c r="N346" s="10">
        <f t="shared" si="58"/>
        <v>0</v>
      </c>
      <c r="O346" s="69">
        <f t="shared" si="59"/>
        <v>0</v>
      </c>
      <c r="P346" s="70">
        <f t="shared" si="60"/>
        <v>0</v>
      </c>
      <c r="R346" s="146">
        <v>0</v>
      </c>
      <c r="S346" s="146">
        <v>0</v>
      </c>
      <c r="T346" s="146">
        <v>0</v>
      </c>
      <c r="U346" s="146">
        <v>0</v>
      </c>
      <c r="V346" s="146">
        <v>0</v>
      </c>
      <c r="W346" s="146">
        <v>0</v>
      </c>
      <c r="X346" s="146">
        <v>0</v>
      </c>
      <c r="Y346" s="146">
        <v>0</v>
      </c>
      <c r="Z346" s="146">
        <v>0</v>
      </c>
      <c r="AA346" s="146">
        <v>0</v>
      </c>
      <c r="AB346" s="146">
        <v>0</v>
      </c>
      <c r="AC346" s="146">
        <v>0</v>
      </c>
      <c r="AD346" s="146">
        <v>0</v>
      </c>
      <c r="AE346" s="146">
        <v>0</v>
      </c>
    </row>
    <row r="347" spans="1:32" x14ac:dyDescent="0.25">
      <c r="A347" s="10">
        <v>6</v>
      </c>
      <c r="B347" s="64" t="s">
        <v>206</v>
      </c>
      <c r="C347" s="43">
        <f t="shared" si="61"/>
        <v>0</v>
      </c>
      <c r="D347" s="49"/>
      <c r="E347" s="49">
        <v>1</v>
      </c>
      <c r="F347" s="49"/>
      <c r="G347" s="49"/>
      <c r="H347" s="49"/>
      <c r="I347" s="49"/>
      <c r="J347" s="10">
        <f t="shared" si="54"/>
        <v>0</v>
      </c>
      <c r="K347" s="10">
        <f t="shared" si="55"/>
        <v>51.8</v>
      </c>
      <c r="L347" s="10">
        <f t="shared" si="56"/>
        <v>0</v>
      </c>
      <c r="M347" s="10">
        <f t="shared" si="57"/>
        <v>0</v>
      </c>
      <c r="N347" s="10">
        <f t="shared" si="58"/>
        <v>0</v>
      </c>
      <c r="O347" s="69">
        <f t="shared" si="59"/>
        <v>0</v>
      </c>
      <c r="P347" s="70">
        <f t="shared" si="60"/>
        <v>0</v>
      </c>
      <c r="R347" s="146">
        <v>0</v>
      </c>
      <c r="S347" s="146">
        <v>0</v>
      </c>
      <c r="T347" s="146">
        <v>0</v>
      </c>
      <c r="U347" s="146">
        <v>0</v>
      </c>
      <c r="V347" s="146">
        <v>0</v>
      </c>
      <c r="W347" s="146">
        <v>0</v>
      </c>
      <c r="X347" s="146">
        <v>0</v>
      </c>
      <c r="Y347" s="146">
        <v>0</v>
      </c>
      <c r="Z347" s="146">
        <v>0</v>
      </c>
      <c r="AA347" s="146">
        <v>0</v>
      </c>
      <c r="AB347" s="146">
        <v>0</v>
      </c>
      <c r="AC347" s="146">
        <v>0</v>
      </c>
      <c r="AD347" s="146">
        <v>0</v>
      </c>
      <c r="AE347" s="146">
        <v>0</v>
      </c>
    </row>
    <row r="348" spans="1:32" x14ac:dyDescent="0.25">
      <c r="A348" s="10">
        <v>7</v>
      </c>
      <c r="B348" s="64" t="s">
        <v>207</v>
      </c>
      <c r="C348" s="43">
        <f t="shared" si="61"/>
        <v>0</v>
      </c>
      <c r="D348" s="49"/>
      <c r="E348" s="49">
        <v>1</v>
      </c>
      <c r="F348" s="49"/>
      <c r="G348" s="49"/>
      <c r="H348" s="49"/>
      <c r="I348" s="49"/>
      <c r="J348" s="10">
        <f t="shared" si="54"/>
        <v>0</v>
      </c>
      <c r="K348" s="10">
        <f t="shared" si="55"/>
        <v>51.8</v>
      </c>
      <c r="L348" s="10">
        <f t="shared" si="56"/>
        <v>0</v>
      </c>
      <c r="M348" s="10">
        <f t="shared" si="57"/>
        <v>0</v>
      </c>
      <c r="N348" s="10">
        <f t="shared" si="58"/>
        <v>0</v>
      </c>
      <c r="O348" s="69">
        <f t="shared" si="59"/>
        <v>0</v>
      </c>
      <c r="P348" s="70">
        <f t="shared" si="60"/>
        <v>0</v>
      </c>
      <c r="R348" s="146">
        <v>0</v>
      </c>
      <c r="S348" s="146">
        <v>0</v>
      </c>
      <c r="T348" s="146">
        <v>0</v>
      </c>
      <c r="U348" s="146">
        <v>0</v>
      </c>
      <c r="V348" s="146">
        <v>0</v>
      </c>
      <c r="W348" s="146">
        <v>0</v>
      </c>
      <c r="X348" s="146">
        <v>0</v>
      </c>
      <c r="Y348" s="146">
        <v>0</v>
      </c>
      <c r="Z348" s="146">
        <v>0</v>
      </c>
      <c r="AA348" s="146">
        <v>0</v>
      </c>
      <c r="AB348" s="146">
        <v>0</v>
      </c>
      <c r="AC348" s="146">
        <v>0</v>
      </c>
      <c r="AD348" s="146">
        <v>0</v>
      </c>
      <c r="AE348" s="146">
        <v>0</v>
      </c>
    </row>
    <row r="349" spans="1:32" x14ac:dyDescent="0.25">
      <c r="A349" s="10">
        <v>8</v>
      </c>
      <c r="B349" s="64" t="s">
        <v>208</v>
      </c>
      <c r="C349" s="43">
        <f t="shared" si="61"/>
        <v>0</v>
      </c>
      <c r="D349" s="49"/>
      <c r="E349" s="49">
        <v>1</v>
      </c>
      <c r="F349" s="49"/>
      <c r="G349" s="49"/>
      <c r="H349" s="49"/>
      <c r="I349" s="49"/>
      <c r="J349" s="10">
        <f t="shared" si="54"/>
        <v>0</v>
      </c>
      <c r="K349" s="10">
        <f t="shared" si="55"/>
        <v>51.8</v>
      </c>
      <c r="L349" s="10">
        <f t="shared" si="56"/>
        <v>0</v>
      </c>
      <c r="M349" s="10">
        <f t="shared" si="57"/>
        <v>0</v>
      </c>
      <c r="N349" s="10">
        <f t="shared" si="58"/>
        <v>0</v>
      </c>
      <c r="O349" s="69">
        <f t="shared" si="59"/>
        <v>0</v>
      </c>
      <c r="P349" s="70">
        <f t="shared" si="60"/>
        <v>0</v>
      </c>
      <c r="R349" s="146">
        <v>0</v>
      </c>
      <c r="S349" s="146">
        <v>0</v>
      </c>
      <c r="T349" s="146">
        <v>0</v>
      </c>
      <c r="U349" s="146">
        <v>0</v>
      </c>
      <c r="V349" s="146">
        <v>0</v>
      </c>
      <c r="W349" s="146">
        <v>0</v>
      </c>
      <c r="X349" s="146">
        <v>0</v>
      </c>
      <c r="Y349" s="146">
        <v>0</v>
      </c>
      <c r="Z349" s="146">
        <v>0</v>
      </c>
      <c r="AA349" s="146">
        <v>0</v>
      </c>
      <c r="AB349" s="146">
        <v>0</v>
      </c>
      <c r="AC349" s="146">
        <v>0</v>
      </c>
      <c r="AD349" s="146">
        <v>0</v>
      </c>
      <c r="AE349" s="146">
        <v>0</v>
      </c>
    </row>
    <row r="350" spans="1:32" x14ac:dyDescent="0.25">
      <c r="A350" s="10">
        <v>9</v>
      </c>
      <c r="B350" s="64" t="s">
        <v>209</v>
      </c>
      <c r="C350" s="43">
        <f t="shared" si="61"/>
        <v>0</v>
      </c>
      <c r="D350" s="49"/>
      <c r="E350" s="49">
        <v>1</v>
      </c>
      <c r="F350" s="49"/>
      <c r="G350" s="49"/>
      <c r="H350" s="49"/>
      <c r="I350" s="49"/>
      <c r="J350" s="10">
        <f t="shared" si="54"/>
        <v>0</v>
      </c>
      <c r="K350" s="10">
        <f t="shared" si="55"/>
        <v>51.8</v>
      </c>
      <c r="L350" s="10">
        <f t="shared" si="56"/>
        <v>0</v>
      </c>
      <c r="M350" s="10">
        <f t="shared" si="57"/>
        <v>0</v>
      </c>
      <c r="N350" s="10">
        <f t="shared" si="58"/>
        <v>0</v>
      </c>
      <c r="O350" s="69">
        <f t="shared" si="59"/>
        <v>0</v>
      </c>
      <c r="P350" s="70">
        <f t="shared" si="60"/>
        <v>0</v>
      </c>
      <c r="R350" s="146">
        <v>0</v>
      </c>
      <c r="S350" s="146">
        <v>0</v>
      </c>
      <c r="T350" s="146">
        <v>0</v>
      </c>
      <c r="U350" s="146">
        <v>0</v>
      </c>
      <c r="V350" s="146">
        <v>0</v>
      </c>
      <c r="W350" s="146">
        <v>0</v>
      </c>
      <c r="X350" s="146">
        <v>0</v>
      </c>
      <c r="Y350" s="146">
        <v>0</v>
      </c>
      <c r="Z350" s="146">
        <v>0</v>
      </c>
      <c r="AA350" s="146">
        <v>0</v>
      </c>
      <c r="AB350" s="146">
        <v>0</v>
      </c>
      <c r="AC350" s="146">
        <v>0</v>
      </c>
      <c r="AD350" s="146">
        <v>0</v>
      </c>
      <c r="AE350" s="146">
        <v>0</v>
      </c>
    </row>
    <row r="351" spans="1:32" x14ac:dyDescent="0.25">
      <c r="A351" s="10">
        <v>10</v>
      </c>
      <c r="B351" s="64" t="s">
        <v>210</v>
      </c>
      <c r="C351" s="43">
        <f t="shared" si="61"/>
        <v>0</v>
      </c>
      <c r="D351" s="49"/>
      <c r="E351" s="49">
        <v>1</v>
      </c>
      <c r="F351" s="49"/>
      <c r="G351" s="49"/>
      <c r="H351" s="49"/>
      <c r="I351" s="49"/>
      <c r="J351" s="10">
        <f t="shared" si="54"/>
        <v>0</v>
      </c>
      <c r="K351" s="10">
        <f t="shared" si="55"/>
        <v>51.8</v>
      </c>
      <c r="L351" s="10">
        <f t="shared" si="56"/>
        <v>0</v>
      </c>
      <c r="M351" s="10">
        <f t="shared" si="57"/>
        <v>0</v>
      </c>
      <c r="N351" s="10">
        <f t="shared" si="58"/>
        <v>0</v>
      </c>
      <c r="O351" s="69">
        <f t="shared" si="59"/>
        <v>0</v>
      </c>
      <c r="P351" s="70">
        <f t="shared" si="60"/>
        <v>0</v>
      </c>
      <c r="R351" s="146">
        <v>0</v>
      </c>
      <c r="S351" s="146">
        <v>0</v>
      </c>
      <c r="T351" s="146">
        <v>0</v>
      </c>
      <c r="U351" s="146">
        <v>0</v>
      </c>
      <c r="V351" s="146">
        <v>0</v>
      </c>
      <c r="W351" s="146">
        <v>0</v>
      </c>
      <c r="X351" s="146">
        <v>0</v>
      </c>
      <c r="Y351" s="146">
        <v>0</v>
      </c>
      <c r="Z351" s="146">
        <v>0</v>
      </c>
      <c r="AA351" s="146">
        <v>0</v>
      </c>
      <c r="AB351" s="146">
        <v>0</v>
      </c>
      <c r="AC351" s="146">
        <v>0</v>
      </c>
      <c r="AD351" s="146">
        <v>0</v>
      </c>
      <c r="AE351" s="146">
        <v>0</v>
      </c>
    </row>
    <row r="352" spans="1:32" x14ac:dyDescent="0.25">
      <c r="A352" s="10">
        <v>11</v>
      </c>
      <c r="B352" s="64" t="s">
        <v>211</v>
      </c>
      <c r="C352" s="43">
        <f t="shared" si="61"/>
        <v>0</v>
      </c>
      <c r="D352" s="49"/>
      <c r="E352" s="49">
        <v>1</v>
      </c>
      <c r="F352" s="49"/>
      <c r="G352" s="49"/>
      <c r="H352" s="49"/>
      <c r="I352" s="49"/>
      <c r="J352" s="10">
        <f t="shared" si="54"/>
        <v>0</v>
      </c>
      <c r="K352" s="10">
        <f t="shared" si="55"/>
        <v>51.8</v>
      </c>
      <c r="L352" s="10">
        <f t="shared" si="56"/>
        <v>0</v>
      </c>
      <c r="M352" s="10">
        <f t="shared" si="57"/>
        <v>0</v>
      </c>
      <c r="N352" s="10">
        <f t="shared" si="58"/>
        <v>0</v>
      </c>
      <c r="O352" s="69">
        <f t="shared" si="59"/>
        <v>0</v>
      </c>
      <c r="P352" s="70">
        <f t="shared" si="60"/>
        <v>0</v>
      </c>
      <c r="R352" s="146">
        <v>0</v>
      </c>
      <c r="S352" s="146">
        <v>0</v>
      </c>
      <c r="T352" s="146">
        <v>0</v>
      </c>
      <c r="U352" s="146">
        <v>0</v>
      </c>
      <c r="V352" s="146">
        <v>0</v>
      </c>
      <c r="W352" s="146">
        <v>0</v>
      </c>
      <c r="X352" s="146">
        <v>0</v>
      </c>
      <c r="Y352" s="146">
        <v>0</v>
      </c>
      <c r="Z352" s="146">
        <v>0</v>
      </c>
      <c r="AA352" s="146">
        <v>0</v>
      </c>
      <c r="AB352" s="146">
        <v>0</v>
      </c>
      <c r="AC352" s="146">
        <v>0</v>
      </c>
      <c r="AD352" s="146">
        <v>0</v>
      </c>
      <c r="AE352" s="146">
        <v>0</v>
      </c>
    </row>
    <row r="353" spans="1:31" x14ac:dyDescent="0.25">
      <c r="A353" s="10">
        <v>12</v>
      </c>
      <c r="B353" s="64" t="s">
        <v>212</v>
      </c>
      <c r="C353" s="43">
        <f t="shared" si="61"/>
        <v>0</v>
      </c>
      <c r="D353" s="49"/>
      <c r="E353" s="49">
        <v>1</v>
      </c>
      <c r="F353" s="49"/>
      <c r="G353" s="49"/>
      <c r="H353" s="49"/>
      <c r="I353" s="49"/>
      <c r="J353" s="10">
        <f t="shared" si="54"/>
        <v>0</v>
      </c>
      <c r="K353" s="10">
        <f t="shared" si="55"/>
        <v>51.8</v>
      </c>
      <c r="L353" s="10">
        <f t="shared" si="56"/>
        <v>0</v>
      </c>
      <c r="M353" s="10">
        <f t="shared" si="57"/>
        <v>0</v>
      </c>
      <c r="N353" s="10">
        <f t="shared" si="58"/>
        <v>0</v>
      </c>
      <c r="O353" s="69">
        <f t="shared" si="59"/>
        <v>0</v>
      </c>
      <c r="P353" s="70">
        <f t="shared" si="60"/>
        <v>0</v>
      </c>
      <c r="R353" s="146">
        <v>0</v>
      </c>
      <c r="S353" s="146">
        <v>0</v>
      </c>
      <c r="T353" s="146">
        <v>0</v>
      </c>
      <c r="U353" s="146">
        <v>0</v>
      </c>
      <c r="V353" s="146">
        <v>0</v>
      </c>
      <c r="W353" s="146">
        <v>0</v>
      </c>
      <c r="X353" s="146">
        <v>0</v>
      </c>
      <c r="Y353" s="146">
        <v>0</v>
      </c>
      <c r="Z353" s="146">
        <v>0</v>
      </c>
      <c r="AA353" s="146">
        <v>0</v>
      </c>
      <c r="AB353" s="146">
        <v>0</v>
      </c>
      <c r="AC353" s="146">
        <v>0</v>
      </c>
      <c r="AD353" s="146">
        <v>0</v>
      </c>
      <c r="AE353" s="146">
        <v>0</v>
      </c>
    </row>
    <row r="354" spans="1:31" x14ac:dyDescent="0.25">
      <c r="A354" s="10">
        <v>13</v>
      </c>
      <c r="B354" s="64" t="s">
        <v>213</v>
      </c>
      <c r="C354" s="43">
        <f t="shared" si="61"/>
        <v>0</v>
      </c>
      <c r="D354" s="49"/>
      <c r="E354" s="49">
        <v>1</v>
      </c>
      <c r="F354" s="49"/>
      <c r="G354" s="49"/>
      <c r="H354" s="49"/>
      <c r="I354" s="49"/>
      <c r="J354" s="10">
        <f t="shared" si="54"/>
        <v>0</v>
      </c>
      <c r="K354" s="10">
        <f t="shared" si="55"/>
        <v>51.8</v>
      </c>
      <c r="L354" s="10">
        <f t="shared" si="56"/>
        <v>0</v>
      </c>
      <c r="M354" s="10">
        <f t="shared" si="57"/>
        <v>0</v>
      </c>
      <c r="N354" s="10">
        <f t="shared" si="58"/>
        <v>0</v>
      </c>
      <c r="O354" s="69">
        <f t="shared" si="59"/>
        <v>0</v>
      </c>
      <c r="P354" s="70">
        <f t="shared" si="60"/>
        <v>0</v>
      </c>
      <c r="R354" s="146">
        <v>0</v>
      </c>
      <c r="S354" s="146">
        <v>0</v>
      </c>
      <c r="T354" s="146">
        <v>0</v>
      </c>
      <c r="U354" s="146">
        <v>0</v>
      </c>
      <c r="V354" s="146">
        <v>0</v>
      </c>
      <c r="W354" s="146">
        <v>0</v>
      </c>
      <c r="X354" s="146">
        <v>0</v>
      </c>
      <c r="Y354" s="146">
        <v>0</v>
      </c>
      <c r="Z354" s="146">
        <v>0</v>
      </c>
      <c r="AA354" s="146">
        <v>0</v>
      </c>
      <c r="AB354" s="146">
        <v>1.7495899398578462E-3</v>
      </c>
      <c r="AC354" s="146">
        <v>0</v>
      </c>
      <c r="AD354" s="146">
        <v>0</v>
      </c>
      <c r="AE354" s="146">
        <v>7.1760524876981991E-4</v>
      </c>
    </row>
    <row r="355" spans="1:31" x14ac:dyDescent="0.25">
      <c r="A355" s="10">
        <v>14</v>
      </c>
      <c r="B355" s="64" t="s">
        <v>214</v>
      </c>
      <c r="C355" s="43">
        <f t="shared" si="61"/>
        <v>0</v>
      </c>
      <c r="D355" s="49"/>
      <c r="E355" s="49">
        <v>1</v>
      </c>
      <c r="F355" s="49"/>
      <c r="G355" s="49"/>
      <c r="H355" s="49"/>
      <c r="I355" s="49"/>
      <c r="J355" s="10">
        <f t="shared" si="54"/>
        <v>0</v>
      </c>
      <c r="K355" s="10">
        <f t="shared" si="55"/>
        <v>51.8</v>
      </c>
      <c r="L355" s="10">
        <f t="shared" si="56"/>
        <v>0</v>
      </c>
      <c r="M355" s="10">
        <f t="shared" si="57"/>
        <v>0</v>
      </c>
      <c r="N355" s="10">
        <f t="shared" si="58"/>
        <v>0</v>
      </c>
      <c r="O355" s="69">
        <f t="shared" si="59"/>
        <v>0</v>
      </c>
      <c r="P355" s="70">
        <f t="shared" si="60"/>
        <v>0</v>
      </c>
      <c r="R355" s="146">
        <v>0</v>
      </c>
      <c r="S355" s="146">
        <v>0</v>
      </c>
      <c r="T355" s="146">
        <v>0</v>
      </c>
      <c r="U355" s="146">
        <v>0</v>
      </c>
      <c r="V355" s="146">
        <v>0</v>
      </c>
      <c r="W355" s="146">
        <v>0</v>
      </c>
      <c r="X355" s="146">
        <v>0</v>
      </c>
      <c r="Y355" s="146">
        <v>0</v>
      </c>
      <c r="Z355" s="146">
        <v>0</v>
      </c>
      <c r="AA355" s="146">
        <v>0</v>
      </c>
      <c r="AB355" s="146">
        <v>1.7495899398578462E-3</v>
      </c>
      <c r="AC355" s="146">
        <v>0</v>
      </c>
      <c r="AD355" s="146">
        <v>0</v>
      </c>
      <c r="AE355" s="146">
        <v>7.1760524876981991E-4</v>
      </c>
    </row>
    <row r="356" spans="1:31" x14ac:dyDescent="0.25">
      <c r="A356" s="10">
        <v>15</v>
      </c>
      <c r="B356" s="72" t="s">
        <v>215</v>
      </c>
      <c r="C356" s="43">
        <f t="shared" si="61"/>
        <v>0</v>
      </c>
      <c r="D356" s="49">
        <v>1</v>
      </c>
      <c r="E356" s="49"/>
      <c r="F356" s="49"/>
      <c r="G356" s="49"/>
      <c r="H356" s="49"/>
      <c r="I356" s="49"/>
      <c r="J356" s="10">
        <f t="shared" si="54"/>
        <v>314.92</v>
      </c>
      <c r="K356" s="10">
        <f t="shared" si="55"/>
        <v>0</v>
      </c>
      <c r="L356" s="10">
        <f t="shared" si="56"/>
        <v>0</v>
      </c>
      <c r="M356" s="10">
        <f t="shared" si="57"/>
        <v>0</v>
      </c>
      <c r="N356" s="10">
        <f t="shared" si="58"/>
        <v>0</v>
      </c>
      <c r="O356" s="69">
        <f t="shared" si="59"/>
        <v>0</v>
      </c>
      <c r="P356" s="70">
        <f t="shared" si="60"/>
        <v>0</v>
      </c>
      <c r="R356" s="146">
        <v>0</v>
      </c>
      <c r="S356" s="146">
        <v>0</v>
      </c>
      <c r="T356" s="146">
        <v>0</v>
      </c>
      <c r="U356" s="146">
        <v>0</v>
      </c>
      <c r="V356" s="146">
        <v>0</v>
      </c>
      <c r="W356" s="146">
        <v>0</v>
      </c>
      <c r="X356" s="146">
        <v>0</v>
      </c>
      <c r="Y356" s="146">
        <v>0</v>
      </c>
      <c r="Z356" s="146">
        <v>4.8523783488244959E-4</v>
      </c>
      <c r="AA356" s="146">
        <v>2.8430836522690003E-3</v>
      </c>
      <c r="AB356" s="146">
        <v>6.1078458173865501E-2</v>
      </c>
      <c r="AC356" s="146">
        <v>6.8206670311645708E-3</v>
      </c>
      <c r="AD356" s="146">
        <v>0</v>
      </c>
      <c r="AE356" s="146">
        <v>5.4811372334609067E-2</v>
      </c>
    </row>
    <row r="357" spans="1:31" x14ac:dyDescent="0.25">
      <c r="A357" s="10">
        <v>16</v>
      </c>
      <c r="B357" s="72" t="s">
        <v>216</v>
      </c>
      <c r="C357" s="43">
        <f t="shared" si="61"/>
        <v>0</v>
      </c>
      <c r="D357" s="49">
        <v>1</v>
      </c>
      <c r="E357" s="49"/>
      <c r="F357" s="49"/>
      <c r="G357" s="49"/>
      <c r="H357" s="49"/>
      <c r="I357" s="49"/>
      <c r="J357" s="10">
        <f t="shared" si="54"/>
        <v>314.92</v>
      </c>
      <c r="K357" s="10">
        <f t="shared" si="55"/>
        <v>0</v>
      </c>
      <c r="L357" s="10">
        <f t="shared" si="56"/>
        <v>0</v>
      </c>
      <c r="M357" s="10">
        <f t="shared" si="57"/>
        <v>0</v>
      </c>
      <c r="N357" s="10">
        <f t="shared" si="58"/>
        <v>0</v>
      </c>
      <c r="O357" s="69">
        <f t="shared" si="59"/>
        <v>0</v>
      </c>
      <c r="P357" s="70">
        <f t="shared" si="60"/>
        <v>0</v>
      </c>
      <c r="R357" s="146">
        <v>0</v>
      </c>
      <c r="S357" s="146">
        <v>0</v>
      </c>
      <c r="T357" s="146">
        <v>0</v>
      </c>
      <c r="U357" s="146">
        <v>0</v>
      </c>
      <c r="V357" s="146">
        <v>0</v>
      </c>
      <c r="W357" s="146">
        <v>1.1255611221906507E-4</v>
      </c>
      <c r="X357" s="146">
        <v>0</v>
      </c>
      <c r="Y357" s="146">
        <v>0</v>
      </c>
      <c r="Z357" s="146">
        <v>4.8523783488244959E-4</v>
      </c>
      <c r="AA357" s="146">
        <v>2.8430836522690003E-3</v>
      </c>
      <c r="AB357" s="146">
        <v>6.1078458173865501E-2</v>
      </c>
      <c r="AC357" s="146">
        <v>6.8206670311645708E-3</v>
      </c>
      <c r="AD357" s="146">
        <v>0</v>
      </c>
      <c r="AE357" s="146">
        <v>5.4811372334609067E-2</v>
      </c>
    </row>
    <row r="358" spans="1:31" x14ac:dyDescent="0.25">
      <c r="A358" s="10">
        <v>17</v>
      </c>
      <c r="B358" s="72" t="s">
        <v>217</v>
      </c>
      <c r="C358" s="43">
        <f t="shared" si="61"/>
        <v>9.3320907690446694E-3</v>
      </c>
      <c r="D358" s="49">
        <v>1</v>
      </c>
      <c r="E358" s="49"/>
      <c r="F358" s="49"/>
      <c r="G358" s="49"/>
      <c r="H358" s="49"/>
      <c r="I358" s="49"/>
      <c r="J358" s="10">
        <f t="shared" si="54"/>
        <v>314.92</v>
      </c>
      <c r="K358" s="10">
        <f t="shared" si="55"/>
        <v>0</v>
      </c>
      <c r="L358" s="10">
        <f t="shared" si="56"/>
        <v>0</v>
      </c>
      <c r="M358" s="10">
        <f t="shared" si="57"/>
        <v>0</v>
      </c>
      <c r="N358" s="10">
        <f t="shared" si="58"/>
        <v>0</v>
      </c>
      <c r="O358" s="69">
        <f t="shared" si="59"/>
        <v>0</v>
      </c>
      <c r="P358" s="70">
        <f t="shared" si="60"/>
        <v>2.9388620249875474</v>
      </c>
      <c r="R358" s="146">
        <v>0</v>
      </c>
      <c r="S358" s="146">
        <v>4.469679069763843E-3</v>
      </c>
      <c r="T358" s="146">
        <v>0</v>
      </c>
      <c r="U358" s="146">
        <v>9.3320907690446694E-3</v>
      </c>
      <c r="V358" s="146">
        <v>2.1742421523555377E-4</v>
      </c>
      <c r="W358" s="146">
        <v>2.6305971370055772E-2</v>
      </c>
      <c r="X358" s="146">
        <v>0</v>
      </c>
      <c r="Y358" s="146">
        <v>1.3564546015193937E-2</v>
      </c>
      <c r="Z358" s="146">
        <v>4.0910333515582285E-2</v>
      </c>
      <c r="AA358" s="146">
        <v>8.2059868780754525E-2</v>
      </c>
      <c r="AB358" s="146">
        <v>0.17083788955713505</v>
      </c>
      <c r="AC358" s="146">
        <v>0.10168124658283215</v>
      </c>
      <c r="AD358" s="146">
        <v>0</v>
      </c>
      <c r="AE358" s="146">
        <v>0.18305768179332971</v>
      </c>
    </row>
    <row r="359" spans="1:31" x14ac:dyDescent="0.25">
      <c r="A359" s="10">
        <v>18</v>
      </c>
      <c r="B359" s="72" t="s">
        <v>218</v>
      </c>
      <c r="C359" s="43">
        <f t="shared" si="61"/>
        <v>5.2855094238435929E-2</v>
      </c>
      <c r="D359" s="49">
        <v>1</v>
      </c>
      <c r="E359" s="49"/>
      <c r="F359" s="49"/>
      <c r="G359" s="49"/>
      <c r="H359" s="49"/>
      <c r="I359" s="49"/>
      <c r="J359" s="10">
        <f t="shared" si="54"/>
        <v>314.92</v>
      </c>
      <c r="K359" s="10">
        <f t="shared" si="55"/>
        <v>0</v>
      </c>
      <c r="L359" s="10">
        <f t="shared" si="56"/>
        <v>0</v>
      </c>
      <c r="M359" s="10">
        <f t="shared" si="57"/>
        <v>0</v>
      </c>
      <c r="N359" s="10">
        <f t="shared" si="58"/>
        <v>0</v>
      </c>
      <c r="O359" s="69">
        <f t="shared" si="59"/>
        <v>0</v>
      </c>
      <c r="P359" s="70">
        <f t="shared" si="60"/>
        <v>16.645126277568245</v>
      </c>
      <c r="R359" s="146">
        <v>2.3543016521969909E-3</v>
      </c>
      <c r="S359" s="146">
        <v>4.8464918198199855E-2</v>
      </c>
      <c r="T359" s="146">
        <v>-2.3384503795320394E-5</v>
      </c>
      <c r="U359" s="146">
        <v>5.2855094238435929E-2</v>
      </c>
      <c r="V359" s="146">
        <v>2.2409688942726561E-2</v>
      </c>
      <c r="W359" s="146">
        <v>8.015603134457705E-2</v>
      </c>
      <c r="X359" s="146">
        <v>1.4059013477585812E-2</v>
      </c>
      <c r="Y359" s="146">
        <v>7.0488942896279855E-2</v>
      </c>
      <c r="Z359" s="146">
        <v>4.0910333515582285E-2</v>
      </c>
      <c r="AA359" s="146">
        <v>8.2059868780754525E-2</v>
      </c>
      <c r="AB359" s="146">
        <v>0.17083788955713505</v>
      </c>
      <c r="AC359" s="146">
        <v>0.10168124658283215</v>
      </c>
      <c r="AD359" s="146">
        <v>1.1489763115005935E-3</v>
      </c>
      <c r="AE359" s="146">
        <v>0.18305768179332971</v>
      </c>
    </row>
    <row r="360" spans="1:31" x14ac:dyDescent="0.25">
      <c r="A360" s="10">
        <v>19</v>
      </c>
      <c r="B360" s="72" t="s">
        <v>219</v>
      </c>
      <c r="C360" s="43">
        <f t="shared" si="61"/>
        <v>0.10298133628952026</v>
      </c>
      <c r="D360" s="49">
        <v>1</v>
      </c>
      <c r="E360" s="49"/>
      <c r="F360" s="49"/>
      <c r="G360" s="49"/>
      <c r="H360" s="49"/>
      <c r="I360" s="49"/>
      <c r="J360" s="10">
        <f t="shared" si="54"/>
        <v>314.92</v>
      </c>
      <c r="K360" s="10">
        <f t="shared" si="55"/>
        <v>0</v>
      </c>
      <c r="L360" s="10">
        <f t="shared" si="56"/>
        <v>0</v>
      </c>
      <c r="M360" s="10">
        <f t="shared" si="57"/>
        <v>0</v>
      </c>
      <c r="N360" s="10">
        <f t="shared" si="58"/>
        <v>0</v>
      </c>
      <c r="O360" s="69">
        <f t="shared" si="59"/>
        <v>0</v>
      </c>
      <c r="P360" s="70">
        <f t="shared" si="60"/>
        <v>32.430882424295724</v>
      </c>
      <c r="R360" s="146">
        <v>4.0477334193882004E-2</v>
      </c>
      <c r="S360" s="146">
        <v>0.10476262350409266</v>
      </c>
      <c r="T360" s="146">
        <v>1.29939892755997E-2</v>
      </c>
      <c r="U360" s="146">
        <v>0.10298133628952026</v>
      </c>
      <c r="V360" s="146">
        <v>8.0829326360500192E-2</v>
      </c>
      <c r="W360" s="146">
        <v>0.13382921742846837</v>
      </c>
      <c r="X360" s="146">
        <v>6.4744827240226441E-2</v>
      </c>
      <c r="Y360" s="146">
        <v>0.12980841231086476</v>
      </c>
      <c r="Z360" s="146">
        <v>0.14852378348824496</v>
      </c>
      <c r="AA360" s="146">
        <v>0.2184663750683434</v>
      </c>
      <c r="AB360" s="146">
        <v>0.25757244395844725</v>
      </c>
      <c r="AC360" s="146">
        <v>0.2346227446692182</v>
      </c>
      <c r="AD360" s="146">
        <v>3.55117380514786E-2</v>
      </c>
      <c r="AE360" s="146">
        <v>0.28130125751776935</v>
      </c>
    </row>
    <row r="361" spans="1:31" x14ac:dyDescent="0.25">
      <c r="A361" s="10">
        <v>20</v>
      </c>
      <c r="B361" s="72" t="s">
        <v>220</v>
      </c>
      <c r="C361" s="43">
        <f t="shared" si="61"/>
        <v>0.14981690364409231</v>
      </c>
      <c r="D361" s="49">
        <v>1</v>
      </c>
      <c r="E361" s="49"/>
      <c r="F361" s="49"/>
      <c r="G361" s="49"/>
      <c r="H361" s="49"/>
      <c r="I361" s="49"/>
      <c r="J361" s="10">
        <f t="shared" si="54"/>
        <v>314.92</v>
      </c>
      <c r="K361" s="10">
        <f t="shared" si="55"/>
        <v>0</v>
      </c>
      <c r="L361" s="10">
        <f t="shared" si="56"/>
        <v>0</v>
      </c>
      <c r="M361" s="10">
        <f t="shared" si="57"/>
        <v>0</v>
      </c>
      <c r="N361" s="10">
        <f t="shared" si="58"/>
        <v>0</v>
      </c>
      <c r="O361" s="69">
        <f t="shared" si="59"/>
        <v>0</v>
      </c>
      <c r="P361" s="70">
        <f t="shared" si="60"/>
        <v>47.180339295597555</v>
      </c>
      <c r="R361" s="146">
        <v>9.7230387205203009E-2</v>
      </c>
      <c r="S361" s="146">
        <v>0.15460171487908078</v>
      </c>
      <c r="T361" s="146">
        <v>5.6839933891825442E-2</v>
      </c>
      <c r="U361" s="146">
        <v>0.14981690364409231</v>
      </c>
      <c r="V361" s="146">
        <v>0.13582265804163077</v>
      </c>
      <c r="W361" s="146">
        <v>0.18250169624091259</v>
      </c>
      <c r="X361" s="146">
        <v>0.11428231545506658</v>
      </c>
      <c r="Y361" s="146">
        <v>0.1836222275682555</v>
      </c>
      <c r="Z361" s="146">
        <v>0.14852378348824496</v>
      </c>
      <c r="AA361" s="146">
        <v>0.2184663750683434</v>
      </c>
      <c r="AB361" s="146">
        <v>0.25757244395844725</v>
      </c>
      <c r="AC361" s="146">
        <v>0.2346227446692182</v>
      </c>
      <c r="AD361" s="146">
        <v>9.044954579342751E-2</v>
      </c>
      <c r="AE361" s="146">
        <v>0.28130125751776935</v>
      </c>
    </row>
    <row r="362" spans="1:31" x14ac:dyDescent="0.25">
      <c r="A362" s="10">
        <v>21</v>
      </c>
      <c r="B362" s="71" t="s">
        <v>221</v>
      </c>
      <c r="C362" s="43">
        <f t="shared" si="61"/>
        <v>0.19153769724643585</v>
      </c>
      <c r="D362" s="49"/>
      <c r="E362" s="49"/>
      <c r="F362" s="49">
        <v>1</v>
      </c>
      <c r="G362" s="49"/>
      <c r="H362" s="49"/>
      <c r="I362" s="49"/>
      <c r="J362" s="10">
        <f t="shared" si="54"/>
        <v>0</v>
      </c>
      <c r="K362" s="10">
        <f t="shared" si="55"/>
        <v>0</v>
      </c>
      <c r="L362" s="10">
        <f t="shared" si="56"/>
        <v>95.42</v>
      </c>
      <c r="M362" s="10">
        <f t="shared" si="57"/>
        <v>0</v>
      </c>
      <c r="N362" s="10">
        <f t="shared" si="58"/>
        <v>0</v>
      </c>
      <c r="O362" s="69">
        <f t="shared" si="59"/>
        <v>0</v>
      </c>
      <c r="P362" s="70">
        <f t="shared" si="60"/>
        <v>18.276527071254907</v>
      </c>
      <c r="R362" s="146">
        <v>0.14835128449551258</v>
      </c>
      <c r="S362" s="146">
        <v>0.19872713883479148</v>
      </c>
      <c r="T362" s="146">
        <v>0.10011685558236506</v>
      </c>
      <c r="U362" s="146">
        <v>0.19153769724643585</v>
      </c>
      <c r="V362" s="146">
        <v>0.1832586238966428</v>
      </c>
      <c r="W362" s="146">
        <v>0.22601267333588268</v>
      </c>
      <c r="X362" s="146">
        <v>0.15835728283488323</v>
      </c>
      <c r="Y362" s="146">
        <v>0.23119981622898841</v>
      </c>
      <c r="Z362" s="146">
        <v>0.23833378895571347</v>
      </c>
      <c r="AA362" s="146">
        <v>0.30615773646801536</v>
      </c>
      <c r="AB362" s="146">
        <v>0.32691361399671959</v>
      </c>
      <c r="AC362" s="146">
        <v>0.32361946418808091</v>
      </c>
      <c r="AD362" s="146">
        <v>0.13985552718795305</v>
      </c>
      <c r="AE362" s="146">
        <v>0.34013121924548945</v>
      </c>
    </row>
    <row r="363" spans="1:31" x14ac:dyDescent="0.25">
      <c r="A363" s="10">
        <v>22</v>
      </c>
      <c r="B363" s="71" t="s">
        <v>222</v>
      </c>
      <c r="C363" s="43">
        <f t="shared" si="61"/>
        <v>0.22384613972128325</v>
      </c>
      <c r="D363" s="49"/>
      <c r="E363" s="49"/>
      <c r="F363" s="49">
        <v>1</v>
      </c>
      <c r="G363" s="49"/>
      <c r="H363" s="49"/>
      <c r="I363" s="49"/>
      <c r="J363" s="10">
        <f t="shared" si="54"/>
        <v>0</v>
      </c>
      <c r="K363" s="10">
        <f t="shared" si="55"/>
        <v>0</v>
      </c>
      <c r="L363" s="10">
        <f t="shared" si="56"/>
        <v>95.42</v>
      </c>
      <c r="M363" s="10">
        <f t="shared" si="57"/>
        <v>0</v>
      </c>
      <c r="N363" s="10">
        <f t="shared" si="58"/>
        <v>0</v>
      </c>
      <c r="O363" s="69">
        <f t="shared" si="59"/>
        <v>0</v>
      </c>
      <c r="P363" s="70">
        <f t="shared" si="60"/>
        <v>21.359398652204849</v>
      </c>
      <c r="R363" s="146">
        <v>0.19419582084826167</v>
      </c>
      <c r="S363" s="146">
        <v>0.23899764540509094</v>
      </c>
      <c r="T363" s="146">
        <v>0.13630827262292258</v>
      </c>
      <c r="U363" s="146">
        <v>0.22384613972128325</v>
      </c>
      <c r="V363" s="146">
        <v>0.22421684761498176</v>
      </c>
      <c r="W363" s="146">
        <v>0.2633089450919</v>
      </c>
      <c r="X363" s="146">
        <v>0.19660290316301804</v>
      </c>
      <c r="Y363" s="146">
        <v>0.27249598824526189</v>
      </c>
      <c r="Z363" s="146">
        <v>0.23833378895571347</v>
      </c>
      <c r="AA363" s="146">
        <v>0.30615773646801536</v>
      </c>
      <c r="AB363" s="146">
        <v>0.32691361399671959</v>
      </c>
      <c r="AC363" s="146">
        <v>0.32361946418808091</v>
      </c>
      <c r="AD363" s="146">
        <v>0.18396556478907181</v>
      </c>
      <c r="AE363" s="146">
        <v>0.34013121924548945</v>
      </c>
    </row>
    <row r="364" spans="1:31" x14ac:dyDescent="0.25">
      <c r="A364" s="10">
        <v>23</v>
      </c>
      <c r="B364" s="71" t="s">
        <v>223</v>
      </c>
      <c r="C364" s="43">
        <f t="shared" si="61"/>
        <v>0.24904059587883698</v>
      </c>
      <c r="D364" s="49"/>
      <c r="E364" s="49"/>
      <c r="F364" s="49">
        <v>1</v>
      </c>
      <c r="G364" s="49"/>
      <c r="H364" s="49"/>
      <c r="I364" s="49"/>
      <c r="J364" s="10">
        <f t="shared" si="54"/>
        <v>0</v>
      </c>
      <c r="K364" s="10">
        <f t="shared" si="55"/>
        <v>0</v>
      </c>
      <c r="L364" s="10">
        <f t="shared" si="56"/>
        <v>95.42</v>
      </c>
      <c r="M364" s="10">
        <f t="shared" si="57"/>
        <v>0</v>
      </c>
      <c r="N364" s="10">
        <f t="shared" si="58"/>
        <v>0</v>
      </c>
      <c r="O364" s="69">
        <f t="shared" si="59"/>
        <v>0</v>
      </c>
      <c r="P364" s="70">
        <f t="shared" si="60"/>
        <v>23.763453658758625</v>
      </c>
      <c r="R364" s="146">
        <v>0.23474128595812369</v>
      </c>
      <c r="S364" s="146">
        <v>0.27373529681621683</v>
      </c>
      <c r="T364" s="146">
        <v>0.16878155356002419</v>
      </c>
      <c r="U364" s="146">
        <v>0.24904059587883698</v>
      </c>
      <c r="V364" s="146">
        <v>0.25899722466593816</v>
      </c>
      <c r="W364" s="146">
        <v>0.29360261872343113</v>
      </c>
      <c r="X364" s="146">
        <v>0.23098089925029677</v>
      </c>
      <c r="Y364" s="146">
        <v>0.30543953309282335</v>
      </c>
      <c r="Z364" s="146">
        <v>0.29190814652815744</v>
      </c>
      <c r="AA364" s="146">
        <v>0.35858392564242764</v>
      </c>
      <c r="AB364" s="146">
        <v>0.35837889557135044</v>
      </c>
      <c r="AC364" s="146">
        <v>0.3764557135046474</v>
      </c>
      <c r="AD364" s="146">
        <v>0.22176764634890589</v>
      </c>
      <c r="AE364" s="146">
        <v>0.37399535265172229</v>
      </c>
    </row>
    <row r="365" spans="1:31" x14ac:dyDescent="0.25">
      <c r="A365" s="10">
        <v>24</v>
      </c>
      <c r="B365" s="71" t="s">
        <v>224</v>
      </c>
      <c r="C365" s="43">
        <f t="shared" si="61"/>
        <v>0.26914216747283076</v>
      </c>
      <c r="D365" s="49"/>
      <c r="E365" s="49"/>
      <c r="F365" s="49">
        <v>1</v>
      </c>
      <c r="G365" s="49"/>
      <c r="H365" s="49"/>
      <c r="I365" s="49"/>
      <c r="J365" s="10">
        <f t="shared" si="54"/>
        <v>0</v>
      </c>
      <c r="K365" s="10">
        <f t="shared" si="55"/>
        <v>0</v>
      </c>
      <c r="L365" s="10">
        <f t="shared" si="56"/>
        <v>95.42</v>
      </c>
      <c r="M365" s="10">
        <f t="shared" si="57"/>
        <v>0</v>
      </c>
      <c r="N365" s="10">
        <f t="shared" si="58"/>
        <v>0</v>
      </c>
      <c r="O365" s="69">
        <f t="shared" si="59"/>
        <v>0</v>
      </c>
      <c r="P365" s="70">
        <f t="shared" si="60"/>
        <v>25.681545620257513</v>
      </c>
      <c r="R365" s="146">
        <v>0.26871590272680562</v>
      </c>
      <c r="S365" s="146">
        <v>0.2981955793630473</v>
      </c>
      <c r="T365" s="146">
        <v>0.19625055068492717</v>
      </c>
      <c r="U365" s="146">
        <v>0.26914216747283076</v>
      </c>
      <c r="V365" s="146">
        <v>0.28714241445884386</v>
      </c>
      <c r="W365" s="146">
        <v>0.31774590479442061</v>
      </c>
      <c r="X365" s="146">
        <v>0.25612444405734613</v>
      </c>
      <c r="Y365" s="146">
        <v>0.33053507297212709</v>
      </c>
      <c r="Z365" s="146">
        <v>0.29190814652815744</v>
      </c>
      <c r="AA365" s="146">
        <v>0.35858392564242764</v>
      </c>
      <c r="AB365" s="146">
        <v>0.35837889557135044</v>
      </c>
      <c r="AC365" s="146">
        <v>0.3764557135046474</v>
      </c>
      <c r="AD365" s="146">
        <v>0.25275196118619336</v>
      </c>
      <c r="AE365" s="146">
        <v>0.37399535265172229</v>
      </c>
    </row>
    <row r="366" spans="1:31" x14ac:dyDescent="0.25">
      <c r="A366" s="10">
        <v>25</v>
      </c>
      <c r="B366" s="71" t="s">
        <v>225</v>
      </c>
      <c r="C366" s="43">
        <f t="shared" si="61"/>
        <v>0.28552987338938618</v>
      </c>
      <c r="D366" s="49"/>
      <c r="E366" s="49"/>
      <c r="F366" s="49">
        <v>1</v>
      </c>
      <c r="G366" s="49"/>
      <c r="H366" s="49"/>
      <c r="I366" s="49"/>
      <c r="J366" s="10">
        <f t="shared" si="54"/>
        <v>0</v>
      </c>
      <c r="K366" s="10">
        <f t="shared" si="55"/>
        <v>0</v>
      </c>
      <c r="L366" s="10">
        <f t="shared" si="56"/>
        <v>95.42</v>
      </c>
      <c r="M366" s="10">
        <f t="shared" si="57"/>
        <v>0</v>
      </c>
      <c r="N366" s="10">
        <f t="shared" si="58"/>
        <v>0</v>
      </c>
      <c r="O366" s="69">
        <f t="shared" si="59"/>
        <v>0</v>
      </c>
      <c r="P366" s="70">
        <f t="shared" si="60"/>
        <v>27.245260518815229</v>
      </c>
      <c r="R366" s="146">
        <v>0.29549892280871226</v>
      </c>
      <c r="S366" s="146">
        <v>0.3150111195526929</v>
      </c>
      <c r="T366" s="146">
        <v>0.21475548802162411</v>
      </c>
      <c r="U366" s="146">
        <v>0.28552987338938618</v>
      </c>
      <c r="V366" s="146">
        <v>0.30853245880598312</v>
      </c>
      <c r="W366" s="146">
        <v>0.33393790550936325</v>
      </c>
      <c r="X366" s="146">
        <v>0.27454549971997982</v>
      </c>
      <c r="Y366" s="146">
        <v>0.34694659199883876</v>
      </c>
      <c r="Z366" s="146">
        <v>0.31139967195188628</v>
      </c>
      <c r="AA366" s="146">
        <v>0.38116457080371779</v>
      </c>
      <c r="AB366" s="146">
        <v>0.34662383816293058</v>
      </c>
      <c r="AC366" s="146">
        <v>0.39466921815199568</v>
      </c>
      <c r="AD366" s="146">
        <v>0.2767967634666032</v>
      </c>
      <c r="AE366" s="146">
        <v>0.37115226899945325</v>
      </c>
    </row>
    <row r="367" spans="1:31" x14ac:dyDescent="0.25">
      <c r="A367" s="10">
        <v>26</v>
      </c>
      <c r="B367" s="71" t="s">
        <v>226</v>
      </c>
      <c r="C367" s="43">
        <f t="shared" si="61"/>
        <v>0.29295030834804009</v>
      </c>
      <c r="D367" s="49"/>
      <c r="E367" s="49"/>
      <c r="F367" s="49">
        <v>1</v>
      </c>
      <c r="G367" s="49"/>
      <c r="H367" s="49"/>
      <c r="I367" s="49"/>
      <c r="J367" s="10">
        <f t="shared" si="54"/>
        <v>0</v>
      </c>
      <c r="K367" s="10">
        <f t="shared" si="55"/>
        <v>0</v>
      </c>
      <c r="L367" s="10">
        <f t="shared" si="56"/>
        <v>95.42</v>
      </c>
      <c r="M367" s="10">
        <f t="shared" si="57"/>
        <v>0</v>
      </c>
      <c r="N367" s="10">
        <f t="shared" si="58"/>
        <v>0</v>
      </c>
      <c r="O367" s="69">
        <f t="shared" si="59"/>
        <v>0</v>
      </c>
      <c r="P367" s="70">
        <f t="shared" si="60"/>
        <v>27.953318422569986</v>
      </c>
      <c r="R367" s="146">
        <v>0.3131448300475263</v>
      </c>
      <c r="S367" s="146">
        <v>0.32710384350842941</v>
      </c>
      <c r="T367" s="146">
        <v>0.22163832697204669</v>
      </c>
      <c r="U367" s="146">
        <v>0.29295030834804009</v>
      </c>
      <c r="V367" s="146">
        <v>0.3211055763559838</v>
      </c>
      <c r="W367" s="146">
        <v>0.34176859503088963</v>
      </c>
      <c r="X367" s="146">
        <v>0.28192987095097505</v>
      </c>
      <c r="Y367" s="146">
        <v>0.35714447945279348</v>
      </c>
      <c r="Z367" s="146">
        <v>0.31139967195188628</v>
      </c>
      <c r="AA367" s="146">
        <v>0.38116457080371779</v>
      </c>
      <c r="AB367" s="146">
        <v>0.34662383816293058</v>
      </c>
      <c r="AC367" s="146">
        <v>0.39466921815199568</v>
      </c>
      <c r="AD367" s="146">
        <v>0.29060730654854733</v>
      </c>
      <c r="AE367" s="146">
        <v>0.37115226899945325</v>
      </c>
    </row>
    <row r="368" spans="1:31" x14ac:dyDescent="0.25">
      <c r="A368" s="10">
        <v>27</v>
      </c>
      <c r="B368" s="71" t="s">
        <v>227</v>
      </c>
      <c r="C368" s="43">
        <f t="shared" si="61"/>
        <v>0.29423447408326442</v>
      </c>
      <c r="D368" s="49"/>
      <c r="E368" s="49"/>
      <c r="F368" s="49">
        <v>1</v>
      </c>
      <c r="G368" s="49"/>
      <c r="H368" s="49"/>
      <c r="I368" s="49"/>
      <c r="J368" s="10">
        <f t="shared" si="54"/>
        <v>0</v>
      </c>
      <c r="K368" s="10">
        <f t="shared" si="55"/>
        <v>0</v>
      </c>
      <c r="L368" s="10">
        <f t="shared" si="56"/>
        <v>95.42</v>
      </c>
      <c r="M368" s="10">
        <f t="shared" si="57"/>
        <v>0</v>
      </c>
      <c r="N368" s="10">
        <f t="shared" si="58"/>
        <v>0</v>
      </c>
      <c r="O368" s="69">
        <f t="shared" si="59"/>
        <v>0</v>
      </c>
      <c r="P368" s="70">
        <f t="shared" si="60"/>
        <v>28.075853517025092</v>
      </c>
      <c r="R368" s="146">
        <v>0.32655905039380623</v>
      </c>
      <c r="S368" s="146">
        <v>0.33208702939688767</v>
      </c>
      <c r="T368" s="146">
        <v>0.23138966505469524</v>
      </c>
      <c r="U368" s="146">
        <v>0.29423447408326442</v>
      </c>
      <c r="V368" s="146">
        <v>0.32814562249757651</v>
      </c>
      <c r="W368" s="146">
        <v>0.34241177281499863</v>
      </c>
      <c r="X368" s="146">
        <v>0.28311009443065888</v>
      </c>
      <c r="Y368" s="146">
        <v>0.35970524882823268</v>
      </c>
      <c r="Z368" s="146">
        <v>0.30713504647348278</v>
      </c>
      <c r="AA368" s="146">
        <v>0.37621651175505749</v>
      </c>
      <c r="AB368" s="146">
        <v>0.32519136139967192</v>
      </c>
      <c r="AC368" s="146">
        <v>0.38072033898305102</v>
      </c>
      <c r="AD368" s="146">
        <v>0.30280471732560332</v>
      </c>
      <c r="AE368" s="146">
        <v>0.33572307271733187</v>
      </c>
    </row>
    <row r="369" spans="1:31" x14ac:dyDescent="0.25">
      <c r="A369" s="10">
        <v>28</v>
      </c>
      <c r="B369" s="71" t="s">
        <v>228</v>
      </c>
      <c r="C369" s="43">
        <f t="shared" si="61"/>
        <v>0.29314001464983458</v>
      </c>
      <c r="D369" s="49"/>
      <c r="E369" s="49"/>
      <c r="F369" s="49">
        <v>1</v>
      </c>
      <c r="G369" s="49"/>
      <c r="H369" s="49"/>
      <c r="I369" s="49"/>
      <c r="J369" s="10">
        <f t="shared" si="54"/>
        <v>0</v>
      </c>
      <c r="K369" s="10">
        <f t="shared" si="55"/>
        <v>0</v>
      </c>
      <c r="L369" s="10">
        <f t="shared" si="56"/>
        <v>95.42</v>
      </c>
      <c r="M369" s="10">
        <f t="shared" si="57"/>
        <v>0</v>
      </c>
      <c r="N369" s="10">
        <f t="shared" si="58"/>
        <v>0</v>
      </c>
      <c r="O369" s="69">
        <f t="shared" si="59"/>
        <v>0</v>
      </c>
      <c r="P369" s="70">
        <f t="shared" si="60"/>
        <v>27.971420197887216</v>
      </c>
      <c r="R369" s="146">
        <v>0.33444709644393261</v>
      </c>
      <c r="S369" s="146">
        <v>0.33245588640749929</v>
      </c>
      <c r="T369" s="146">
        <v>0.23380606378021171</v>
      </c>
      <c r="U369" s="146">
        <v>0.29314001464983458</v>
      </c>
      <c r="V369" s="146">
        <v>0.33011743520816095</v>
      </c>
      <c r="W369" s="146">
        <v>0.33880997722398859</v>
      </c>
      <c r="X369" s="146">
        <v>0.28137165714301637</v>
      </c>
      <c r="Y369" s="146">
        <v>0.35592434816214308</v>
      </c>
      <c r="Z369" s="146">
        <v>0.30713504647348278</v>
      </c>
      <c r="AA369" s="146">
        <v>0.37621651175505749</v>
      </c>
      <c r="AB369" s="146">
        <v>0.32519136139967192</v>
      </c>
      <c r="AC369" s="146">
        <v>0.38072033898305102</v>
      </c>
      <c r="AD369" s="146">
        <v>0.31135736218736942</v>
      </c>
      <c r="AE369" s="146">
        <v>0.33572307271733187</v>
      </c>
    </row>
    <row r="370" spans="1:31" x14ac:dyDescent="0.25">
      <c r="A370" s="10">
        <v>29</v>
      </c>
      <c r="B370" s="71" t="s">
        <v>229</v>
      </c>
      <c r="C370" s="43">
        <f t="shared" si="61"/>
        <v>0.28300532029627473</v>
      </c>
      <c r="D370" s="49"/>
      <c r="E370" s="49"/>
      <c r="F370" s="49">
        <v>1</v>
      </c>
      <c r="G370" s="49"/>
      <c r="H370" s="49"/>
      <c r="I370" s="49"/>
      <c r="J370" s="10">
        <f t="shared" si="54"/>
        <v>0</v>
      </c>
      <c r="K370" s="10">
        <f t="shared" si="55"/>
        <v>0</v>
      </c>
      <c r="L370" s="10">
        <f t="shared" si="56"/>
        <v>95.42</v>
      </c>
      <c r="M370" s="10">
        <f t="shared" si="57"/>
        <v>0</v>
      </c>
      <c r="N370" s="10">
        <f t="shared" si="58"/>
        <v>0</v>
      </c>
      <c r="O370" s="69">
        <f t="shared" si="59"/>
        <v>0</v>
      </c>
      <c r="P370" s="70">
        <f t="shared" si="60"/>
        <v>27.004367662670536</v>
      </c>
      <c r="R370" s="146">
        <v>0.33481803143093453</v>
      </c>
      <c r="S370" s="146">
        <v>0.32439889209727768</v>
      </c>
      <c r="T370" s="146">
        <v>0.23593405362558589</v>
      </c>
      <c r="U370" s="146">
        <v>0.28300532029627473</v>
      </c>
      <c r="V370" s="146">
        <v>0.32477179846805926</v>
      </c>
      <c r="W370" s="146">
        <v>0.32878444351419045</v>
      </c>
      <c r="X370" s="146">
        <v>0.27575762113154706</v>
      </c>
      <c r="Y370" s="146">
        <v>0.34458917783850801</v>
      </c>
      <c r="Z370" s="146">
        <v>0.26822033898305087</v>
      </c>
      <c r="AA370" s="146">
        <v>0.33203253143794431</v>
      </c>
      <c r="AB370" s="146">
        <v>0.26770092946965557</v>
      </c>
      <c r="AC370" s="146">
        <v>0.33309185347184256</v>
      </c>
      <c r="AD370" s="146">
        <v>0.31273461193824098</v>
      </c>
      <c r="AE370" s="146">
        <v>0.27370147621651181</v>
      </c>
    </row>
    <row r="371" spans="1:31" x14ac:dyDescent="0.25">
      <c r="A371" s="10">
        <v>30</v>
      </c>
      <c r="B371" s="71" t="s">
        <v>230</v>
      </c>
      <c r="C371" s="43">
        <f t="shared" si="61"/>
        <v>0.26780692696404634</v>
      </c>
      <c r="D371" s="49"/>
      <c r="E371" s="49"/>
      <c r="F371" s="49">
        <v>1</v>
      </c>
      <c r="G371" s="49"/>
      <c r="H371" s="49"/>
      <c r="I371" s="49"/>
      <c r="J371" s="10">
        <f t="shared" si="54"/>
        <v>0</v>
      </c>
      <c r="K371" s="10">
        <f t="shared" si="55"/>
        <v>0</v>
      </c>
      <c r="L371" s="10">
        <f t="shared" si="56"/>
        <v>95.42</v>
      </c>
      <c r="M371" s="10">
        <f t="shared" si="57"/>
        <v>0</v>
      </c>
      <c r="N371" s="10">
        <f t="shared" si="58"/>
        <v>0</v>
      </c>
      <c r="O371" s="69">
        <f t="shared" si="59"/>
        <v>0</v>
      </c>
      <c r="P371" s="70">
        <f t="shared" si="60"/>
        <v>25.554136970909301</v>
      </c>
      <c r="R371" s="146">
        <v>0.32795194912050796</v>
      </c>
      <c r="S371" s="146">
        <v>0.31070055527182022</v>
      </c>
      <c r="T371" s="146">
        <v>0.23183397062680636</v>
      </c>
      <c r="U371" s="146">
        <v>0.26780692696404634</v>
      </c>
      <c r="V371" s="146">
        <v>0.31279097446990695</v>
      </c>
      <c r="W371" s="146">
        <v>0.31106489556198891</v>
      </c>
      <c r="X371" s="146">
        <v>0.26471296221693758</v>
      </c>
      <c r="Y371" s="146">
        <v>0.33069323813943369</v>
      </c>
      <c r="Z371" s="146">
        <v>0.26822033898305087</v>
      </c>
      <c r="AA371" s="146">
        <v>0.33203253143794431</v>
      </c>
      <c r="AB371" s="146">
        <v>0.26770092946965557</v>
      </c>
      <c r="AC371" s="146">
        <v>0.33309185347184256</v>
      </c>
      <c r="AD371" s="146">
        <v>0.307522368405937</v>
      </c>
      <c r="AE371" s="146">
        <v>0.27370147621651181</v>
      </c>
    </row>
    <row r="372" spans="1:31" x14ac:dyDescent="0.25">
      <c r="A372" s="10">
        <v>31</v>
      </c>
      <c r="B372" s="71" t="s">
        <v>231</v>
      </c>
      <c r="C372" s="43">
        <f t="shared" si="61"/>
        <v>0.24628255810659397</v>
      </c>
      <c r="D372" s="49"/>
      <c r="E372" s="49"/>
      <c r="F372" s="49">
        <v>1</v>
      </c>
      <c r="G372" s="49"/>
      <c r="H372" s="49"/>
      <c r="I372" s="49"/>
      <c r="J372" s="10">
        <f t="shared" si="54"/>
        <v>0</v>
      </c>
      <c r="K372" s="10">
        <f t="shared" si="55"/>
        <v>0</v>
      </c>
      <c r="L372" s="10">
        <f t="shared" si="56"/>
        <v>95.42</v>
      </c>
      <c r="M372" s="10">
        <f t="shared" si="57"/>
        <v>0</v>
      </c>
      <c r="N372" s="10">
        <f t="shared" si="58"/>
        <v>0</v>
      </c>
      <c r="O372" s="69">
        <f t="shared" si="59"/>
        <v>0</v>
      </c>
      <c r="P372" s="70">
        <f t="shared" si="60"/>
        <v>23.500281694531196</v>
      </c>
      <c r="R372" s="146">
        <v>0.31438632673871697</v>
      </c>
      <c r="S372" s="146">
        <v>0.29029769984171705</v>
      </c>
      <c r="T372" s="146">
        <v>0.21971300282623193</v>
      </c>
      <c r="U372" s="146">
        <v>0.24628255810659397</v>
      </c>
      <c r="V372" s="146">
        <v>0.29418246060043651</v>
      </c>
      <c r="W372" s="146">
        <v>0.28757282699740977</v>
      </c>
      <c r="X372" s="146">
        <v>0.24867627696258429</v>
      </c>
      <c r="Y372" s="146">
        <v>0.30882125500332991</v>
      </c>
      <c r="Z372" s="146">
        <v>0.20079961727720064</v>
      </c>
      <c r="AA372" s="146">
        <v>0.25799617277200659</v>
      </c>
      <c r="AB372" s="146">
        <v>0.18340623291416075</v>
      </c>
      <c r="AC372" s="146">
        <v>0.24857162383816286</v>
      </c>
      <c r="AD372" s="146">
        <v>0.2936129068335987</v>
      </c>
      <c r="AE372" s="146">
        <v>0.18063832695461998</v>
      </c>
    </row>
    <row r="373" spans="1:31" x14ac:dyDescent="0.25">
      <c r="A373" s="10">
        <v>32</v>
      </c>
      <c r="B373" s="71" t="s">
        <v>232</v>
      </c>
      <c r="C373" s="43">
        <f t="shared" si="61"/>
        <v>0.21742531104516177</v>
      </c>
      <c r="D373" s="49"/>
      <c r="E373" s="49"/>
      <c r="F373" s="49">
        <v>1</v>
      </c>
      <c r="G373" s="49"/>
      <c r="H373" s="49"/>
      <c r="I373" s="49"/>
      <c r="J373" s="10">
        <f t="shared" si="54"/>
        <v>0</v>
      </c>
      <c r="K373" s="10">
        <f t="shared" si="55"/>
        <v>0</v>
      </c>
      <c r="L373" s="10">
        <f t="shared" si="56"/>
        <v>95.42</v>
      </c>
      <c r="M373" s="10">
        <f t="shared" si="57"/>
        <v>0</v>
      </c>
      <c r="N373" s="10">
        <f t="shared" si="58"/>
        <v>0</v>
      </c>
      <c r="O373" s="69">
        <f t="shared" si="59"/>
        <v>0</v>
      </c>
      <c r="P373" s="70">
        <f t="shared" si="60"/>
        <v>20.746723179929337</v>
      </c>
      <c r="R373" s="146">
        <v>0.29455266008676817</v>
      </c>
      <c r="S373" s="146">
        <v>0.263428997990305</v>
      </c>
      <c r="T373" s="146">
        <v>0.20296190327418412</v>
      </c>
      <c r="U373" s="146">
        <v>0.21742531104516177</v>
      </c>
      <c r="V373" s="146">
        <v>0.26953105302476404</v>
      </c>
      <c r="W373" s="146">
        <v>0.25813136392982305</v>
      </c>
      <c r="X373" s="146">
        <v>0.22925841092859595</v>
      </c>
      <c r="Y373" s="146">
        <v>0.27969626919502616</v>
      </c>
      <c r="Z373" s="146">
        <v>0.20079961727720064</v>
      </c>
      <c r="AA373" s="146">
        <v>0.25799617277200659</v>
      </c>
      <c r="AB373" s="146">
        <v>0.18340623291416075</v>
      </c>
      <c r="AC373" s="146">
        <v>0.24857162383816286</v>
      </c>
      <c r="AD373" s="146">
        <v>0.27232260405493203</v>
      </c>
      <c r="AE373" s="146">
        <v>0.18063832695461998</v>
      </c>
    </row>
    <row r="374" spans="1:31" x14ac:dyDescent="0.25">
      <c r="A374" s="10">
        <v>33</v>
      </c>
      <c r="B374" s="71" t="s">
        <v>233</v>
      </c>
      <c r="C374" s="43">
        <f t="shared" si="61"/>
        <v>0.18019909751610325</v>
      </c>
      <c r="D374" s="49"/>
      <c r="E374" s="49"/>
      <c r="F374" s="49">
        <v>1</v>
      </c>
      <c r="G374" s="49"/>
      <c r="H374" s="49"/>
      <c r="I374" s="49"/>
      <c r="J374" s="10">
        <f t="shared" si="54"/>
        <v>0</v>
      </c>
      <c r="K374" s="10">
        <f t="shared" si="55"/>
        <v>0</v>
      </c>
      <c r="L374" s="10">
        <f t="shared" si="56"/>
        <v>95.42</v>
      </c>
      <c r="M374" s="10">
        <f t="shared" si="57"/>
        <v>0</v>
      </c>
      <c r="N374" s="10">
        <f t="shared" si="58"/>
        <v>0</v>
      </c>
      <c r="O374" s="69">
        <f t="shared" si="59"/>
        <v>0</v>
      </c>
      <c r="P374" s="70">
        <f t="shared" si="60"/>
        <v>17.194597884986571</v>
      </c>
      <c r="R374" s="146">
        <v>0.26768636888533043</v>
      </c>
      <c r="S374" s="146">
        <v>0.23128057814386438</v>
      </c>
      <c r="T374" s="146">
        <v>0.18752033593467421</v>
      </c>
      <c r="U374" s="146">
        <v>0.18019909751610325</v>
      </c>
      <c r="V374" s="146">
        <v>0.23837941115222175</v>
      </c>
      <c r="W374" s="146">
        <v>0.22208928885281809</v>
      </c>
      <c r="X374" s="146">
        <v>0.19991231359591544</v>
      </c>
      <c r="Y374" s="146">
        <v>0.24369486444620481</v>
      </c>
      <c r="Z374" s="146">
        <v>0.10682750136686717</v>
      </c>
      <c r="AA374" s="146">
        <v>0.13964598141060688</v>
      </c>
      <c r="AB374" s="146">
        <v>7.6749589939857851E-2</v>
      </c>
      <c r="AC374" s="146">
        <v>0.13433570256971022</v>
      </c>
      <c r="AD374" s="146">
        <v>0.24534829263592803</v>
      </c>
      <c r="AE374" s="146">
        <v>5.9363039912520489E-2</v>
      </c>
    </row>
    <row r="375" spans="1:31" x14ac:dyDescent="0.25">
      <c r="A375" s="10">
        <v>34</v>
      </c>
      <c r="B375" s="71" t="s">
        <v>234</v>
      </c>
      <c r="C375" s="43">
        <f t="shared" si="61"/>
        <v>0.1382302264421823</v>
      </c>
      <c r="D375" s="49"/>
      <c r="E375" s="49"/>
      <c r="F375" s="49">
        <v>1</v>
      </c>
      <c r="G375" s="49"/>
      <c r="H375" s="49"/>
      <c r="I375" s="49"/>
      <c r="J375" s="10">
        <f t="shared" si="54"/>
        <v>0</v>
      </c>
      <c r="K375" s="10">
        <f t="shared" si="55"/>
        <v>0</v>
      </c>
      <c r="L375" s="10">
        <f t="shared" si="56"/>
        <v>95.42</v>
      </c>
      <c r="M375" s="10">
        <f t="shared" si="57"/>
        <v>0</v>
      </c>
      <c r="N375" s="10">
        <f t="shared" si="58"/>
        <v>0</v>
      </c>
      <c r="O375" s="69">
        <f t="shared" si="59"/>
        <v>0</v>
      </c>
      <c r="P375" s="70">
        <f t="shared" si="60"/>
        <v>13.189928207113036</v>
      </c>
      <c r="R375" s="146">
        <v>0.23386315415215955</v>
      </c>
      <c r="S375" s="146">
        <v>0.19229022237509907</v>
      </c>
      <c r="T375" s="146">
        <v>0.16118938466114349</v>
      </c>
      <c r="U375" s="146">
        <v>0.1382302264421823</v>
      </c>
      <c r="V375" s="146">
        <v>0.2010124356786355</v>
      </c>
      <c r="W375" s="146">
        <v>0.17926168815346377</v>
      </c>
      <c r="X375" s="146">
        <v>0.16485648645611545</v>
      </c>
      <c r="Y375" s="146">
        <v>0.20129906793341937</v>
      </c>
      <c r="Z375" s="146">
        <v>0.10682750136686717</v>
      </c>
      <c r="AA375" s="146">
        <v>0.13964598141060688</v>
      </c>
      <c r="AB375" s="146">
        <v>7.6749589939857851E-2</v>
      </c>
      <c r="AC375" s="146">
        <v>0.13433570256971022</v>
      </c>
      <c r="AD375" s="146">
        <v>0.21297150981847743</v>
      </c>
      <c r="AE375" s="146">
        <v>5.9363039912520489E-2</v>
      </c>
    </row>
    <row r="376" spans="1:31" x14ac:dyDescent="0.25">
      <c r="A376" s="10">
        <v>35</v>
      </c>
      <c r="B376" s="71" t="s">
        <v>235</v>
      </c>
      <c r="C376" s="43">
        <f t="shared" si="61"/>
        <v>9.4459145501213634E-2</v>
      </c>
      <c r="D376" s="49"/>
      <c r="E376" s="49"/>
      <c r="F376" s="49">
        <v>1</v>
      </c>
      <c r="G376" s="49"/>
      <c r="H376" s="49"/>
      <c r="I376" s="49"/>
      <c r="J376" s="10">
        <f t="shared" si="54"/>
        <v>0</v>
      </c>
      <c r="K376" s="10">
        <f t="shared" si="55"/>
        <v>0</v>
      </c>
      <c r="L376" s="10">
        <f t="shared" si="56"/>
        <v>95.42</v>
      </c>
      <c r="M376" s="10">
        <f t="shared" si="57"/>
        <v>0</v>
      </c>
      <c r="N376" s="10">
        <f t="shared" si="58"/>
        <v>0</v>
      </c>
      <c r="O376" s="69">
        <f t="shared" si="59"/>
        <v>0</v>
      </c>
      <c r="P376" s="70">
        <f t="shared" si="60"/>
        <v>9.0132916637258056</v>
      </c>
      <c r="R376" s="146">
        <v>0.19342367046715522</v>
      </c>
      <c r="S376" s="146">
        <v>0.14665320792492142</v>
      </c>
      <c r="T376" s="146">
        <v>0.13163916669845693</v>
      </c>
      <c r="U376" s="146">
        <v>9.4459145501213634E-2</v>
      </c>
      <c r="V376" s="146">
        <v>0.1575200952447926</v>
      </c>
      <c r="W376" s="146">
        <v>0.13020330267055424</v>
      </c>
      <c r="X376" s="146">
        <v>0.12488837780627987</v>
      </c>
      <c r="Y376" s="146">
        <v>0.15204191582938362</v>
      </c>
      <c r="Z376" s="146">
        <v>1.6832968835429195E-2</v>
      </c>
      <c r="AA376" s="146">
        <v>2.2232094040459265E-2</v>
      </c>
      <c r="AB376" s="146">
        <v>4.0390924002186987E-3</v>
      </c>
      <c r="AC376" s="146">
        <v>2.2956533624931663E-2</v>
      </c>
      <c r="AD376" s="146">
        <v>0.17475853606777564</v>
      </c>
      <c r="AE376" s="146">
        <v>1.4215418261345001E-3</v>
      </c>
    </row>
    <row r="377" spans="1:31" x14ac:dyDescent="0.25">
      <c r="A377" s="10">
        <v>36</v>
      </c>
      <c r="B377" s="71" t="s">
        <v>236</v>
      </c>
      <c r="C377" s="43">
        <f t="shared" si="61"/>
        <v>4.7725727693761648E-2</v>
      </c>
      <c r="D377" s="49"/>
      <c r="E377" s="49"/>
      <c r="F377" s="49">
        <v>1</v>
      </c>
      <c r="G377" s="49"/>
      <c r="H377" s="49"/>
      <c r="I377" s="49"/>
      <c r="J377" s="10">
        <f t="shared" si="54"/>
        <v>0</v>
      </c>
      <c r="K377" s="10">
        <f t="shared" si="55"/>
        <v>0</v>
      </c>
      <c r="L377" s="10">
        <f t="shared" si="56"/>
        <v>95.42</v>
      </c>
      <c r="M377" s="10">
        <f t="shared" si="57"/>
        <v>0</v>
      </c>
      <c r="N377" s="10">
        <f t="shared" si="58"/>
        <v>0</v>
      </c>
      <c r="O377" s="69">
        <f t="shared" si="59"/>
        <v>0</v>
      </c>
      <c r="P377" s="70">
        <f t="shared" si="60"/>
        <v>4.5539889365387367</v>
      </c>
      <c r="R377" s="146">
        <v>0.14718548882207741</v>
      </c>
      <c r="S377" s="146">
        <v>9.7363785820648627E-2</v>
      </c>
      <c r="T377" s="146">
        <v>9.5580261846072878E-2</v>
      </c>
      <c r="U377" s="146">
        <v>4.7725727693761648E-2</v>
      </c>
      <c r="V377" s="146">
        <v>0.10877958409836723</v>
      </c>
      <c r="W377" s="146">
        <v>7.6385401585238363E-2</v>
      </c>
      <c r="X377" s="146">
        <v>7.9617237980837668E-2</v>
      </c>
      <c r="Y377" s="146">
        <v>9.7753605070073357E-2</v>
      </c>
      <c r="Z377" s="146">
        <v>1.6832968835429195E-2</v>
      </c>
      <c r="AA377" s="146">
        <v>2.2232094040459265E-2</v>
      </c>
      <c r="AB377" s="146">
        <v>4.0390924002186987E-3</v>
      </c>
      <c r="AC377" s="146">
        <v>2.2956533624931663E-2</v>
      </c>
      <c r="AD377" s="146">
        <v>0.13070176226917679</v>
      </c>
      <c r="AE377" s="146">
        <v>1.4215418261345001E-3</v>
      </c>
    </row>
    <row r="378" spans="1:31" x14ac:dyDescent="0.25">
      <c r="A378" s="10">
        <v>37</v>
      </c>
      <c r="B378" s="72" t="s">
        <v>237</v>
      </c>
      <c r="C378" s="43">
        <f t="shared" si="61"/>
        <v>7.7925511660200961E-3</v>
      </c>
      <c r="D378" s="49">
        <v>1</v>
      </c>
      <c r="E378" s="49"/>
      <c r="F378" s="49"/>
      <c r="G378" s="49"/>
      <c r="H378" s="49"/>
      <c r="I378" s="49"/>
      <c r="J378" s="10">
        <f t="shared" si="54"/>
        <v>314.92</v>
      </c>
      <c r="K378" s="10">
        <f t="shared" si="55"/>
        <v>0</v>
      </c>
      <c r="L378" s="10">
        <f t="shared" si="56"/>
        <v>0</v>
      </c>
      <c r="M378" s="10">
        <f t="shared" si="57"/>
        <v>0</v>
      </c>
      <c r="N378" s="10">
        <f t="shared" si="58"/>
        <v>0</v>
      </c>
      <c r="O378" s="69">
        <f t="shared" si="59"/>
        <v>0</v>
      </c>
      <c r="P378" s="70">
        <f t="shared" si="60"/>
        <v>2.4540302132030489</v>
      </c>
      <c r="R378" s="146">
        <v>9.8025247891636094E-2</v>
      </c>
      <c r="S378" s="146">
        <v>4.0603201128890314E-2</v>
      </c>
      <c r="T378" s="146">
        <v>5.8523618165088505E-2</v>
      </c>
      <c r="U378" s="146">
        <v>7.7925511660200961E-3</v>
      </c>
      <c r="V378" s="146">
        <v>5.4805897012824067E-2</v>
      </c>
      <c r="W378" s="146">
        <v>2.1039953262663804E-2</v>
      </c>
      <c r="X378" s="146">
        <v>3.091707047793545E-2</v>
      </c>
      <c r="Y378" s="146">
        <v>3.859230082279496E-2</v>
      </c>
      <c r="Z378" s="146">
        <v>0</v>
      </c>
      <c r="AA378" s="146">
        <v>0</v>
      </c>
      <c r="AB378" s="146">
        <v>0</v>
      </c>
      <c r="AC378" s="146">
        <v>0</v>
      </c>
      <c r="AD378" s="146">
        <v>8.316001396284757E-2</v>
      </c>
      <c r="AE378" s="146">
        <v>0</v>
      </c>
    </row>
    <row r="379" spans="1:31" x14ac:dyDescent="0.25">
      <c r="A379" s="10">
        <v>38</v>
      </c>
      <c r="B379" s="72" t="s">
        <v>238</v>
      </c>
      <c r="C379" s="43">
        <f t="shared" si="61"/>
        <v>0</v>
      </c>
      <c r="D379" s="49">
        <v>1</v>
      </c>
      <c r="E379" s="49"/>
      <c r="F379" s="49"/>
      <c r="G379" s="49"/>
      <c r="H379" s="49"/>
      <c r="I379" s="49"/>
      <c r="J379" s="10">
        <f t="shared" si="54"/>
        <v>314.92</v>
      </c>
      <c r="K379" s="10">
        <f t="shared" si="55"/>
        <v>0</v>
      </c>
      <c r="L379" s="10">
        <f t="shared" si="56"/>
        <v>0</v>
      </c>
      <c r="M379" s="10">
        <f t="shared" si="57"/>
        <v>0</v>
      </c>
      <c r="N379" s="10">
        <f t="shared" si="58"/>
        <v>0</v>
      </c>
      <c r="O379" s="69">
        <f t="shared" si="59"/>
        <v>0</v>
      </c>
      <c r="P379" s="70">
        <f t="shared" si="60"/>
        <v>0</v>
      </c>
      <c r="R379" s="146">
        <v>4.1976214345441507E-2</v>
      </c>
      <c r="S379" s="146">
        <v>2.3288619101358536E-3</v>
      </c>
      <c r="T379" s="146">
        <v>1.6486075175700877E-2</v>
      </c>
      <c r="U379" s="146">
        <v>0</v>
      </c>
      <c r="V379" s="146">
        <v>7.7373031076928096E-3</v>
      </c>
      <c r="W379" s="146">
        <v>2.2511222443813013E-4</v>
      </c>
      <c r="X379" s="146">
        <v>1.6347690090216065E-3</v>
      </c>
      <c r="Y379" s="146">
        <v>1.9431720554803082E-3</v>
      </c>
      <c r="Z379" s="146">
        <v>0</v>
      </c>
      <c r="AA379" s="146">
        <v>0</v>
      </c>
      <c r="AB379" s="146">
        <v>0</v>
      </c>
      <c r="AC379" s="146">
        <v>0</v>
      </c>
      <c r="AD379" s="146">
        <v>2.8138505959795983E-2</v>
      </c>
      <c r="AE379" s="146">
        <v>0</v>
      </c>
    </row>
    <row r="380" spans="1:31" x14ac:dyDescent="0.25">
      <c r="A380" s="10">
        <v>39</v>
      </c>
      <c r="B380" s="72" t="s">
        <v>239</v>
      </c>
      <c r="C380" s="43">
        <f t="shared" si="61"/>
        <v>0</v>
      </c>
      <c r="D380" s="49">
        <v>1</v>
      </c>
      <c r="E380" s="49"/>
      <c r="F380" s="49"/>
      <c r="G380" s="49"/>
      <c r="H380" s="49"/>
      <c r="I380" s="49"/>
      <c r="J380" s="10">
        <f t="shared" si="54"/>
        <v>314.92</v>
      </c>
      <c r="K380" s="10">
        <f t="shared" si="55"/>
        <v>0</v>
      </c>
      <c r="L380" s="10">
        <f t="shared" si="56"/>
        <v>0</v>
      </c>
      <c r="M380" s="10">
        <f t="shared" si="57"/>
        <v>0</v>
      </c>
      <c r="N380" s="10">
        <f t="shared" si="58"/>
        <v>0</v>
      </c>
      <c r="O380" s="69">
        <f t="shared" si="59"/>
        <v>0</v>
      </c>
      <c r="P380" s="70">
        <f t="shared" si="60"/>
        <v>0</v>
      </c>
      <c r="R380" s="146">
        <v>2.7328067409746418E-3</v>
      </c>
      <c r="S380" s="146">
        <v>0</v>
      </c>
      <c r="T380" s="146">
        <v>2.4163987255164398E-4</v>
      </c>
      <c r="U380" s="146">
        <v>0</v>
      </c>
      <c r="V380" s="146">
        <v>0</v>
      </c>
      <c r="W380" s="146">
        <v>0</v>
      </c>
      <c r="X380" s="146">
        <v>0</v>
      </c>
      <c r="Y380" s="146">
        <v>0</v>
      </c>
      <c r="Z380" s="146">
        <v>0</v>
      </c>
      <c r="AA380" s="146">
        <v>0</v>
      </c>
      <c r="AB380" s="146">
        <v>0</v>
      </c>
      <c r="AC380" s="146">
        <v>0</v>
      </c>
      <c r="AD380" s="146">
        <v>7.3047500598713198E-4</v>
      </c>
      <c r="AE380" s="146">
        <v>0</v>
      </c>
    </row>
    <row r="381" spans="1:31" x14ac:dyDescent="0.25">
      <c r="A381" s="10">
        <v>40</v>
      </c>
      <c r="B381" s="72" t="s">
        <v>240</v>
      </c>
      <c r="C381" s="43">
        <f t="shared" si="61"/>
        <v>0</v>
      </c>
      <c r="D381" s="49">
        <v>1</v>
      </c>
      <c r="E381" s="49"/>
      <c r="F381" s="49"/>
      <c r="G381" s="49"/>
      <c r="H381" s="49"/>
      <c r="I381" s="49"/>
      <c r="J381" s="10">
        <f t="shared" si="54"/>
        <v>314.92</v>
      </c>
      <c r="K381" s="10">
        <f t="shared" si="55"/>
        <v>0</v>
      </c>
      <c r="L381" s="10">
        <f t="shared" si="56"/>
        <v>0</v>
      </c>
      <c r="M381" s="10">
        <f t="shared" si="57"/>
        <v>0</v>
      </c>
      <c r="N381" s="10">
        <f t="shared" si="58"/>
        <v>0</v>
      </c>
      <c r="O381" s="69">
        <f t="shared" si="59"/>
        <v>0</v>
      </c>
      <c r="P381" s="70">
        <f t="shared" si="60"/>
        <v>0</v>
      </c>
      <c r="R381" s="146">
        <v>0</v>
      </c>
      <c r="S381" s="146">
        <v>0</v>
      </c>
      <c r="T381" s="146">
        <v>0</v>
      </c>
      <c r="U381" s="146">
        <v>0</v>
      </c>
      <c r="V381" s="146">
        <v>0</v>
      </c>
      <c r="W381" s="146">
        <v>0</v>
      </c>
      <c r="X381" s="146">
        <v>0</v>
      </c>
      <c r="Y381" s="146">
        <v>0</v>
      </c>
      <c r="Z381" s="146">
        <v>0</v>
      </c>
      <c r="AA381" s="146">
        <v>0</v>
      </c>
      <c r="AB381" s="146">
        <v>0</v>
      </c>
      <c r="AC381" s="146">
        <v>0</v>
      </c>
      <c r="AD381" s="146">
        <v>0</v>
      </c>
      <c r="AE381" s="146">
        <v>0</v>
      </c>
    </row>
    <row r="382" spans="1:31" x14ac:dyDescent="0.25">
      <c r="A382" s="10">
        <v>41</v>
      </c>
      <c r="B382" s="71" t="s">
        <v>241</v>
      </c>
      <c r="C382" s="43">
        <f t="shared" si="61"/>
        <v>0</v>
      </c>
      <c r="D382" s="49"/>
      <c r="E382" s="49"/>
      <c r="F382" s="49">
        <v>1</v>
      </c>
      <c r="G382" s="49"/>
      <c r="H382" s="49"/>
      <c r="I382" s="49"/>
      <c r="J382" s="10">
        <f t="shared" si="54"/>
        <v>0</v>
      </c>
      <c r="K382" s="10">
        <f t="shared" si="55"/>
        <v>0</v>
      </c>
      <c r="L382" s="10">
        <f t="shared" si="56"/>
        <v>95.42</v>
      </c>
      <c r="M382" s="10">
        <f t="shared" si="57"/>
        <v>0</v>
      </c>
      <c r="N382" s="10">
        <f t="shared" si="58"/>
        <v>0</v>
      </c>
      <c r="O382" s="69">
        <f t="shared" si="59"/>
        <v>0</v>
      </c>
      <c r="P382" s="70">
        <f t="shared" si="60"/>
        <v>0</v>
      </c>
      <c r="R382" s="146">
        <v>0</v>
      </c>
      <c r="S382" s="146">
        <v>0</v>
      </c>
      <c r="T382" s="146">
        <v>0</v>
      </c>
      <c r="U382" s="146">
        <v>0</v>
      </c>
      <c r="V382" s="146">
        <v>0</v>
      </c>
      <c r="W382" s="146">
        <v>0</v>
      </c>
      <c r="X382" s="146">
        <v>0</v>
      </c>
      <c r="Y382" s="146">
        <v>0</v>
      </c>
      <c r="Z382" s="146">
        <v>0</v>
      </c>
      <c r="AA382" s="146">
        <v>0</v>
      </c>
      <c r="AB382" s="146">
        <v>0</v>
      </c>
      <c r="AC382" s="146">
        <v>0</v>
      </c>
      <c r="AD382" s="146">
        <v>0</v>
      </c>
      <c r="AE382" s="146">
        <v>0</v>
      </c>
    </row>
    <row r="383" spans="1:31" x14ac:dyDescent="0.25">
      <c r="A383" s="10">
        <v>42</v>
      </c>
      <c r="B383" s="71" t="s">
        <v>242</v>
      </c>
      <c r="C383" s="43">
        <f t="shared" si="61"/>
        <v>0</v>
      </c>
      <c r="D383" s="49"/>
      <c r="E383" s="49"/>
      <c r="F383" s="49">
        <v>1</v>
      </c>
      <c r="G383" s="49"/>
      <c r="H383" s="49"/>
      <c r="I383" s="49"/>
      <c r="J383" s="10">
        <f t="shared" si="54"/>
        <v>0</v>
      </c>
      <c r="K383" s="10">
        <f t="shared" si="55"/>
        <v>0</v>
      </c>
      <c r="L383" s="10">
        <f t="shared" si="56"/>
        <v>95.42</v>
      </c>
      <c r="M383" s="10">
        <f t="shared" si="57"/>
        <v>0</v>
      </c>
      <c r="N383" s="10">
        <f t="shared" si="58"/>
        <v>0</v>
      </c>
      <c r="O383" s="69">
        <f t="shared" si="59"/>
        <v>0</v>
      </c>
      <c r="P383" s="70">
        <f t="shared" si="60"/>
        <v>0</v>
      </c>
      <c r="R383" s="146">
        <v>0</v>
      </c>
      <c r="S383" s="146">
        <v>0</v>
      </c>
      <c r="T383" s="146">
        <v>0</v>
      </c>
      <c r="U383" s="146">
        <v>0</v>
      </c>
      <c r="V383" s="146">
        <v>0</v>
      </c>
      <c r="W383" s="146">
        <v>0</v>
      </c>
      <c r="X383" s="146">
        <v>0</v>
      </c>
      <c r="Y383" s="146">
        <v>0</v>
      </c>
      <c r="Z383" s="146">
        <v>0</v>
      </c>
      <c r="AA383" s="146">
        <v>0</v>
      </c>
      <c r="AB383" s="146">
        <v>0</v>
      </c>
      <c r="AC383" s="146">
        <v>0</v>
      </c>
      <c r="AD383" s="146">
        <v>0</v>
      </c>
      <c r="AE383" s="146">
        <v>0</v>
      </c>
    </row>
    <row r="384" spans="1:31" x14ac:dyDescent="0.25">
      <c r="A384" s="10">
        <v>43</v>
      </c>
      <c r="B384" s="71" t="s">
        <v>243</v>
      </c>
      <c r="C384" s="43">
        <f t="shared" si="61"/>
        <v>0</v>
      </c>
      <c r="D384" s="49"/>
      <c r="E384" s="49"/>
      <c r="F384" s="49">
        <v>1</v>
      </c>
      <c r="G384" s="49"/>
      <c r="H384" s="49"/>
      <c r="I384" s="49"/>
      <c r="J384" s="10">
        <f t="shared" si="54"/>
        <v>0</v>
      </c>
      <c r="K384" s="10">
        <f t="shared" si="55"/>
        <v>0</v>
      </c>
      <c r="L384" s="10">
        <f t="shared" si="56"/>
        <v>95.42</v>
      </c>
      <c r="M384" s="10">
        <f t="shared" si="57"/>
        <v>0</v>
      </c>
      <c r="N384" s="10">
        <f t="shared" si="58"/>
        <v>0</v>
      </c>
      <c r="O384" s="69">
        <f t="shared" si="59"/>
        <v>0</v>
      </c>
      <c r="P384" s="70">
        <f t="shared" si="60"/>
        <v>0</v>
      </c>
      <c r="R384" s="146">
        <v>0</v>
      </c>
      <c r="S384" s="146">
        <v>0</v>
      </c>
      <c r="T384" s="146">
        <v>0</v>
      </c>
      <c r="U384" s="146">
        <v>0</v>
      </c>
      <c r="V384" s="146">
        <v>0</v>
      </c>
      <c r="W384" s="146">
        <v>0</v>
      </c>
      <c r="X384" s="146">
        <v>0</v>
      </c>
      <c r="Y384" s="146">
        <v>0</v>
      </c>
      <c r="Z384" s="146">
        <v>0</v>
      </c>
      <c r="AA384" s="146">
        <v>0</v>
      </c>
      <c r="AB384" s="146">
        <v>0</v>
      </c>
      <c r="AC384" s="146">
        <v>0</v>
      </c>
      <c r="AD384" s="146">
        <v>0</v>
      </c>
      <c r="AE384" s="146">
        <v>0</v>
      </c>
    </row>
    <row r="385" spans="1:32" x14ac:dyDescent="0.25">
      <c r="A385" s="10">
        <v>44</v>
      </c>
      <c r="B385" s="71" t="s">
        <v>244</v>
      </c>
      <c r="C385" s="43">
        <f t="shared" si="61"/>
        <v>0</v>
      </c>
      <c r="D385" s="49"/>
      <c r="E385" s="49"/>
      <c r="F385" s="49">
        <v>1</v>
      </c>
      <c r="G385" s="49"/>
      <c r="H385" s="49"/>
      <c r="I385" s="49"/>
      <c r="J385" s="10">
        <f t="shared" si="54"/>
        <v>0</v>
      </c>
      <c r="K385" s="10">
        <f t="shared" si="55"/>
        <v>0</v>
      </c>
      <c r="L385" s="10">
        <f t="shared" si="56"/>
        <v>95.42</v>
      </c>
      <c r="M385" s="10">
        <f t="shared" si="57"/>
        <v>0</v>
      </c>
      <c r="N385" s="10">
        <f t="shared" si="58"/>
        <v>0</v>
      </c>
      <c r="O385" s="69">
        <f t="shared" si="59"/>
        <v>0</v>
      </c>
      <c r="P385" s="70">
        <f t="shared" si="60"/>
        <v>0</v>
      </c>
      <c r="R385" s="146">
        <v>0</v>
      </c>
      <c r="S385" s="146">
        <v>0</v>
      </c>
      <c r="T385" s="146">
        <v>0</v>
      </c>
      <c r="U385" s="146">
        <v>0</v>
      </c>
      <c r="V385" s="146">
        <v>0</v>
      </c>
      <c r="W385" s="146">
        <v>0</v>
      </c>
      <c r="X385" s="146">
        <v>0</v>
      </c>
      <c r="Y385" s="146">
        <v>0</v>
      </c>
      <c r="Z385" s="146">
        <v>0</v>
      </c>
      <c r="AA385" s="146">
        <v>0</v>
      </c>
      <c r="AB385" s="146">
        <v>0</v>
      </c>
      <c r="AC385" s="146">
        <v>0</v>
      </c>
      <c r="AD385" s="146">
        <v>0</v>
      </c>
      <c r="AE385" s="146">
        <v>0</v>
      </c>
    </row>
    <row r="386" spans="1:32" x14ac:dyDescent="0.25">
      <c r="A386" s="10">
        <v>45</v>
      </c>
      <c r="B386" s="71" t="s">
        <v>245</v>
      </c>
      <c r="C386" s="43">
        <f t="shared" si="61"/>
        <v>0</v>
      </c>
      <c r="D386" s="49"/>
      <c r="E386" s="49"/>
      <c r="F386" s="49">
        <v>1</v>
      </c>
      <c r="G386" s="49"/>
      <c r="H386" s="49"/>
      <c r="I386" s="49"/>
      <c r="J386" s="10">
        <f t="shared" si="54"/>
        <v>0</v>
      </c>
      <c r="K386" s="10">
        <f t="shared" si="55"/>
        <v>0</v>
      </c>
      <c r="L386" s="10">
        <f t="shared" si="56"/>
        <v>95.42</v>
      </c>
      <c r="M386" s="10">
        <f t="shared" si="57"/>
        <v>0</v>
      </c>
      <c r="N386" s="10">
        <f t="shared" si="58"/>
        <v>0</v>
      </c>
      <c r="O386" s="69">
        <f t="shared" si="59"/>
        <v>0</v>
      </c>
      <c r="P386" s="70">
        <f t="shared" si="60"/>
        <v>0</v>
      </c>
      <c r="R386" s="146">
        <v>0</v>
      </c>
      <c r="S386" s="146">
        <v>0</v>
      </c>
      <c r="T386" s="146">
        <v>0</v>
      </c>
      <c r="U386" s="146">
        <v>0</v>
      </c>
      <c r="V386" s="146">
        <v>0</v>
      </c>
      <c r="W386" s="146">
        <v>0</v>
      </c>
      <c r="X386" s="146">
        <v>0</v>
      </c>
      <c r="Y386" s="146">
        <v>0</v>
      </c>
      <c r="Z386" s="146">
        <v>0</v>
      </c>
      <c r="AA386" s="146">
        <v>0</v>
      </c>
      <c r="AB386" s="146">
        <v>0</v>
      </c>
      <c r="AC386" s="146">
        <v>0</v>
      </c>
      <c r="AD386" s="146">
        <v>0</v>
      </c>
      <c r="AE386" s="146">
        <v>0</v>
      </c>
    </row>
    <row r="387" spans="1:32" x14ac:dyDescent="0.25">
      <c r="A387" s="10">
        <v>46</v>
      </c>
      <c r="B387" s="71" t="s">
        <v>246</v>
      </c>
      <c r="C387" s="43">
        <f t="shared" si="61"/>
        <v>0</v>
      </c>
      <c r="D387" s="49"/>
      <c r="E387" s="49"/>
      <c r="F387" s="49">
        <v>1</v>
      </c>
      <c r="G387" s="49"/>
      <c r="H387" s="49"/>
      <c r="I387" s="49"/>
      <c r="J387" s="10">
        <f t="shared" si="54"/>
        <v>0</v>
      </c>
      <c r="K387" s="10">
        <f t="shared" si="55"/>
        <v>0</v>
      </c>
      <c r="L387" s="10">
        <f t="shared" si="56"/>
        <v>95.42</v>
      </c>
      <c r="M387" s="10">
        <f t="shared" si="57"/>
        <v>0</v>
      </c>
      <c r="N387" s="10">
        <f t="shared" si="58"/>
        <v>0</v>
      </c>
      <c r="O387" s="69">
        <f t="shared" si="59"/>
        <v>0</v>
      </c>
      <c r="P387" s="70">
        <f t="shared" si="60"/>
        <v>0</v>
      </c>
      <c r="R387" s="146">
        <v>0</v>
      </c>
      <c r="S387" s="146">
        <v>0</v>
      </c>
      <c r="T387" s="146">
        <v>0</v>
      </c>
      <c r="U387" s="146">
        <v>0</v>
      </c>
      <c r="V387" s="146">
        <v>0</v>
      </c>
      <c r="W387" s="146">
        <v>0</v>
      </c>
      <c r="X387" s="146">
        <v>0</v>
      </c>
      <c r="Y387" s="146">
        <v>0</v>
      </c>
      <c r="Z387" s="146">
        <v>0</v>
      </c>
      <c r="AA387" s="146">
        <v>0</v>
      </c>
      <c r="AB387" s="146">
        <v>0</v>
      </c>
      <c r="AC387" s="146">
        <v>0</v>
      </c>
      <c r="AD387" s="146">
        <v>0</v>
      </c>
      <c r="AE387" s="146">
        <v>0</v>
      </c>
    </row>
    <row r="388" spans="1:32" x14ac:dyDescent="0.25">
      <c r="A388" s="10">
        <v>47</v>
      </c>
      <c r="B388" s="64" t="s">
        <v>247</v>
      </c>
      <c r="C388" s="43">
        <f t="shared" si="61"/>
        <v>0</v>
      </c>
      <c r="D388" s="49"/>
      <c r="E388" s="49">
        <v>1</v>
      </c>
      <c r="F388" s="49"/>
      <c r="G388" s="49"/>
      <c r="H388" s="49"/>
      <c r="I388" s="49"/>
      <c r="J388" s="10">
        <f t="shared" si="54"/>
        <v>0</v>
      </c>
      <c r="K388" s="10">
        <f t="shared" si="55"/>
        <v>51.8</v>
      </c>
      <c r="L388" s="10">
        <f t="shared" si="56"/>
        <v>0</v>
      </c>
      <c r="M388" s="10">
        <f t="shared" si="57"/>
        <v>0</v>
      </c>
      <c r="N388" s="10">
        <f t="shared" si="58"/>
        <v>0</v>
      </c>
      <c r="O388" s="69">
        <f t="shared" si="59"/>
        <v>0</v>
      </c>
      <c r="P388" s="70">
        <f t="shared" si="60"/>
        <v>0</v>
      </c>
      <c r="R388" s="146">
        <v>0</v>
      </c>
      <c r="S388" s="146">
        <v>0</v>
      </c>
      <c r="T388" s="146">
        <v>0</v>
      </c>
      <c r="U388" s="146">
        <v>0</v>
      </c>
      <c r="V388" s="146">
        <v>0</v>
      </c>
      <c r="W388" s="146">
        <v>0</v>
      </c>
      <c r="X388" s="146">
        <v>0</v>
      </c>
      <c r="Y388" s="146">
        <v>0</v>
      </c>
      <c r="Z388" s="146">
        <v>0</v>
      </c>
      <c r="AA388" s="146">
        <v>0</v>
      </c>
      <c r="AB388" s="146">
        <v>0</v>
      </c>
      <c r="AC388" s="146">
        <v>0</v>
      </c>
      <c r="AD388" s="146">
        <v>0</v>
      </c>
      <c r="AE388" s="146">
        <v>0</v>
      </c>
    </row>
    <row r="389" spans="1:32" x14ac:dyDescent="0.25">
      <c r="A389" s="10">
        <v>48</v>
      </c>
      <c r="B389" s="64" t="s">
        <v>248</v>
      </c>
      <c r="C389" s="43">
        <f t="shared" si="61"/>
        <v>0</v>
      </c>
      <c r="D389" s="49"/>
      <c r="E389" s="49">
        <v>1</v>
      </c>
      <c r="F389" s="49"/>
      <c r="G389" s="49"/>
      <c r="H389" s="49"/>
      <c r="I389" s="49"/>
      <c r="J389" s="10">
        <f t="shared" si="54"/>
        <v>0</v>
      </c>
      <c r="K389" s="10">
        <f t="shared" si="55"/>
        <v>51.8</v>
      </c>
      <c r="L389" s="10">
        <f t="shared" si="56"/>
        <v>0</v>
      </c>
      <c r="M389" s="10">
        <f t="shared" si="57"/>
        <v>0</v>
      </c>
      <c r="N389" s="10">
        <f t="shared" si="58"/>
        <v>0</v>
      </c>
      <c r="O389" s="69">
        <f t="shared" si="59"/>
        <v>0</v>
      </c>
      <c r="P389" s="70">
        <f t="shared" si="60"/>
        <v>0</v>
      </c>
      <c r="R389" s="146">
        <v>0</v>
      </c>
      <c r="S389" s="146">
        <v>0</v>
      </c>
      <c r="T389" s="146">
        <v>0</v>
      </c>
      <c r="U389" s="146">
        <v>0</v>
      </c>
      <c r="V389" s="146">
        <v>0</v>
      </c>
      <c r="W389" s="146">
        <v>0</v>
      </c>
      <c r="X389" s="146">
        <v>0</v>
      </c>
      <c r="Y389" s="146">
        <v>0</v>
      </c>
      <c r="Z389" s="146">
        <v>0</v>
      </c>
      <c r="AA389" s="146">
        <v>0</v>
      </c>
      <c r="AB389" s="146">
        <v>0</v>
      </c>
      <c r="AC389" s="146">
        <v>0</v>
      </c>
      <c r="AD389" s="146">
        <v>0</v>
      </c>
      <c r="AE389" s="146">
        <v>0</v>
      </c>
    </row>
    <row r="390" spans="1:32" x14ac:dyDescent="0.25">
      <c r="A390" s="10">
        <v>49</v>
      </c>
      <c r="B390" s="64" t="s">
        <v>249</v>
      </c>
      <c r="C390" s="43">
        <f t="shared" si="61"/>
        <v>0</v>
      </c>
      <c r="D390" s="49"/>
      <c r="E390" s="49">
        <v>1</v>
      </c>
      <c r="F390" s="49"/>
      <c r="G390" s="49"/>
      <c r="H390" s="49"/>
      <c r="I390" s="49"/>
      <c r="J390" s="10">
        <f t="shared" si="54"/>
        <v>0</v>
      </c>
      <c r="K390" s="10">
        <f t="shared" si="55"/>
        <v>51.8</v>
      </c>
      <c r="L390" s="10">
        <f t="shared" si="56"/>
        <v>0</v>
      </c>
      <c r="M390" s="10">
        <f t="shared" si="57"/>
        <v>0</v>
      </c>
      <c r="N390" s="10">
        <f t="shared" si="58"/>
        <v>0</v>
      </c>
      <c r="O390" s="69">
        <f t="shared" si="59"/>
        <v>0</v>
      </c>
      <c r="P390" s="70">
        <f t="shared" si="60"/>
        <v>0</v>
      </c>
      <c r="R390" s="146">
        <v>0</v>
      </c>
      <c r="S390" s="146">
        <v>0</v>
      </c>
      <c r="T390" s="146">
        <v>0</v>
      </c>
      <c r="U390" s="146">
        <v>0</v>
      </c>
      <c r="V390" s="146">
        <v>0</v>
      </c>
      <c r="W390" s="146">
        <v>0</v>
      </c>
      <c r="X390" s="146">
        <v>0</v>
      </c>
      <c r="Y390" s="146">
        <v>0</v>
      </c>
      <c r="Z390" s="146">
        <v>0</v>
      </c>
      <c r="AA390" s="146">
        <v>0</v>
      </c>
      <c r="AB390" s="146">
        <v>0</v>
      </c>
      <c r="AC390" s="146">
        <v>0</v>
      </c>
      <c r="AD390" s="146">
        <v>0</v>
      </c>
      <c r="AE390" s="146">
        <v>0</v>
      </c>
    </row>
    <row r="391" spans="1:32" x14ac:dyDescent="0.25">
      <c r="A391" s="10">
        <v>50</v>
      </c>
      <c r="B391" s="64" t="s">
        <v>250</v>
      </c>
      <c r="C391" s="43">
        <f t="shared" si="61"/>
        <v>0</v>
      </c>
      <c r="D391" s="55"/>
      <c r="E391" s="55">
        <v>1</v>
      </c>
      <c r="F391" s="55"/>
      <c r="G391" s="55"/>
      <c r="H391" s="55"/>
      <c r="I391" s="55"/>
      <c r="J391" s="39">
        <f t="shared" si="54"/>
        <v>0</v>
      </c>
      <c r="K391" s="39">
        <f t="shared" si="55"/>
        <v>51.8</v>
      </c>
      <c r="L391" s="39">
        <f t="shared" si="56"/>
        <v>0</v>
      </c>
      <c r="M391" s="39">
        <f t="shared" si="57"/>
        <v>0</v>
      </c>
      <c r="N391" s="39">
        <f t="shared" si="58"/>
        <v>0</v>
      </c>
      <c r="O391" s="73">
        <f t="shared" si="59"/>
        <v>0</v>
      </c>
      <c r="P391" s="74">
        <f t="shared" si="60"/>
        <v>0</v>
      </c>
      <c r="R391" s="146">
        <v>0</v>
      </c>
      <c r="S391" s="146">
        <v>0</v>
      </c>
      <c r="T391" s="146">
        <v>0</v>
      </c>
      <c r="U391" s="146">
        <v>0</v>
      </c>
      <c r="V391" s="146">
        <v>0</v>
      </c>
      <c r="W391" s="146">
        <v>0</v>
      </c>
      <c r="X391" s="146">
        <v>0</v>
      </c>
      <c r="Y391" s="146">
        <v>0</v>
      </c>
      <c r="Z391" s="146">
        <v>0</v>
      </c>
      <c r="AA391" s="146">
        <v>0</v>
      </c>
      <c r="AB391" s="146">
        <v>0</v>
      </c>
      <c r="AC391" s="146">
        <v>0</v>
      </c>
      <c r="AD391" s="146">
        <v>0</v>
      </c>
      <c r="AE391" s="146">
        <v>0</v>
      </c>
    </row>
    <row r="392" spans="1:32" x14ac:dyDescent="0.25">
      <c r="B392" s="59" t="s">
        <v>188</v>
      </c>
      <c r="C392" s="75">
        <f>SUM(C344:C391)</f>
        <v>3.8973335604623625</v>
      </c>
      <c r="D392" s="39"/>
      <c r="E392" s="39"/>
      <c r="F392" s="39"/>
      <c r="G392" s="39"/>
      <c r="H392" s="39"/>
      <c r="I392" s="39"/>
      <c r="J392" s="39">
        <f>SUM(J344:J391)</f>
        <v>3149.2000000000003</v>
      </c>
      <c r="K392" s="39">
        <f t="shared" ref="K392:P392" si="62">SUM(K344:K391)</f>
        <v>828.79999999999973</v>
      </c>
      <c r="L392" s="39">
        <f t="shared" si="62"/>
        <v>2099.2400000000007</v>
      </c>
      <c r="M392" s="39">
        <f t="shared" si="62"/>
        <v>0</v>
      </c>
      <c r="N392" s="39">
        <f t="shared" si="62"/>
        <v>0</v>
      </c>
      <c r="O392" s="39">
        <f t="shared" si="62"/>
        <v>0</v>
      </c>
      <c r="P392" s="76">
        <f t="shared" si="62"/>
        <v>442.73333409483007</v>
      </c>
      <c r="R392" s="151"/>
      <c r="S392" s="152"/>
      <c r="T392" s="152"/>
      <c r="U392" s="152"/>
      <c r="V392" s="152"/>
      <c r="W392" s="152"/>
      <c r="X392" s="152"/>
      <c r="Y392" s="152"/>
      <c r="Z392" s="152"/>
      <c r="AA392" s="152"/>
      <c r="AB392" s="152"/>
      <c r="AC392" s="152"/>
      <c r="AD392" s="152"/>
      <c r="AE392" s="152"/>
    </row>
    <row r="393" spans="1:32" x14ac:dyDescent="0.25">
      <c r="R393" s="153" t="s">
        <v>478</v>
      </c>
      <c r="S393" s="153"/>
      <c r="T393" s="153"/>
      <c r="U393" s="153"/>
      <c r="V393" s="153"/>
      <c r="W393" s="153"/>
      <c r="X393" s="153"/>
      <c r="Y393" s="153"/>
      <c r="Z393" s="153"/>
      <c r="AA393" s="153"/>
      <c r="AB393" s="153"/>
      <c r="AC393" s="153"/>
      <c r="AD393" s="153"/>
      <c r="AE393" s="153"/>
      <c r="AF393" s="153"/>
    </row>
    <row r="394" spans="1:32" x14ac:dyDescent="0.25">
      <c r="B394" s="34" t="s">
        <v>257</v>
      </c>
      <c r="C394" s="34" t="str">
        <f>C342</f>
        <v>Durban</v>
      </c>
      <c r="D394" s="62" t="s">
        <v>190</v>
      </c>
      <c r="E394" s="62" t="s">
        <v>191</v>
      </c>
      <c r="F394" s="62" t="s">
        <v>192</v>
      </c>
      <c r="G394" s="62" t="s">
        <v>193</v>
      </c>
      <c r="H394" s="62" t="s">
        <v>195</v>
      </c>
      <c r="I394" s="62" t="s">
        <v>194</v>
      </c>
      <c r="J394" s="62" t="s">
        <v>190</v>
      </c>
      <c r="K394" s="62" t="s">
        <v>191</v>
      </c>
      <c r="L394" s="62" t="s">
        <v>192</v>
      </c>
      <c r="M394" s="62" t="s">
        <v>193</v>
      </c>
      <c r="N394" s="62" t="s">
        <v>195</v>
      </c>
      <c r="O394" s="63" t="s">
        <v>194</v>
      </c>
      <c r="P394" s="37" t="s">
        <v>198</v>
      </c>
      <c r="R394" s="144" t="s">
        <v>463</v>
      </c>
      <c r="S394" s="144" t="s">
        <v>464</v>
      </c>
      <c r="T394" s="144" t="s">
        <v>465</v>
      </c>
      <c r="U394" s="144" t="s">
        <v>466</v>
      </c>
      <c r="V394" s="144" t="s">
        <v>467</v>
      </c>
      <c r="W394" s="144" t="s">
        <v>468</v>
      </c>
      <c r="X394" s="144" t="s">
        <v>469</v>
      </c>
      <c r="Y394" s="144" t="s">
        <v>470</v>
      </c>
      <c r="Z394" s="144" t="s">
        <v>471</v>
      </c>
      <c r="AA394" s="144" t="s">
        <v>472</v>
      </c>
      <c r="AB394" s="144" t="s">
        <v>473</v>
      </c>
      <c r="AC394" s="144" t="s">
        <v>474</v>
      </c>
      <c r="AD394" s="144" t="s">
        <v>475</v>
      </c>
      <c r="AE394" s="144" t="s">
        <v>476</v>
      </c>
    </row>
    <row r="395" spans="1:32" x14ac:dyDescent="0.25">
      <c r="B395" s="38"/>
      <c r="C395" s="38"/>
      <c r="D395" s="39"/>
      <c r="E395" s="39"/>
      <c r="F395" s="39"/>
      <c r="G395" s="39"/>
      <c r="H395" s="39"/>
      <c r="I395" s="39"/>
      <c r="J395" s="40" t="s">
        <v>201</v>
      </c>
      <c r="K395" s="40" t="s">
        <v>201</v>
      </c>
      <c r="L395" s="40" t="s">
        <v>201</v>
      </c>
      <c r="M395" s="40" t="s">
        <v>201</v>
      </c>
      <c r="N395" s="40" t="s">
        <v>201</v>
      </c>
      <c r="O395" s="41" t="s">
        <v>201</v>
      </c>
      <c r="P395" s="41" t="s">
        <v>202</v>
      </c>
      <c r="R395" s="145"/>
      <c r="S395" s="145"/>
      <c r="T395" s="150"/>
      <c r="U395" s="145"/>
      <c r="V395" s="145"/>
      <c r="W395" s="145"/>
      <c r="X395" s="145"/>
      <c r="Y395" s="145"/>
      <c r="Z395" s="145"/>
      <c r="AA395" s="145"/>
      <c r="AB395" s="145"/>
      <c r="AC395" s="145"/>
      <c r="AD395" s="145"/>
      <c r="AE395" s="145"/>
    </row>
    <row r="396" spans="1:32" x14ac:dyDescent="0.25">
      <c r="A396" s="10">
        <v>3</v>
      </c>
      <c r="B396" s="64" t="s">
        <v>203</v>
      </c>
      <c r="C396" s="43">
        <f>HLOOKUP(C$30, R$394:AE$443, A396)</f>
        <v>0</v>
      </c>
      <c r="D396" s="45"/>
      <c r="E396" s="49">
        <v>1</v>
      </c>
      <c r="F396" s="45"/>
      <c r="G396" s="45"/>
      <c r="H396" s="45"/>
      <c r="I396" s="45"/>
      <c r="J396" s="66">
        <f t="shared" ref="J396:J443" si="63">B$25 * D396</f>
        <v>0</v>
      </c>
      <c r="K396" s="66">
        <f t="shared" ref="K396:K443" si="64">C$25 * E396</f>
        <v>51.8</v>
      </c>
      <c r="L396" s="66">
        <f t="shared" ref="L396:L443" si="65">D$25 * F396</f>
        <v>0</v>
      </c>
      <c r="M396" s="66">
        <f t="shared" ref="M396:M443" si="66">E$25 * G396</f>
        <v>0</v>
      </c>
      <c r="N396" s="66">
        <f t="shared" ref="N396:N443" si="67">G$25 * H396</f>
        <v>0</v>
      </c>
      <c r="O396" s="67">
        <f t="shared" ref="O396:O443" si="68">F$25 * I396</f>
        <v>0</v>
      </c>
      <c r="P396" s="68">
        <f t="shared" ref="P396:P443" si="69">SUM(J396:O396) * C396</f>
        <v>0</v>
      </c>
      <c r="R396" s="146">
        <v>0</v>
      </c>
      <c r="S396" s="146">
        <v>0</v>
      </c>
      <c r="T396" s="146">
        <v>0</v>
      </c>
      <c r="U396" s="146">
        <v>0</v>
      </c>
      <c r="V396" s="146">
        <v>0</v>
      </c>
      <c r="W396" s="146">
        <v>0</v>
      </c>
      <c r="X396" s="146">
        <v>0</v>
      </c>
      <c r="Y396" s="146">
        <v>0</v>
      </c>
      <c r="Z396" s="146">
        <v>0</v>
      </c>
      <c r="AA396" s="146">
        <v>0</v>
      </c>
      <c r="AB396" s="146">
        <v>0</v>
      </c>
      <c r="AC396" s="146">
        <v>0</v>
      </c>
      <c r="AD396" s="146">
        <v>0</v>
      </c>
      <c r="AE396" s="146">
        <v>0</v>
      </c>
    </row>
    <row r="397" spans="1:32" x14ac:dyDescent="0.25">
      <c r="A397" s="10">
        <v>4</v>
      </c>
      <c r="B397" s="64" t="s">
        <v>204</v>
      </c>
      <c r="C397" s="43">
        <f t="shared" ref="C397:C443" si="70">HLOOKUP(C$30, R$394:AE$443, A397)</f>
        <v>0</v>
      </c>
      <c r="D397" s="49"/>
      <c r="E397" s="49">
        <v>1</v>
      </c>
      <c r="F397" s="49"/>
      <c r="G397" s="49"/>
      <c r="H397" s="49"/>
      <c r="I397" s="49"/>
      <c r="J397" s="10">
        <f t="shared" si="63"/>
        <v>0</v>
      </c>
      <c r="K397" s="10">
        <f t="shared" si="64"/>
        <v>51.8</v>
      </c>
      <c r="L397" s="10">
        <f t="shared" si="65"/>
        <v>0</v>
      </c>
      <c r="M397" s="10">
        <f t="shared" si="66"/>
        <v>0</v>
      </c>
      <c r="N397" s="10">
        <f t="shared" si="67"/>
        <v>0</v>
      </c>
      <c r="O397" s="69">
        <f t="shared" si="68"/>
        <v>0</v>
      </c>
      <c r="P397" s="70">
        <f t="shared" si="69"/>
        <v>0</v>
      </c>
      <c r="R397" s="146">
        <v>0</v>
      </c>
      <c r="S397" s="146">
        <v>0</v>
      </c>
      <c r="T397" s="146">
        <v>0</v>
      </c>
      <c r="U397" s="146">
        <v>0</v>
      </c>
      <c r="V397" s="146">
        <v>0</v>
      </c>
      <c r="W397" s="146">
        <v>0</v>
      </c>
      <c r="X397" s="146">
        <v>0</v>
      </c>
      <c r="Y397" s="146">
        <v>0</v>
      </c>
      <c r="Z397" s="146">
        <v>0</v>
      </c>
      <c r="AA397" s="146">
        <v>0</v>
      </c>
      <c r="AB397" s="146">
        <v>0</v>
      </c>
      <c r="AC397" s="146">
        <v>0</v>
      </c>
      <c r="AD397" s="146">
        <v>0</v>
      </c>
      <c r="AE397" s="146">
        <v>0</v>
      </c>
    </row>
    <row r="398" spans="1:32" x14ac:dyDescent="0.25">
      <c r="A398" s="10">
        <v>5</v>
      </c>
      <c r="B398" s="64" t="s">
        <v>205</v>
      </c>
      <c r="C398" s="43">
        <f t="shared" si="70"/>
        <v>0</v>
      </c>
      <c r="D398" s="49"/>
      <c r="E398" s="49">
        <v>1</v>
      </c>
      <c r="F398" s="49"/>
      <c r="G398" s="49"/>
      <c r="H398" s="49"/>
      <c r="I398" s="49"/>
      <c r="J398" s="10">
        <f t="shared" si="63"/>
        <v>0</v>
      </c>
      <c r="K398" s="10">
        <f t="shared" si="64"/>
        <v>51.8</v>
      </c>
      <c r="L398" s="10">
        <f t="shared" si="65"/>
        <v>0</v>
      </c>
      <c r="M398" s="10">
        <f t="shared" si="66"/>
        <v>0</v>
      </c>
      <c r="N398" s="10">
        <f t="shared" si="67"/>
        <v>0</v>
      </c>
      <c r="O398" s="69">
        <f t="shared" si="68"/>
        <v>0</v>
      </c>
      <c r="P398" s="70">
        <f t="shared" si="69"/>
        <v>0</v>
      </c>
      <c r="R398" s="146">
        <v>0</v>
      </c>
      <c r="S398" s="146">
        <v>0</v>
      </c>
      <c r="T398" s="146">
        <v>0</v>
      </c>
      <c r="U398" s="146">
        <v>0</v>
      </c>
      <c r="V398" s="146">
        <v>0</v>
      </c>
      <c r="W398" s="146">
        <v>0</v>
      </c>
      <c r="X398" s="146">
        <v>0</v>
      </c>
      <c r="Y398" s="146">
        <v>0</v>
      </c>
      <c r="Z398" s="146">
        <v>0</v>
      </c>
      <c r="AA398" s="146">
        <v>0</v>
      </c>
      <c r="AB398" s="146">
        <v>0</v>
      </c>
      <c r="AC398" s="146">
        <v>0</v>
      </c>
      <c r="AD398" s="146">
        <v>0</v>
      </c>
      <c r="AE398" s="146">
        <v>0</v>
      </c>
    </row>
    <row r="399" spans="1:32" x14ac:dyDescent="0.25">
      <c r="A399" s="10">
        <v>6</v>
      </c>
      <c r="B399" s="64" t="s">
        <v>206</v>
      </c>
      <c r="C399" s="43">
        <f t="shared" si="70"/>
        <v>0</v>
      </c>
      <c r="D399" s="49"/>
      <c r="E399" s="49">
        <v>1</v>
      </c>
      <c r="F399" s="49"/>
      <c r="G399" s="49"/>
      <c r="H399" s="49"/>
      <c r="I399" s="49"/>
      <c r="J399" s="10">
        <f t="shared" si="63"/>
        <v>0</v>
      </c>
      <c r="K399" s="10">
        <f t="shared" si="64"/>
        <v>51.8</v>
      </c>
      <c r="L399" s="10">
        <f t="shared" si="65"/>
        <v>0</v>
      </c>
      <c r="M399" s="10">
        <f t="shared" si="66"/>
        <v>0</v>
      </c>
      <c r="N399" s="10">
        <f t="shared" si="67"/>
        <v>0</v>
      </c>
      <c r="O399" s="69">
        <f t="shared" si="68"/>
        <v>0</v>
      </c>
      <c r="P399" s="70">
        <f t="shared" si="69"/>
        <v>0</v>
      </c>
      <c r="R399" s="146">
        <v>0</v>
      </c>
      <c r="S399" s="146">
        <v>0</v>
      </c>
      <c r="T399" s="146">
        <v>0</v>
      </c>
      <c r="U399" s="146">
        <v>0</v>
      </c>
      <c r="V399" s="146">
        <v>0</v>
      </c>
      <c r="W399" s="146">
        <v>0</v>
      </c>
      <c r="X399" s="146">
        <v>0</v>
      </c>
      <c r="Y399" s="146">
        <v>0</v>
      </c>
      <c r="Z399" s="146">
        <v>0</v>
      </c>
      <c r="AA399" s="146">
        <v>0</v>
      </c>
      <c r="AB399" s="146">
        <v>0</v>
      </c>
      <c r="AC399" s="146">
        <v>0</v>
      </c>
      <c r="AD399" s="146">
        <v>0</v>
      </c>
      <c r="AE399" s="146">
        <v>0</v>
      </c>
    </row>
    <row r="400" spans="1:32" x14ac:dyDescent="0.25">
      <c r="A400" s="10">
        <v>7</v>
      </c>
      <c r="B400" s="64" t="s">
        <v>207</v>
      </c>
      <c r="C400" s="43">
        <f t="shared" si="70"/>
        <v>0</v>
      </c>
      <c r="D400" s="49"/>
      <c r="E400" s="49">
        <v>1</v>
      </c>
      <c r="F400" s="49"/>
      <c r="G400" s="49"/>
      <c r="H400" s="49"/>
      <c r="I400" s="49"/>
      <c r="J400" s="10">
        <f t="shared" si="63"/>
        <v>0</v>
      </c>
      <c r="K400" s="10">
        <f t="shared" si="64"/>
        <v>51.8</v>
      </c>
      <c r="L400" s="10">
        <f t="shared" si="65"/>
        <v>0</v>
      </c>
      <c r="M400" s="10">
        <f t="shared" si="66"/>
        <v>0</v>
      </c>
      <c r="N400" s="10">
        <f t="shared" si="67"/>
        <v>0</v>
      </c>
      <c r="O400" s="69">
        <f t="shared" si="68"/>
        <v>0</v>
      </c>
      <c r="P400" s="70">
        <f t="shared" si="69"/>
        <v>0</v>
      </c>
      <c r="R400" s="146">
        <v>0</v>
      </c>
      <c r="S400" s="146">
        <v>0</v>
      </c>
      <c r="T400" s="146">
        <v>0</v>
      </c>
      <c r="U400" s="146">
        <v>0</v>
      </c>
      <c r="V400" s="146">
        <v>0</v>
      </c>
      <c r="W400" s="146">
        <v>0</v>
      </c>
      <c r="X400" s="146">
        <v>0</v>
      </c>
      <c r="Y400" s="146">
        <v>0</v>
      </c>
      <c r="Z400" s="146">
        <v>0</v>
      </c>
      <c r="AA400" s="146">
        <v>0</v>
      </c>
      <c r="AB400" s="146">
        <v>0</v>
      </c>
      <c r="AC400" s="146">
        <v>0</v>
      </c>
      <c r="AD400" s="146">
        <v>0</v>
      </c>
      <c r="AE400" s="146">
        <v>0</v>
      </c>
    </row>
    <row r="401" spans="1:31" x14ac:dyDescent="0.25">
      <c r="A401" s="10">
        <v>8</v>
      </c>
      <c r="B401" s="64" t="s">
        <v>208</v>
      </c>
      <c r="C401" s="43">
        <f t="shared" si="70"/>
        <v>0</v>
      </c>
      <c r="D401" s="49"/>
      <c r="E401" s="49">
        <v>1</v>
      </c>
      <c r="F401" s="49"/>
      <c r="G401" s="49"/>
      <c r="H401" s="49"/>
      <c r="I401" s="49"/>
      <c r="J401" s="10">
        <f t="shared" si="63"/>
        <v>0</v>
      </c>
      <c r="K401" s="10">
        <f t="shared" si="64"/>
        <v>51.8</v>
      </c>
      <c r="L401" s="10">
        <f t="shared" si="65"/>
        <v>0</v>
      </c>
      <c r="M401" s="10">
        <f t="shared" si="66"/>
        <v>0</v>
      </c>
      <c r="N401" s="10">
        <f t="shared" si="67"/>
        <v>0</v>
      </c>
      <c r="O401" s="69">
        <f t="shared" si="68"/>
        <v>0</v>
      </c>
      <c r="P401" s="70">
        <f t="shared" si="69"/>
        <v>0</v>
      </c>
      <c r="R401" s="146">
        <v>0</v>
      </c>
      <c r="S401" s="146">
        <v>0</v>
      </c>
      <c r="T401" s="146">
        <v>0</v>
      </c>
      <c r="U401" s="146">
        <v>0</v>
      </c>
      <c r="V401" s="146">
        <v>0</v>
      </c>
      <c r="W401" s="146">
        <v>0</v>
      </c>
      <c r="X401" s="146">
        <v>0</v>
      </c>
      <c r="Y401" s="146">
        <v>0</v>
      </c>
      <c r="Z401" s="146">
        <v>0</v>
      </c>
      <c r="AA401" s="146">
        <v>0</v>
      </c>
      <c r="AB401" s="146">
        <v>0</v>
      </c>
      <c r="AC401" s="146">
        <v>0</v>
      </c>
      <c r="AD401" s="146">
        <v>0</v>
      </c>
      <c r="AE401" s="146">
        <v>0</v>
      </c>
    </row>
    <row r="402" spans="1:31" x14ac:dyDescent="0.25">
      <c r="A402" s="10">
        <v>9</v>
      </c>
      <c r="B402" s="64" t="s">
        <v>209</v>
      </c>
      <c r="C402" s="43">
        <f t="shared" si="70"/>
        <v>0</v>
      </c>
      <c r="D402" s="49"/>
      <c r="E402" s="49">
        <v>1</v>
      </c>
      <c r="F402" s="49"/>
      <c r="G402" s="49"/>
      <c r="H402" s="49"/>
      <c r="I402" s="49"/>
      <c r="J402" s="10">
        <f t="shared" si="63"/>
        <v>0</v>
      </c>
      <c r="K402" s="10">
        <f t="shared" si="64"/>
        <v>51.8</v>
      </c>
      <c r="L402" s="10">
        <f t="shared" si="65"/>
        <v>0</v>
      </c>
      <c r="M402" s="10">
        <f t="shared" si="66"/>
        <v>0</v>
      </c>
      <c r="N402" s="10">
        <f t="shared" si="67"/>
        <v>0</v>
      </c>
      <c r="O402" s="69">
        <f t="shared" si="68"/>
        <v>0</v>
      </c>
      <c r="P402" s="70">
        <f t="shared" si="69"/>
        <v>0</v>
      </c>
      <c r="R402" s="146">
        <v>0</v>
      </c>
      <c r="S402" s="146">
        <v>0</v>
      </c>
      <c r="T402" s="146">
        <v>0</v>
      </c>
      <c r="U402" s="146">
        <v>0</v>
      </c>
      <c r="V402" s="146">
        <v>0</v>
      </c>
      <c r="W402" s="146">
        <v>0</v>
      </c>
      <c r="X402" s="146">
        <v>0</v>
      </c>
      <c r="Y402" s="146">
        <v>0</v>
      </c>
      <c r="Z402" s="146">
        <v>0</v>
      </c>
      <c r="AA402" s="146">
        <v>0</v>
      </c>
      <c r="AB402" s="146">
        <v>0</v>
      </c>
      <c r="AC402" s="146">
        <v>0</v>
      </c>
      <c r="AD402" s="146">
        <v>0</v>
      </c>
      <c r="AE402" s="146">
        <v>0</v>
      </c>
    </row>
    <row r="403" spans="1:31" x14ac:dyDescent="0.25">
      <c r="A403" s="10">
        <v>10</v>
      </c>
      <c r="B403" s="64" t="s">
        <v>210</v>
      </c>
      <c r="C403" s="43">
        <f t="shared" si="70"/>
        <v>0</v>
      </c>
      <c r="D403" s="49"/>
      <c r="E403" s="49">
        <v>1</v>
      </c>
      <c r="F403" s="49"/>
      <c r="G403" s="49"/>
      <c r="H403" s="49"/>
      <c r="I403" s="49"/>
      <c r="J403" s="10">
        <f t="shared" si="63"/>
        <v>0</v>
      </c>
      <c r="K403" s="10">
        <f t="shared" si="64"/>
        <v>51.8</v>
      </c>
      <c r="L403" s="10">
        <f t="shared" si="65"/>
        <v>0</v>
      </c>
      <c r="M403" s="10">
        <f t="shared" si="66"/>
        <v>0</v>
      </c>
      <c r="N403" s="10">
        <f t="shared" si="67"/>
        <v>0</v>
      </c>
      <c r="O403" s="69">
        <f t="shared" si="68"/>
        <v>0</v>
      </c>
      <c r="P403" s="70">
        <f t="shared" si="69"/>
        <v>0</v>
      </c>
      <c r="R403" s="146">
        <v>0</v>
      </c>
      <c r="S403" s="146">
        <v>0</v>
      </c>
      <c r="T403" s="146">
        <v>0</v>
      </c>
      <c r="U403" s="146">
        <v>0</v>
      </c>
      <c r="V403" s="146">
        <v>0</v>
      </c>
      <c r="W403" s="146">
        <v>0</v>
      </c>
      <c r="X403" s="146">
        <v>0</v>
      </c>
      <c r="Y403" s="146">
        <v>0</v>
      </c>
      <c r="Z403" s="146">
        <v>0</v>
      </c>
      <c r="AA403" s="146">
        <v>0</v>
      </c>
      <c r="AB403" s="146">
        <v>0</v>
      </c>
      <c r="AC403" s="146">
        <v>0</v>
      </c>
      <c r="AD403" s="146">
        <v>0</v>
      </c>
      <c r="AE403" s="146">
        <v>0</v>
      </c>
    </row>
    <row r="404" spans="1:31" x14ac:dyDescent="0.25">
      <c r="A404" s="10">
        <v>11</v>
      </c>
      <c r="B404" s="64" t="s">
        <v>211</v>
      </c>
      <c r="C404" s="43">
        <f t="shared" si="70"/>
        <v>0</v>
      </c>
      <c r="D404" s="49"/>
      <c r="E404" s="49">
        <v>1</v>
      </c>
      <c r="F404" s="49"/>
      <c r="G404" s="49"/>
      <c r="H404" s="49"/>
      <c r="I404" s="49"/>
      <c r="J404" s="10">
        <f t="shared" si="63"/>
        <v>0</v>
      </c>
      <c r="K404" s="10">
        <f t="shared" si="64"/>
        <v>51.8</v>
      </c>
      <c r="L404" s="10">
        <f t="shared" si="65"/>
        <v>0</v>
      </c>
      <c r="M404" s="10">
        <f t="shared" si="66"/>
        <v>0</v>
      </c>
      <c r="N404" s="10">
        <f t="shared" si="67"/>
        <v>0</v>
      </c>
      <c r="O404" s="69">
        <f t="shared" si="68"/>
        <v>0</v>
      </c>
      <c r="P404" s="70">
        <f t="shared" si="69"/>
        <v>0</v>
      </c>
      <c r="R404" s="146">
        <v>0</v>
      </c>
      <c r="S404" s="146">
        <v>0</v>
      </c>
      <c r="T404" s="146">
        <v>0</v>
      </c>
      <c r="U404" s="146">
        <v>0</v>
      </c>
      <c r="V404" s="146">
        <v>0</v>
      </c>
      <c r="W404" s="146">
        <v>0</v>
      </c>
      <c r="X404" s="146">
        <v>0</v>
      </c>
      <c r="Y404" s="146">
        <v>0</v>
      </c>
      <c r="Z404" s="146">
        <v>0</v>
      </c>
      <c r="AA404" s="146">
        <v>0</v>
      </c>
      <c r="AB404" s="146">
        <v>0</v>
      </c>
      <c r="AC404" s="146">
        <v>0</v>
      </c>
      <c r="AD404" s="146">
        <v>0</v>
      </c>
      <c r="AE404" s="146">
        <v>0</v>
      </c>
    </row>
    <row r="405" spans="1:31" x14ac:dyDescent="0.25">
      <c r="A405" s="10">
        <v>12</v>
      </c>
      <c r="B405" s="64" t="s">
        <v>212</v>
      </c>
      <c r="C405" s="43">
        <f t="shared" si="70"/>
        <v>0</v>
      </c>
      <c r="D405" s="49"/>
      <c r="E405" s="49">
        <v>1</v>
      </c>
      <c r="F405" s="49"/>
      <c r="G405" s="49"/>
      <c r="H405" s="49"/>
      <c r="I405" s="49"/>
      <c r="J405" s="10">
        <f t="shared" si="63"/>
        <v>0</v>
      </c>
      <c r="K405" s="10">
        <f t="shared" si="64"/>
        <v>51.8</v>
      </c>
      <c r="L405" s="10">
        <f t="shared" si="65"/>
        <v>0</v>
      </c>
      <c r="M405" s="10">
        <f t="shared" si="66"/>
        <v>0</v>
      </c>
      <c r="N405" s="10">
        <f t="shared" si="67"/>
        <v>0</v>
      </c>
      <c r="O405" s="69">
        <f t="shared" si="68"/>
        <v>0</v>
      </c>
      <c r="P405" s="70">
        <f t="shared" si="69"/>
        <v>0</v>
      </c>
      <c r="R405" s="146">
        <v>0</v>
      </c>
      <c r="S405" s="146">
        <v>0</v>
      </c>
      <c r="T405" s="146">
        <v>0</v>
      </c>
      <c r="U405" s="146">
        <v>0</v>
      </c>
      <c r="V405" s="146">
        <v>0</v>
      </c>
      <c r="W405" s="146">
        <v>0</v>
      </c>
      <c r="X405" s="146">
        <v>0</v>
      </c>
      <c r="Y405" s="146">
        <v>0</v>
      </c>
      <c r="Z405" s="146">
        <v>0</v>
      </c>
      <c r="AA405" s="146">
        <v>0</v>
      </c>
      <c r="AB405" s="146">
        <v>0</v>
      </c>
      <c r="AC405" s="146">
        <v>0</v>
      </c>
      <c r="AD405" s="146">
        <v>0</v>
      </c>
      <c r="AE405" s="146">
        <v>0</v>
      </c>
    </row>
    <row r="406" spans="1:31" x14ac:dyDescent="0.25">
      <c r="A406" s="10">
        <v>13</v>
      </c>
      <c r="B406" s="64" t="s">
        <v>213</v>
      </c>
      <c r="C406" s="43">
        <f t="shared" si="70"/>
        <v>0</v>
      </c>
      <c r="D406" s="49"/>
      <c r="E406" s="49">
        <v>1</v>
      </c>
      <c r="F406" s="49"/>
      <c r="G406" s="49"/>
      <c r="H406" s="49"/>
      <c r="I406" s="49"/>
      <c r="J406" s="10">
        <f t="shared" si="63"/>
        <v>0</v>
      </c>
      <c r="K406" s="10">
        <f t="shared" si="64"/>
        <v>51.8</v>
      </c>
      <c r="L406" s="10">
        <f t="shared" si="65"/>
        <v>0</v>
      </c>
      <c r="M406" s="10">
        <f t="shared" si="66"/>
        <v>0</v>
      </c>
      <c r="N406" s="10">
        <f t="shared" si="67"/>
        <v>0</v>
      </c>
      <c r="O406" s="69">
        <f t="shared" si="68"/>
        <v>0</v>
      </c>
      <c r="P406" s="70">
        <f t="shared" si="69"/>
        <v>0</v>
      </c>
      <c r="R406" s="146">
        <v>0</v>
      </c>
      <c r="S406" s="146">
        <v>0</v>
      </c>
      <c r="T406" s="146">
        <v>0</v>
      </c>
      <c r="U406" s="146">
        <v>0</v>
      </c>
      <c r="V406" s="146">
        <v>0</v>
      </c>
      <c r="W406" s="146">
        <v>0</v>
      </c>
      <c r="X406" s="146">
        <v>0</v>
      </c>
      <c r="Y406" s="146">
        <v>0</v>
      </c>
      <c r="Z406" s="146">
        <v>0</v>
      </c>
      <c r="AA406" s="146">
        <v>0</v>
      </c>
      <c r="AB406" s="146">
        <v>4.9412247129579003E-3</v>
      </c>
      <c r="AC406" s="146">
        <v>0</v>
      </c>
      <c r="AD406" s="146">
        <v>0</v>
      </c>
      <c r="AE406" s="146">
        <v>4.0117550574084206E-3</v>
      </c>
    </row>
    <row r="407" spans="1:31" x14ac:dyDescent="0.25">
      <c r="A407" s="10">
        <v>14</v>
      </c>
      <c r="B407" s="64" t="s">
        <v>214</v>
      </c>
      <c r="C407" s="43">
        <f t="shared" si="70"/>
        <v>0</v>
      </c>
      <c r="D407" s="49"/>
      <c r="E407" s="49">
        <v>1</v>
      </c>
      <c r="F407" s="49"/>
      <c r="G407" s="49"/>
      <c r="H407" s="49"/>
      <c r="I407" s="49"/>
      <c r="J407" s="10">
        <f t="shared" si="63"/>
        <v>0</v>
      </c>
      <c r="K407" s="10">
        <f t="shared" si="64"/>
        <v>51.8</v>
      </c>
      <c r="L407" s="10">
        <f t="shared" si="65"/>
        <v>0</v>
      </c>
      <c r="M407" s="10">
        <f t="shared" si="66"/>
        <v>0</v>
      </c>
      <c r="N407" s="10">
        <f t="shared" si="67"/>
        <v>0</v>
      </c>
      <c r="O407" s="69">
        <f t="shared" si="68"/>
        <v>0</v>
      </c>
      <c r="P407" s="70">
        <f t="shared" si="69"/>
        <v>0</v>
      </c>
      <c r="R407" s="146">
        <v>0</v>
      </c>
      <c r="S407" s="146">
        <v>0</v>
      </c>
      <c r="T407" s="146">
        <v>0</v>
      </c>
      <c r="U407" s="146">
        <v>0</v>
      </c>
      <c r="V407" s="146">
        <v>0</v>
      </c>
      <c r="W407" s="146">
        <v>0</v>
      </c>
      <c r="X407" s="146">
        <v>0</v>
      </c>
      <c r="Y407" s="146">
        <v>0</v>
      </c>
      <c r="Z407" s="146">
        <v>0</v>
      </c>
      <c r="AA407" s="146">
        <v>0</v>
      </c>
      <c r="AB407" s="146">
        <v>4.9412247129579003E-3</v>
      </c>
      <c r="AC407" s="146">
        <v>0</v>
      </c>
      <c r="AD407" s="146">
        <v>0</v>
      </c>
      <c r="AE407" s="146">
        <v>4.0117550574084206E-3</v>
      </c>
    </row>
    <row r="408" spans="1:31" x14ac:dyDescent="0.25">
      <c r="A408" s="10">
        <v>15</v>
      </c>
      <c r="B408" s="72" t="s">
        <v>215</v>
      </c>
      <c r="C408" s="43">
        <f t="shared" si="70"/>
        <v>0</v>
      </c>
      <c r="D408" s="49">
        <v>1</v>
      </c>
      <c r="E408" s="49"/>
      <c r="F408" s="49"/>
      <c r="G408" s="49"/>
      <c r="H408" s="49"/>
      <c r="I408" s="49"/>
      <c r="J408" s="10">
        <f t="shared" si="63"/>
        <v>314.92</v>
      </c>
      <c r="K408" s="10">
        <f t="shared" si="64"/>
        <v>0</v>
      </c>
      <c r="L408" s="10">
        <f t="shared" si="65"/>
        <v>0</v>
      </c>
      <c r="M408" s="10">
        <f t="shared" si="66"/>
        <v>0</v>
      </c>
      <c r="N408" s="10">
        <f t="shared" si="67"/>
        <v>0</v>
      </c>
      <c r="O408" s="69">
        <f t="shared" si="68"/>
        <v>0</v>
      </c>
      <c r="P408" s="70">
        <f t="shared" si="69"/>
        <v>0</v>
      </c>
      <c r="R408" s="146">
        <v>0</v>
      </c>
      <c r="S408" s="146">
        <v>0</v>
      </c>
      <c r="T408" s="146">
        <v>0</v>
      </c>
      <c r="U408" s="146">
        <v>0</v>
      </c>
      <c r="V408" s="146">
        <v>0</v>
      </c>
      <c r="W408" s="146">
        <v>6.5280694192000662E-6</v>
      </c>
      <c r="X408" s="146">
        <v>0</v>
      </c>
      <c r="Y408" s="146">
        <v>0</v>
      </c>
      <c r="Z408" s="146">
        <v>5.734007654455987E-3</v>
      </c>
      <c r="AA408" s="146">
        <v>1.5151722252597045E-2</v>
      </c>
      <c r="AB408" s="146">
        <v>6.8828594860579545E-2</v>
      </c>
      <c r="AC408" s="146">
        <v>1.9710224166211047E-2</v>
      </c>
      <c r="AD408" s="146">
        <v>0</v>
      </c>
      <c r="AE408" s="146">
        <v>6.9272826681246596E-2</v>
      </c>
    </row>
    <row r="409" spans="1:31" x14ac:dyDescent="0.25">
      <c r="A409" s="10">
        <v>16</v>
      </c>
      <c r="B409" s="72" t="s">
        <v>216</v>
      </c>
      <c r="C409" s="43">
        <f t="shared" si="70"/>
        <v>1.7920945223870253E-3</v>
      </c>
      <c r="D409" s="49">
        <v>1</v>
      </c>
      <c r="E409" s="49"/>
      <c r="F409" s="49"/>
      <c r="G409" s="49"/>
      <c r="H409" s="49"/>
      <c r="I409" s="49"/>
      <c r="J409" s="10">
        <f t="shared" si="63"/>
        <v>314.92</v>
      </c>
      <c r="K409" s="10">
        <f t="shared" si="64"/>
        <v>0</v>
      </c>
      <c r="L409" s="10">
        <f t="shared" si="65"/>
        <v>0</v>
      </c>
      <c r="M409" s="10">
        <f t="shared" si="66"/>
        <v>0</v>
      </c>
      <c r="N409" s="10">
        <f t="shared" si="67"/>
        <v>0</v>
      </c>
      <c r="O409" s="69">
        <f t="shared" si="68"/>
        <v>0</v>
      </c>
      <c r="P409" s="70">
        <f t="shared" si="69"/>
        <v>0.56436640699012208</v>
      </c>
      <c r="R409" s="146">
        <v>0</v>
      </c>
      <c r="S409" s="146">
        <v>6.1330544478623863E-4</v>
      </c>
      <c r="T409" s="146">
        <v>0</v>
      </c>
      <c r="U409" s="146">
        <v>1.7920945223870253E-3</v>
      </c>
      <c r="V409" s="146">
        <v>4.4135313767301708E-5</v>
      </c>
      <c r="W409" s="146">
        <v>6.4627887250080672E-3</v>
      </c>
      <c r="X409" s="146">
        <v>6.8749415840373695E-6</v>
      </c>
      <c r="Y409" s="146">
        <v>2.0249959631230075E-3</v>
      </c>
      <c r="Z409" s="146">
        <v>5.734007654455987E-3</v>
      </c>
      <c r="AA409" s="146">
        <v>1.5151722252597045E-2</v>
      </c>
      <c r="AB409" s="146">
        <v>6.8828594860579545E-2</v>
      </c>
      <c r="AC409" s="146">
        <v>1.9710224166211047E-2</v>
      </c>
      <c r="AD409" s="146">
        <v>0</v>
      </c>
      <c r="AE409" s="146">
        <v>6.9272826681246596E-2</v>
      </c>
    </row>
    <row r="410" spans="1:31" x14ac:dyDescent="0.25">
      <c r="A410" s="10">
        <v>17</v>
      </c>
      <c r="B410" s="72" t="s">
        <v>217</v>
      </c>
      <c r="C410" s="43">
        <f t="shared" si="70"/>
        <v>2.2449616516929363E-2</v>
      </c>
      <c r="D410" s="49">
        <v>1</v>
      </c>
      <c r="E410" s="49"/>
      <c r="F410" s="49"/>
      <c r="G410" s="49"/>
      <c r="H410" s="49"/>
      <c r="I410" s="49"/>
      <c r="J410" s="10">
        <f t="shared" si="63"/>
        <v>314.92</v>
      </c>
      <c r="K410" s="10">
        <f t="shared" si="64"/>
        <v>0</v>
      </c>
      <c r="L410" s="10">
        <f t="shared" si="65"/>
        <v>0</v>
      </c>
      <c r="M410" s="10">
        <f t="shared" si="66"/>
        <v>0</v>
      </c>
      <c r="N410" s="10">
        <f t="shared" si="67"/>
        <v>0</v>
      </c>
      <c r="O410" s="69">
        <f t="shared" si="68"/>
        <v>0</v>
      </c>
      <c r="P410" s="70">
        <f t="shared" si="69"/>
        <v>7.0698332335113951</v>
      </c>
      <c r="R410" s="146">
        <v>5.3702635494696528E-4</v>
      </c>
      <c r="S410" s="146">
        <v>1.7453342898615606E-2</v>
      </c>
      <c r="T410" s="146">
        <v>-7.2188615985553922E-6</v>
      </c>
      <c r="U410" s="146">
        <v>2.2449616516929363E-2</v>
      </c>
      <c r="V410" s="146">
        <v>6.3334175256077952E-3</v>
      </c>
      <c r="W410" s="146">
        <v>4.1022388230253219E-2</v>
      </c>
      <c r="X410" s="146">
        <v>5.2524553702045515E-3</v>
      </c>
      <c r="Y410" s="146">
        <v>3.1924368176204379E-2</v>
      </c>
      <c r="Z410" s="146">
        <v>7.5369054127938775E-2</v>
      </c>
      <c r="AA410" s="146">
        <v>0.12465144887916899</v>
      </c>
      <c r="AB410" s="146">
        <v>0.16593083652268997</v>
      </c>
      <c r="AC410" s="146">
        <v>0.12610716238381631</v>
      </c>
      <c r="AD410" s="146">
        <v>4.5940493979356503E-4</v>
      </c>
      <c r="AE410" s="146">
        <v>0.18551120831055223</v>
      </c>
    </row>
    <row r="411" spans="1:31" x14ac:dyDescent="0.25">
      <c r="A411" s="10">
        <v>18</v>
      </c>
      <c r="B411" s="72" t="s">
        <v>218</v>
      </c>
      <c r="C411" s="43">
        <f t="shared" si="70"/>
        <v>6.0438791392394865E-2</v>
      </c>
      <c r="D411" s="49">
        <v>1</v>
      </c>
      <c r="E411" s="49"/>
      <c r="F411" s="49"/>
      <c r="G411" s="49"/>
      <c r="H411" s="49"/>
      <c r="I411" s="49"/>
      <c r="J411" s="10">
        <f t="shared" si="63"/>
        <v>314.92</v>
      </c>
      <c r="K411" s="10">
        <f t="shared" si="64"/>
        <v>0</v>
      </c>
      <c r="L411" s="10">
        <f t="shared" si="65"/>
        <v>0</v>
      </c>
      <c r="M411" s="10">
        <f t="shared" si="66"/>
        <v>0</v>
      </c>
      <c r="N411" s="10">
        <f t="shared" si="67"/>
        <v>0</v>
      </c>
      <c r="O411" s="69">
        <f t="shared" si="68"/>
        <v>0</v>
      </c>
      <c r="P411" s="70">
        <f t="shared" si="69"/>
        <v>19.033384185292991</v>
      </c>
      <c r="R411" s="146">
        <v>1.7063117384514912E-2</v>
      </c>
      <c r="S411" s="146">
        <v>6.1736951701072559E-2</v>
      </c>
      <c r="T411" s="146">
        <v>6.3814736531229675E-3</v>
      </c>
      <c r="U411" s="146">
        <v>6.0438791392394865E-2</v>
      </c>
      <c r="V411" s="146">
        <v>4.1729939166983761E-2</v>
      </c>
      <c r="W411" s="146">
        <v>8.78939266601097E-2</v>
      </c>
      <c r="X411" s="146">
        <v>3.4347208153850707E-2</v>
      </c>
      <c r="Y411" s="146">
        <v>8.4221423011706903E-2</v>
      </c>
      <c r="Z411" s="146">
        <v>7.5369054127938775E-2</v>
      </c>
      <c r="AA411" s="146">
        <v>0.12465144887916899</v>
      </c>
      <c r="AB411" s="146">
        <v>0.16593083652268997</v>
      </c>
      <c r="AC411" s="146">
        <v>0.12610716238381631</v>
      </c>
      <c r="AD411" s="146">
        <v>1.5640971257894758E-2</v>
      </c>
      <c r="AE411" s="146">
        <v>0.18551120831055223</v>
      </c>
    </row>
    <row r="412" spans="1:31" x14ac:dyDescent="0.25">
      <c r="A412" s="10">
        <v>19</v>
      </c>
      <c r="B412" s="72" t="s">
        <v>219</v>
      </c>
      <c r="C412" s="43">
        <f t="shared" si="70"/>
        <v>0.1022785477416379</v>
      </c>
      <c r="D412" s="49">
        <v>1</v>
      </c>
      <c r="E412" s="49"/>
      <c r="F412" s="49"/>
      <c r="G412" s="49"/>
      <c r="H412" s="49"/>
      <c r="I412" s="49"/>
      <c r="J412" s="10">
        <f t="shared" si="63"/>
        <v>314.92</v>
      </c>
      <c r="K412" s="10">
        <f t="shared" si="64"/>
        <v>0</v>
      </c>
      <c r="L412" s="10">
        <f t="shared" si="65"/>
        <v>0</v>
      </c>
      <c r="M412" s="10">
        <f t="shared" si="66"/>
        <v>0</v>
      </c>
      <c r="N412" s="10">
        <f t="shared" si="67"/>
        <v>0</v>
      </c>
      <c r="O412" s="69">
        <f t="shared" si="68"/>
        <v>0</v>
      </c>
      <c r="P412" s="70">
        <f t="shared" si="69"/>
        <v>32.209560254796607</v>
      </c>
      <c r="R412" s="146">
        <v>6.1170882004159009E-2</v>
      </c>
      <c r="S412" s="146">
        <v>0.11166592628445345</v>
      </c>
      <c r="T412" s="146">
        <v>3.495372786020521E-2</v>
      </c>
      <c r="U412" s="146">
        <v>0.1022785477416379</v>
      </c>
      <c r="V412" s="146">
        <v>9.1639623152174082E-2</v>
      </c>
      <c r="W412" s="146">
        <v>0.13366874942754059</v>
      </c>
      <c r="X412" s="146">
        <v>7.5837480613516237E-2</v>
      </c>
      <c r="Y412" s="146">
        <v>0.13775341856714432</v>
      </c>
      <c r="Z412" s="146">
        <v>0.17381765992345544</v>
      </c>
      <c r="AA412" s="146">
        <v>0.24179196282121379</v>
      </c>
      <c r="AB412" s="146">
        <v>0.24607025697102244</v>
      </c>
      <c r="AC412" s="146">
        <v>0.24481273920174959</v>
      </c>
      <c r="AD412" s="146">
        <v>5.7171177815233044E-2</v>
      </c>
      <c r="AE412" s="146">
        <v>0.27725533078184805</v>
      </c>
    </row>
    <row r="413" spans="1:31" x14ac:dyDescent="0.25">
      <c r="A413" s="10">
        <v>20</v>
      </c>
      <c r="B413" s="72" t="s">
        <v>220</v>
      </c>
      <c r="C413" s="43">
        <f t="shared" si="70"/>
        <v>0.14361780922426831</v>
      </c>
      <c r="D413" s="49">
        <v>1</v>
      </c>
      <c r="E413" s="49"/>
      <c r="F413" s="49"/>
      <c r="G413" s="49"/>
      <c r="H413" s="49"/>
      <c r="I413" s="49"/>
      <c r="J413" s="10">
        <f t="shared" si="63"/>
        <v>314.92</v>
      </c>
      <c r="K413" s="10">
        <f t="shared" si="64"/>
        <v>0</v>
      </c>
      <c r="L413" s="10">
        <f t="shared" si="65"/>
        <v>0</v>
      </c>
      <c r="M413" s="10">
        <f t="shared" si="66"/>
        <v>0</v>
      </c>
      <c r="N413" s="10">
        <f t="shared" si="67"/>
        <v>0</v>
      </c>
      <c r="O413" s="69">
        <f t="shared" si="68"/>
        <v>0</v>
      </c>
      <c r="P413" s="70">
        <f t="shared" si="69"/>
        <v>45.228120480906576</v>
      </c>
      <c r="R413" s="146">
        <v>0.10985411116795124</v>
      </c>
      <c r="S413" s="146">
        <v>0.16074514031180523</v>
      </c>
      <c r="T413" s="146">
        <v>7.320647547095023E-2</v>
      </c>
      <c r="U413" s="146">
        <v>0.14361780922426831</v>
      </c>
      <c r="V413" s="146">
        <v>0.14075487148955304</v>
      </c>
      <c r="W413" s="146">
        <v>0.17488697974036974</v>
      </c>
      <c r="X413" s="146">
        <v>0.11811149641376206</v>
      </c>
      <c r="Y413" s="146">
        <v>0.1892834294772214</v>
      </c>
      <c r="Z413" s="146">
        <v>0.17381765992345544</v>
      </c>
      <c r="AA413" s="146">
        <v>0.24179196282121379</v>
      </c>
      <c r="AB413" s="146">
        <v>0.24607025697102244</v>
      </c>
      <c r="AC413" s="146">
        <v>0.24481273920174959</v>
      </c>
      <c r="AD413" s="146">
        <v>0.10294911312358568</v>
      </c>
      <c r="AE413" s="146">
        <v>0.27725533078184805</v>
      </c>
    </row>
    <row r="414" spans="1:31" x14ac:dyDescent="0.25">
      <c r="A414" s="10">
        <v>21</v>
      </c>
      <c r="B414" s="71" t="s">
        <v>221</v>
      </c>
      <c r="C414" s="43">
        <f t="shared" si="70"/>
        <v>0.18033960193750512</v>
      </c>
      <c r="D414" s="49"/>
      <c r="E414" s="49"/>
      <c r="F414" s="49">
        <v>1</v>
      </c>
      <c r="G414" s="49"/>
      <c r="H414" s="49"/>
      <c r="I414" s="49"/>
      <c r="J414" s="10">
        <f t="shared" si="63"/>
        <v>0</v>
      </c>
      <c r="K414" s="10">
        <f t="shared" si="64"/>
        <v>0</v>
      </c>
      <c r="L414" s="10">
        <f t="shared" si="65"/>
        <v>95.42</v>
      </c>
      <c r="M414" s="10">
        <f t="shared" si="66"/>
        <v>0</v>
      </c>
      <c r="N414" s="10">
        <f t="shared" si="67"/>
        <v>0</v>
      </c>
      <c r="O414" s="69">
        <f t="shared" si="68"/>
        <v>0</v>
      </c>
      <c r="P414" s="70">
        <f t="shared" si="69"/>
        <v>17.208004816876738</v>
      </c>
      <c r="R414" s="146">
        <v>0.15684749740151036</v>
      </c>
      <c r="S414" s="146">
        <v>0.20486618622528266</v>
      </c>
      <c r="T414" s="146">
        <v>0.11023923547153941</v>
      </c>
      <c r="U414" s="146">
        <v>0.18033960193750512</v>
      </c>
      <c r="V414" s="146">
        <v>0.186449633009966</v>
      </c>
      <c r="W414" s="146">
        <v>0.21141805621021334</v>
      </c>
      <c r="X414" s="146">
        <v>0.15826115526454027</v>
      </c>
      <c r="Y414" s="146">
        <v>0.2333807847499266</v>
      </c>
      <c r="Z414" s="146">
        <v>0.23960497539639147</v>
      </c>
      <c r="AA414" s="146">
        <v>0.32020229633679603</v>
      </c>
      <c r="AB414" s="146">
        <v>0.31655276107162378</v>
      </c>
      <c r="AC414" s="146">
        <v>0.33275697102241664</v>
      </c>
      <c r="AD414" s="146">
        <v>0.14650776918432015</v>
      </c>
      <c r="AE414" s="146">
        <v>0.34317249863313287</v>
      </c>
    </row>
    <row r="415" spans="1:31" x14ac:dyDescent="0.25">
      <c r="A415" s="10">
        <v>22</v>
      </c>
      <c r="B415" s="71" t="s">
        <v>222</v>
      </c>
      <c r="C415" s="43">
        <f t="shared" si="70"/>
        <v>0.21358214807799969</v>
      </c>
      <c r="D415" s="49"/>
      <c r="E415" s="49"/>
      <c r="F415" s="49">
        <v>1</v>
      </c>
      <c r="G415" s="49"/>
      <c r="H415" s="49"/>
      <c r="I415" s="49"/>
      <c r="J415" s="10">
        <f t="shared" si="63"/>
        <v>0</v>
      </c>
      <c r="K415" s="10">
        <f t="shared" si="64"/>
        <v>0</v>
      </c>
      <c r="L415" s="10">
        <f t="shared" si="65"/>
        <v>95.42</v>
      </c>
      <c r="M415" s="10">
        <f t="shared" si="66"/>
        <v>0</v>
      </c>
      <c r="N415" s="10">
        <f t="shared" si="67"/>
        <v>0</v>
      </c>
      <c r="O415" s="69">
        <f t="shared" si="68"/>
        <v>0</v>
      </c>
      <c r="P415" s="70">
        <f t="shared" si="69"/>
        <v>20.38000856960273</v>
      </c>
      <c r="R415" s="146">
        <v>0.20008885950183999</v>
      </c>
      <c r="S415" s="146">
        <v>0.24414729158050727</v>
      </c>
      <c r="T415" s="146">
        <v>0.14386469279761038</v>
      </c>
      <c r="U415" s="146">
        <v>0.21358214807799969</v>
      </c>
      <c r="V415" s="146">
        <v>0.22689964807769808</v>
      </c>
      <c r="W415" s="146">
        <v>0.24247861050676722</v>
      </c>
      <c r="X415" s="146">
        <v>0.19299336014709703</v>
      </c>
      <c r="Y415" s="146">
        <v>0.26746821679583055</v>
      </c>
      <c r="Z415" s="146">
        <v>0.23960497539639147</v>
      </c>
      <c r="AA415" s="146">
        <v>0.32020229633679603</v>
      </c>
      <c r="AB415" s="146">
        <v>0.31655276107162378</v>
      </c>
      <c r="AC415" s="146">
        <v>0.33275697102241664</v>
      </c>
      <c r="AD415" s="146">
        <v>0.18598832293334866</v>
      </c>
      <c r="AE415" s="146">
        <v>0.34317249863313287</v>
      </c>
    </row>
    <row r="416" spans="1:31" x14ac:dyDescent="0.25">
      <c r="A416" s="10">
        <v>23</v>
      </c>
      <c r="B416" s="71" t="s">
        <v>223</v>
      </c>
      <c r="C416" s="43">
        <f t="shared" si="70"/>
        <v>0.24442716235746273</v>
      </c>
      <c r="D416" s="49"/>
      <c r="E416" s="49"/>
      <c r="F416" s="49">
        <v>1</v>
      </c>
      <c r="G416" s="49"/>
      <c r="H416" s="49"/>
      <c r="I416" s="49"/>
      <c r="J416" s="10">
        <f t="shared" si="63"/>
        <v>0</v>
      </c>
      <c r="K416" s="10">
        <f t="shared" si="64"/>
        <v>0</v>
      </c>
      <c r="L416" s="10">
        <f t="shared" si="65"/>
        <v>95.42</v>
      </c>
      <c r="M416" s="10">
        <f t="shared" si="66"/>
        <v>0</v>
      </c>
      <c r="N416" s="10">
        <f t="shared" si="67"/>
        <v>0</v>
      </c>
      <c r="O416" s="69">
        <f t="shared" si="68"/>
        <v>0</v>
      </c>
      <c r="P416" s="70">
        <f t="shared" si="69"/>
        <v>23.323239832149095</v>
      </c>
      <c r="R416" s="146">
        <v>0.23859006897583773</v>
      </c>
      <c r="S416" s="146">
        <v>0.27633474359844529</v>
      </c>
      <c r="T416" s="146">
        <v>0.17602472121917473</v>
      </c>
      <c r="U416" s="146">
        <v>0.24442716235746273</v>
      </c>
      <c r="V416" s="146">
        <v>0.26143553110061168</v>
      </c>
      <c r="W416" s="146">
        <v>0.26729180236914668</v>
      </c>
      <c r="X416" s="146">
        <v>0.22426746941288309</v>
      </c>
      <c r="Y416" s="146">
        <v>0.29751332735474278</v>
      </c>
      <c r="Z416" s="146">
        <v>0.27424822307271735</v>
      </c>
      <c r="AA416" s="146">
        <v>0.37534855112083115</v>
      </c>
      <c r="AB416" s="146">
        <v>0.34481273920174965</v>
      </c>
      <c r="AC416" s="146">
        <v>0.38180699835975945</v>
      </c>
      <c r="AD416" s="146">
        <v>0.22088896282105061</v>
      </c>
      <c r="AE416" s="146">
        <v>0.3689106068890104</v>
      </c>
    </row>
    <row r="417" spans="1:31" x14ac:dyDescent="0.25">
      <c r="A417" s="10">
        <v>24</v>
      </c>
      <c r="B417" s="71" t="s">
        <v>224</v>
      </c>
      <c r="C417" s="43">
        <f t="shared" si="70"/>
        <v>0.2682087410194095</v>
      </c>
      <c r="D417" s="49"/>
      <c r="E417" s="49"/>
      <c r="F417" s="49">
        <v>1</v>
      </c>
      <c r="G417" s="49"/>
      <c r="H417" s="49"/>
      <c r="I417" s="49"/>
      <c r="J417" s="10">
        <f t="shared" si="63"/>
        <v>0</v>
      </c>
      <c r="K417" s="10">
        <f t="shared" si="64"/>
        <v>0</v>
      </c>
      <c r="L417" s="10">
        <f t="shared" si="65"/>
        <v>95.42</v>
      </c>
      <c r="M417" s="10">
        <f t="shared" si="66"/>
        <v>0</v>
      </c>
      <c r="N417" s="10">
        <f t="shared" si="67"/>
        <v>0</v>
      </c>
      <c r="O417" s="69">
        <f t="shared" si="68"/>
        <v>0</v>
      </c>
      <c r="P417" s="70">
        <f t="shared" si="69"/>
        <v>25.592478068072054</v>
      </c>
      <c r="R417" s="146">
        <v>0.27102646081463444</v>
      </c>
      <c r="S417" s="146">
        <v>0.29930044627791069</v>
      </c>
      <c r="T417" s="146">
        <v>0.20479910355101649</v>
      </c>
      <c r="U417" s="146">
        <v>0.2682087410194095</v>
      </c>
      <c r="V417" s="146">
        <v>0.28907159340457039</v>
      </c>
      <c r="W417" s="146">
        <v>0.2860469458105086</v>
      </c>
      <c r="X417" s="146">
        <v>0.25074974439459496</v>
      </c>
      <c r="Y417" s="146">
        <v>0.32437520562313965</v>
      </c>
      <c r="Z417" s="146">
        <v>0.27424822307271735</v>
      </c>
      <c r="AA417" s="146">
        <v>0.37534855112083115</v>
      </c>
      <c r="AB417" s="146">
        <v>0.34481273920174965</v>
      </c>
      <c r="AC417" s="146">
        <v>0.38180699835975945</v>
      </c>
      <c r="AD417" s="146">
        <v>0.25021313351648911</v>
      </c>
      <c r="AE417" s="146">
        <v>0.3689106068890104</v>
      </c>
    </row>
    <row r="418" spans="1:31" x14ac:dyDescent="0.25">
      <c r="A418" s="10">
        <v>25</v>
      </c>
      <c r="B418" s="71" t="s">
        <v>225</v>
      </c>
      <c r="C418" s="43">
        <f t="shared" si="70"/>
        <v>0.28570991635515308</v>
      </c>
      <c r="D418" s="49"/>
      <c r="E418" s="49"/>
      <c r="F418" s="49">
        <v>1</v>
      </c>
      <c r="G418" s="49"/>
      <c r="H418" s="49"/>
      <c r="I418" s="49"/>
      <c r="J418" s="10">
        <f t="shared" si="63"/>
        <v>0</v>
      </c>
      <c r="K418" s="10">
        <f t="shared" si="64"/>
        <v>0</v>
      </c>
      <c r="L418" s="10">
        <f t="shared" si="65"/>
        <v>95.42</v>
      </c>
      <c r="M418" s="10">
        <f t="shared" si="66"/>
        <v>0</v>
      </c>
      <c r="N418" s="10">
        <f t="shared" si="67"/>
        <v>0</v>
      </c>
      <c r="O418" s="69">
        <f t="shared" si="68"/>
        <v>0</v>
      </c>
      <c r="P418" s="70">
        <f t="shared" si="69"/>
        <v>27.262440218608706</v>
      </c>
      <c r="R418" s="146">
        <v>0.29572251279079559</v>
      </c>
      <c r="S418" s="146">
        <v>0.31792867551051446</v>
      </c>
      <c r="T418" s="146">
        <v>0.22066616134464129</v>
      </c>
      <c r="U418" s="146">
        <v>0.28570991635515308</v>
      </c>
      <c r="V418" s="146">
        <v>0.30897661991362346</v>
      </c>
      <c r="W418" s="146">
        <v>0.29817609879138229</v>
      </c>
      <c r="X418" s="146">
        <v>0.2664108613230321</v>
      </c>
      <c r="Y418" s="146">
        <v>0.34431834768419944</v>
      </c>
      <c r="Z418" s="146">
        <v>0.2635183160196829</v>
      </c>
      <c r="AA418" s="146">
        <v>0.39528430836522693</v>
      </c>
      <c r="AB418" s="146">
        <v>0.34452569710224162</v>
      </c>
      <c r="AC418" s="146">
        <v>0.39919354838709681</v>
      </c>
      <c r="AD418" s="146">
        <v>0.27378414081205127</v>
      </c>
      <c r="AE418" s="146">
        <v>0.36804264625478411</v>
      </c>
    </row>
    <row r="419" spans="1:31" x14ac:dyDescent="0.25">
      <c r="A419" s="10">
        <v>26</v>
      </c>
      <c r="B419" s="71" t="s">
        <v>226</v>
      </c>
      <c r="C419" s="43">
        <f t="shared" si="70"/>
        <v>0.29295901942318703</v>
      </c>
      <c r="D419" s="49"/>
      <c r="E419" s="49"/>
      <c r="F419" s="49">
        <v>1</v>
      </c>
      <c r="G419" s="49"/>
      <c r="H419" s="49"/>
      <c r="I419" s="49"/>
      <c r="J419" s="10">
        <f t="shared" si="63"/>
        <v>0</v>
      </c>
      <c r="K419" s="10">
        <f t="shared" si="64"/>
        <v>0</v>
      </c>
      <c r="L419" s="10">
        <f t="shared" si="65"/>
        <v>95.42</v>
      </c>
      <c r="M419" s="10">
        <f t="shared" si="66"/>
        <v>0</v>
      </c>
      <c r="N419" s="10">
        <f t="shared" si="67"/>
        <v>0</v>
      </c>
      <c r="O419" s="69">
        <f t="shared" si="68"/>
        <v>0</v>
      </c>
      <c r="P419" s="70">
        <f t="shared" si="69"/>
        <v>27.954149633360508</v>
      </c>
      <c r="R419" s="146">
        <v>0.30987136715579833</v>
      </c>
      <c r="S419" s="146">
        <v>0.32831792196074883</v>
      </c>
      <c r="T419" s="146">
        <v>0.22441996937589007</v>
      </c>
      <c r="U419" s="146">
        <v>0.29295901942318703</v>
      </c>
      <c r="V419" s="146">
        <v>0.32011343075423926</v>
      </c>
      <c r="W419" s="146">
        <v>0.30411011389343512</v>
      </c>
      <c r="X419" s="146">
        <v>0.27362267504468735</v>
      </c>
      <c r="Y419" s="146">
        <v>0.35534076889256228</v>
      </c>
      <c r="Z419" s="146">
        <v>0.2635183160196829</v>
      </c>
      <c r="AA419" s="146">
        <v>0.39528430836522693</v>
      </c>
      <c r="AB419" s="146">
        <v>0.34452569710224162</v>
      </c>
      <c r="AC419" s="146">
        <v>0.39919354838709681</v>
      </c>
      <c r="AD419" s="146">
        <v>0.28695846093166971</v>
      </c>
      <c r="AE419" s="146">
        <v>0.36804264625478411</v>
      </c>
    </row>
    <row r="420" spans="1:31" x14ac:dyDescent="0.25">
      <c r="A420" s="10">
        <v>27</v>
      </c>
      <c r="B420" s="71" t="s">
        <v>227</v>
      </c>
      <c r="C420" s="43">
        <f t="shared" si="70"/>
        <v>0.29423447408326442</v>
      </c>
      <c r="D420" s="49"/>
      <c r="E420" s="49"/>
      <c r="F420" s="49">
        <v>1</v>
      </c>
      <c r="G420" s="49"/>
      <c r="H420" s="49"/>
      <c r="I420" s="49"/>
      <c r="J420" s="10">
        <f t="shared" si="63"/>
        <v>0</v>
      </c>
      <c r="K420" s="10">
        <f t="shared" si="64"/>
        <v>0</v>
      </c>
      <c r="L420" s="10">
        <f t="shared" si="65"/>
        <v>95.42</v>
      </c>
      <c r="M420" s="10">
        <f t="shared" si="66"/>
        <v>0</v>
      </c>
      <c r="N420" s="10">
        <f t="shared" si="67"/>
        <v>0</v>
      </c>
      <c r="O420" s="69">
        <f t="shared" si="68"/>
        <v>0</v>
      </c>
      <c r="P420" s="70">
        <f t="shared" si="69"/>
        <v>28.075853517025092</v>
      </c>
      <c r="R420" s="146">
        <v>0.32419923030578318</v>
      </c>
      <c r="S420" s="146">
        <v>0.33245588640749929</v>
      </c>
      <c r="T420" s="146">
        <v>0.23192036657678908</v>
      </c>
      <c r="U420" s="146">
        <v>0.29423447408326442</v>
      </c>
      <c r="V420" s="146">
        <v>0.32761643409468055</v>
      </c>
      <c r="W420" s="146">
        <v>0.30544184005495179</v>
      </c>
      <c r="X420" s="146">
        <v>0.27978262270398485</v>
      </c>
      <c r="Y420" s="146">
        <v>0.35970524882823268</v>
      </c>
      <c r="Z420" s="146">
        <v>0.24778567523236744</v>
      </c>
      <c r="AA420" s="146">
        <v>0.38705576817933296</v>
      </c>
      <c r="AB420" s="146">
        <v>0.31744805904866052</v>
      </c>
      <c r="AC420" s="146">
        <v>0.38208720612356484</v>
      </c>
      <c r="AD420" s="146">
        <v>0.30187851982250391</v>
      </c>
      <c r="AE420" s="146">
        <v>0.33557271733187527</v>
      </c>
    </row>
    <row r="421" spans="1:31" x14ac:dyDescent="0.25">
      <c r="A421" s="10">
        <v>28</v>
      </c>
      <c r="B421" s="71" t="s">
        <v>228</v>
      </c>
      <c r="C421" s="43">
        <f t="shared" si="70"/>
        <v>0.29210333465123656</v>
      </c>
      <c r="D421" s="49"/>
      <c r="E421" s="49"/>
      <c r="F421" s="49">
        <v>1</v>
      </c>
      <c r="G421" s="49"/>
      <c r="H421" s="49"/>
      <c r="I421" s="49"/>
      <c r="J421" s="10">
        <f t="shared" si="63"/>
        <v>0</v>
      </c>
      <c r="K421" s="10">
        <f t="shared" si="64"/>
        <v>0</v>
      </c>
      <c r="L421" s="10">
        <f t="shared" si="65"/>
        <v>95.42</v>
      </c>
      <c r="M421" s="10">
        <f t="shared" si="66"/>
        <v>0</v>
      </c>
      <c r="N421" s="10">
        <f t="shared" si="67"/>
        <v>0</v>
      </c>
      <c r="O421" s="69">
        <f t="shared" si="68"/>
        <v>0</v>
      </c>
      <c r="P421" s="70">
        <f t="shared" si="69"/>
        <v>27.872500192420993</v>
      </c>
      <c r="R421" s="146">
        <v>0.33282745374193118</v>
      </c>
      <c r="S421" s="146">
        <v>0.32736471229355096</v>
      </c>
      <c r="T421" s="146">
        <v>0.23285159972300284</v>
      </c>
      <c r="U421" s="146">
        <v>0.29210333465123656</v>
      </c>
      <c r="V421" s="146">
        <v>0.33011743520816095</v>
      </c>
      <c r="W421" s="146">
        <v>0.3023018386643167</v>
      </c>
      <c r="X421" s="146">
        <v>0.28311009443065888</v>
      </c>
      <c r="Y421" s="146">
        <v>0.35925269291223172</v>
      </c>
      <c r="Z421" s="146">
        <v>0.24778567523236744</v>
      </c>
      <c r="AA421" s="146">
        <v>0.38705576817933296</v>
      </c>
      <c r="AB421" s="146">
        <v>0.31744805904866052</v>
      </c>
      <c r="AC421" s="146">
        <v>0.38208720612356484</v>
      </c>
      <c r="AD421" s="146">
        <v>0.31093939878889382</v>
      </c>
      <c r="AE421" s="146">
        <v>0.33557271733187527</v>
      </c>
    </row>
    <row r="422" spans="1:31" x14ac:dyDescent="0.25">
      <c r="A422" s="10">
        <v>29</v>
      </c>
      <c r="B422" s="71" t="s">
        <v>229</v>
      </c>
      <c r="C422" s="43">
        <f t="shared" si="70"/>
        <v>0.2842568667424068</v>
      </c>
      <c r="D422" s="49"/>
      <c r="E422" s="49"/>
      <c r="F422" s="49">
        <v>1</v>
      </c>
      <c r="G422" s="49"/>
      <c r="H422" s="49"/>
      <c r="I422" s="49"/>
      <c r="J422" s="10">
        <f t="shared" si="63"/>
        <v>0</v>
      </c>
      <c r="K422" s="10">
        <f t="shared" si="64"/>
        <v>0</v>
      </c>
      <c r="L422" s="10">
        <f t="shared" si="65"/>
        <v>95.42</v>
      </c>
      <c r="M422" s="10">
        <f t="shared" si="66"/>
        <v>0</v>
      </c>
      <c r="N422" s="10">
        <f t="shared" si="67"/>
        <v>0</v>
      </c>
      <c r="O422" s="69">
        <f t="shared" si="68"/>
        <v>0</v>
      </c>
      <c r="P422" s="70">
        <f t="shared" si="69"/>
        <v>27.123790224560459</v>
      </c>
      <c r="R422" s="146">
        <v>0.33481803143093453</v>
      </c>
      <c r="S422" s="146">
        <v>0.31678334606543157</v>
      </c>
      <c r="T422" s="146">
        <v>0.23562364257684809</v>
      </c>
      <c r="U422" s="146">
        <v>0.2842568667424068</v>
      </c>
      <c r="V422" s="146">
        <v>0.32543909194882698</v>
      </c>
      <c r="W422" s="146">
        <v>0.29296017132544133</v>
      </c>
      <c r="X422" s="146">
        <v>0.28045636697922055</v>
      </c>
      <c r="Y422" s="146">
        <v>0.35076918709702692</v>
      </c>
      <c r="Z422" s="146">
        <v>0.22602515035538551</v>
      </c>
      <c r="AA422" s="146">
        <v>0.34548250410060155</v>
      </c>
      <c r="AB422" s="146">
        <v>0.27198605795516673</v>
      </c>
      <c r="AC422" s="146">
        <v>0.33850464734827784</v>
      </c>
      <c r="AD422" s="146">
        <v>0.31273461193824098</v>
      </c>
      <c r="AE422" s="146">
        <v>0.26551394204483325</v>
      </c>
    </row>
    <row r="423" spans="1:31" x14ac:dyDescent="0.25">
      <c r="A423" s="10">
        <v>30</v>
      </c>
      <c r="B423" s="71" t="s">
        <v>230</v>
      </c>
      <c r="C423" s="43">
        <f t="shared" si="70"/>
        <v>0.26836211847853275</v>
      </c>
      <c r="D423" s="49"/>
      <c r="E423" s="49"/>
      <c r="F423" s="49">
        <v>1</v>
      </c>
      <c r="G423" s="49"/>
      <c r="H423" s="49"/>
      <c r="I423" s="49"/>
      <c r="J423" s="10">
        <f t="shared" si="63"/>
        <v>0</v>
      </c>
      <c r="K423" s="10">
        <f t="shared" si="64"/>
        <v>0</v>
      </c>
      <c r="L423" s="10">
        <f t="shared" si="65"/>
        <v>95.42</v>
      </c>
      <c r="M423" s="10">
        <f t="shared" si="66"/>
        <v>0</v>
      </c>
      <c r="N423" s="10">
        <f t="shared" si="67"/>
        <v>0</v>
      </c>
      <c r="O423" s="69">
        <f t="shared" si="68"/>
        <v>0</v>
      </c>
      <c r="P423" s="70">
        <f t="shared" si="69"/>
        <v>25.607113345221595</v>
      </c>
      <c r="R423" s="146">
        <v>0.32956949385525297</v>
      </c>
      <c r="S423" s="146">
        <v>0.30445812339189626</v>
      </c>
      <c r="T423" s="146">
        <v>0.23593405362558589</v>
      </c>
      <c r="U423" s="146">
        <v>0.26836211847853275</v>
      </c>
      <c r="V423" s="146">
        <v>0.31444939882076883</v>
      </c>
      <c r="W423" s="146">
        <v>0.27809575725792279</v>
      </c>
      <c r="X423" s="146">
        <v>0.27017145436950063</v>
      </c>
      <c r="Y423" s="146">
        <v>0.33657887447665741</v>
      </c>
      <c r="Z423" s="146">
        <v>0.22602515035538551</v>
      </c>
      <c r="AA423" s="146">
        <v>0.34548250410060155</v>
      </c>
      <c r="AB423" s="146">
        <v>0.27198605795516673</v>
      </c>
      <c r="AC423" s="146">
        <v>0.33850464734827784</v>
      </c>
      <c r="AD423" s="146">
        <v>0.30832432451622277</v>
      </c>
      <c r="AE423" s="146">
        <v>0.26551394204483325</v>
      </c>
    </row>
    <row r="424" spans="1:31" x14ac:dyDescent="0.25">
      <c r="A424" s="10">
        <v>31</v>
      </c>
      <c r="B424" s="71" t="s">
        <v>231</v>
      </c>
      <c r="C424" s="43">
        <f t="shared" si="70"/>
        <v>0.24218300795555478</v>
      </c>
      <c r="D424" s="49"/>
      <c r="E424" s="49"/>
      <c r="F424" s="49">
        <v>1</v>
      </c>
      <c r="G424" s="49"/>
      <c r="H424" s="49"/>
      <c r="I424" s="49"/>
      <c r="J424" s="10">
        <f t="shared" si="63"/>
        <v>0</v>
      </c>
      <c r="K424" s="10">
        <f t="shared" si="64"/>
        <v>0</v>
      </c>
      <c r="L424" s="10">
        <f t="shared" si="65"/>
        <v>95.42</v>
      </c>
      <c r="M424" s="10">
        <f t="shared" si="66"/>
        <v>0</v>
      </c>
      <c r="N424" s="10">
        <f t="shared" si="67"/>
        <v>0</v>
      </c>
      <c r="O424" s="69">
        <f t="shared" si="68"/>
        <v>0</v>
      </c>
      <c r="P424" s="70">
        <f t="shared" si="69"/>
        <v>23.109102619119039</v>
      </c>
      <c r="R424" s="146">
        <v>0.31648753184874495</v>
      </c>
      <c r="S424" s="146">
        <v>0.28714517571558112</v>
      </c>
      <c r="T424" s="146">
        <v>0.23084475619860434</v>
      </c>
      <c r="U424" s="146">
        <v>0.24218300795555478</v>
      </c>
      <c r="V424" s="146">
        <v>0.29660402028752331</v>
      </c>
      <c r="W424" s="146">
        <v>0.25766289997582653</v>
      </c>
      <c r="X424" s="146">
        <v>0.25109349147379695</v>
      </c>
      <c r="Y424" s="146">
        <v>0.31226358204067289</v>
      </c>
      <c r="Z424" s="146">
        <v>0.19119054127938764</v>
      </c>
      <c r="AA424" s="146">
        <v>0.27201339529797702</v>
      </c>
      <c r="AB424" s="146">
        <v>0.19122471295790053</v>
      </c>
      <c r="AC424" s="146">
        <v>0.26288272279934394</v>
      </c>
      <c r="AD424" s="146">
        <v>0.29708657291204177</v>
      </c>
      <c r="AE424" s="146">
        <v>0.17860169491525429</v>
      </c>
    </row>
    <row r="425" spans="1:31" x14ac:dyDescent="0.25">
      <c r="A425" s="10">
        <v>32</v>
      </c>
      <c r="B425" s="71" t="s">
        <v>232</v>
      </c>
      <c r="C425" s="43">
        <f t="shared" si="70"/>
        <v>0.21149944363306336</v>
      </c>
      <c r="D425" s="49"/>
      <c r="E425" s="49"/>
      <c r="F425" s="49">
        <v>1</v>
      </c>
      <c r="G425" s="49"/>
      <c r="H425" s="49"/>
      <c r="I425" s="49"/>
      <c r="J425" s="10">
        <f t="shared" si="63"/>
        <v>0</v>
      </c>
      <c r="K425" s="10">
        <f t="shared" si="64"/>
        <v>0</v>
      </c>
      <c r="L425" s="10">
        <f t="shared" si="65"/>
        <v>95.42</v>
      </c>
      <c r="M425" s="10">
        <f t="shared" si="66"/>
        <v>0</v>
      </c>
      <c r="N425" s="10">
        <f t="shared" si="67"/>
        <v>0</v>
      </c>
      <c r="O425" s="69">
        <f t="shared" si="68"/>
        <v>0</v>
      </c>
      <c r="P425" s="70">
        <f t="shared" si="69"/>
        <v>20.181276911466906</v>
      </c>
      <c r="R425" s="146">
        <v>0.29699705533986964</v>
      </c>
      <c r="S425" s="146">
        <v>0.26075087392309382</v>
      </c>
      <c r="T425" s="146">
        <v>0.21974214706002618</v>
      </c>
      <c r="U425" s="146">
        <v>0.21149944363306336</v>
      </c>
      <c r="V425" s="146">
        <v>0.27230017417299579</v>
      </c>
      <c r="W425" s="146">
        <v>0.23205328364430466</v>
      </c>
      <c r="X425" s="146">
        <v>0.22738869289203612</v>
      </c>
      <c r="Y425" s="146">
        <v>0.28127500745348732</v>
      </c>
      <c r="Z425" s="146">
        <v>0.19119054127938764</v>
      </c>
      <c r="AA425" s="146">
        <v>0.27201339529797702</v>
      </c>
      <c r="AB425" s="146">
        <v>0.19122471295790053</v>
      </c>
      <c r="AC425" s="146">
        <v>0.26288272279934394</v>
      </c>
      <c r="AD425" s="146">
        <v>0.27769968445275328</v>
      </c>
      <c r="AE425" s="146">
        <v>0.17860169491525429</v>
      </c>
    </row>
    <row r="426" spans="1:31" x14ac:dyDescent="0.25">
      <c r="A426" s="10">
        <v>33</v>
      </c>
      <c r="B426" s="71" t="s">
        <v>233</v>
      </c>
      <c r="C426" s="43">
        <f t="shared" si="70"/>
        <v>0.17505211584667854</v>
      </c>
      <c r="D426" s="49"/>
      <c r="E426" s="49"/>
      <c r="F426" s="49">
        <v>1</v>
      </c>
      <c r="G426" s="49"/>
      <c r="H426" s="49"/>
      <c r="I426" s="49"/>
      <c r="J426" s="10">
        <f t="shared" si="63"/>
        <v>0</v>
      </c>
      <c r="K426" s="10">
        <f t="shared" si="64"/>
        <v>0</v>
      </c>
      <c r="L426" s="10">
        <f t="shared" si="65"/>
        <v>95.42</v>
      </c>
      <c r="M426" s="10">
        <f t="shared" si="66"/>
        <v>0</v>
      </c>
      <c r="N426" s="10">
        <f t="shared" si="67"/>
        <v>0</v>
      </c>
      <c r="O426" s="69">
        <f t="shared" si="68"/>
        <v>0</v>
      </c>
      <c r="P426" s="70">
        <f t="shared" si="69"/>
        <v>16.703472894090066</v>
      </c>
      <c r="R426" s="146">
        <v>0.2705323965680832</v>
      </c>
      <c r="S426" s="146">
        <v>0.22902155368318888</v>
      </c>
      <c r="T426" s="146">
        <v>0.19604262443196882</v>
      </c>
      <c r="U426" s="146">
        <v>0.17505211584667854</v>
      </c>
      <c r="V426" s="146">
        <v>0.24086847488504912</v>
      </c>
      <c r="W426" s="146">
        <v>0.20047048379421489</v>
      </c>
      <c r="X426" s="146">
        <v>0.19876831107768847</v>
      </c>
      <c r="Y426" s="146">
        <v>0.2460830321549709</v>
      </c>
      <c r="Z426" s="146">
        <v>0.12213641334062332</v>
      </c>
      <c r="AA426" s="146">
        <v>0.16973756150902133</v>
      </c>
      <c r="AB426" s="146">
        <v>8.387780207763805E-2</v>
      </c>
      <c r="AC426" s="146">
        <v>0.15488655002733737</v>
      </c>
      <c r="AD426" s="146">
        <v>0.25111074009116263</v>
      </c>
      <c r="AE426" s="146">
        <v>7.1131765992345539E-2</v>
      </c>
    </row>
    <row r="427" spans="1:31" x14ac:dyDescent="0.25">
      <c r="A427" s="10">
        <v>34</v>
      </c>
      <c r="B427" s="71" t="s">
        <v>234</v>
      </c>
      <c r="C427" s="43">
        <f t="shared" si="70"/>
        <v>0.13618303870571677</v>
      </c>
      <c r="D427" s="49"/>
      <c r="E427" s="49"/>
      <c r="F427" s="49">
        <v>1</v>
      </c>
      <c r="G427" s="49"/>
      <c r="H427" s="49"/>
      <c r="I427" s="49"/>
      <c r="J427" s="10">
        <f t="shared" si="63"/>
        <v>0</v>
      </c>
      <c r="K427" s="10">
        <f t="shared" si="64"/>
        <v>0</v>
      </c>
      <c r="L427" s="10">
        <f t="shared" si="65"/>
        <v>95.42</v>
      </c>
      <c r="M427" s="10">
        <f t="shared" si="66"/>
        <v>0</v>
      </c>
      <c r="N427" s="10">
        <f t="shared" si="67"/>
        <v>0</v>
      </c>
      <c r="O427" s="69">
        <f t="shared" si="68"/>
        <v>0</v>
      </c>
      <c r="P427" s="70">
        <f t="shared" si="69"/>
        <v>12.994585553299494</v>
      </c>
      <c r="R427" s="146">
        <v>0.23675701901761881</v>
      </c>
      <c r="S427" s="146">
        <v>0.19236362221831502</v>
      </c>
      <c r="T427" s="146">
        <v>0.16664020114105269</v>
      </c>
      <c r="U427" s="146">
        <v>0.13618303870571677</v>
      </c>
      <c r="V427" s="146">
        <v>0.20319162869902924</v>
      </c>
      <c r="W427" s="146">
        <v>0.16341716177083532</v>
      </c>
      <c r="X427" s="146">
        <v>0.16638046127528835</v>
      </c>
      <c r="Y427" s="146">
        <v>0.20457828535020359</v>
      </c>
      <c r="Z427" s="146">
        <v>0.12213641334062332</v>
      </c>
      <c r="AA427" s="146">
        <v>0.16973756150902133</v>
      </c>
      <c r="AB427" s="146">
        <v>8.387780207763805E-2</v>
      </c>
      <c r="AC427" s="146">
        <v>0.15488655002733737</v>
      </c>
      <c r="AD427" s="146">
        <v>0.21876156456139118</v>
      </c>
      <c r="AE427" s="146">
        <v>7.1131765992345539E-2</v>
      </c>
    </row>
    <row r="428" spans="1:31" x14ac:dyDescent="0.25">
      <c r="A428" s="10">
        <v>35</v>
      </c>
      <c r="B428" s="71" t="s">
        <v>235</v>
      </c>
      <c r="C428" s="43">
        <f t="shared" si="70"/>
        <v>9.6030434406829082E-2</v>
      </c>
      <c r="D428" s="49"/>
      <c r="E428" s="49"/>
      <c r="F428" s="49">
        <v>1</v>
      </c>
      <c r="G428" s="49"/>
      <c r="H428" s="49"/>
      <c r="I428" s="49"/>
      <c r="J428" s="10">
        <f t="shared" si="63"/>
        <v>0</v>
      </c>
      <c r="K428" s="10">
        <f t="shared" si="64"/>
        <v>0</v>
      </c>
      <c r="L428" s="10">
        <f t="shared" si="65"/>
        <v>95.42</v>
      </c>
      <c r="M428" s="10">
        <f t="shared" si="66"/>
        <v>0</v>
      </c>
      <c r="N428" s="10">
        <f t="shared" si="67"/>
        <v>0</v>
      </c>
      <c r="O428" s="69">
        <f t="shared" si="68"/>
        <v>0</v>
      </c>
      <c r="P428" s="70">
        <f t="shared" si="69"/>
        <v>9.1632240510996308</v>
      </c>
      <c r="R428" s="146">
        <v>0.19694546523755041</v>
      </c>
      <c r="S428" s="146">
        <v>0.14841252841604335</v>
      </c>
      <c r="T428" s="146">
        <v>0.13516596457135122</v>
      </c>
      <c r="U428" s="146">
        <v>9.6030434406829082E-2</v>
      </c>
      <c r="V428" s="146">
        <v>0.16086586279618684</v>
      </c>
      <c r="W428" s="146">
        <v>0.12120666490628762</v>
      </c>
      <c r="X428" s="146">
        <v>0.12977827228187347</v>
      </c>
      <c r="Y428" s="146">
        <v>0.15801104863762855</v>
      </c>
      <c r="Z428" s="146">
        <v>3.4971295790049206E-2</v>
      </c>
      <c r="AA428" s="146">
        <v>4.5960907599781303E-2</v>
      </c>
      <c r="AB428" s="146">
        <v>7.305904866047019E-3</v>
      </c>
      <c r="AC428" s="146">
        <v>4.0295243302351007E-2</v>
      </c>
      <c r="AD428" s="146">
        <v>0.18056734464378463</v>
      </c>
      <c r="AE428" s="146">
        <v>4.2646254784035002E-3</v>
      </c>
    </row>
    <row r="429" spans="1:31" x14ac:dyDescent="0.25">
      <c r="A429" s="10">
        <v>36</v>
      </c>
      <c r="B429" s="71" t="s">
        <v>236</v>
      </c>
      <c r="C429" s="43">
        <f t="shared" si="70"/>
        <v>5.6128077541247705E-2</v>
      </c>
      <c r="D429" s="49"/>
      <c r="E429" s="49"/>
      <c r="F429" s="49">
        <v>1</v>
      </c>
      <c r="G429" s="49"/>
      <c r="H429" s="49"/>
      <c r="I429" s="49"/>
      <c r="J429" s="10">
        <f t="shared" si="63"/>
        <v>0</v>
      </c>
      <c r="K429" s="10">
        <f t="shared" si="64"/>
        <v>0</v>
      </c>
      <c r="L429" s="10">
        <f t="shared" si="65"/>
        <v>95.42</v>
      </c>
      <c r="M429" s="10">
        <f t="shared" si="66"/>
        <v>0</v>
      </c>
      <c r="N429" s="10">
        <f t="shared" si="67"/>
        <v>0</v>
      </c>
      <c r="O429" s="69">
        <f t="shared" si="68"/>
        <v>0</v>
      </c>
      <c r="P429" s="70">
        <f t="shared" si="69"/>
        <v>5.3557411589858557</v>
      </c>
      <c r="R429" s="146">
        <v>0.15190685493599823</v>
      </c>
      <c r="S429" s="146">
        <v>0.10153530261214101</v>
      </c>
      <c r="T429" s="146">
        <v>0.10341019239930603</v>
      </c>
      <c r="U429" s="146">
        <v>5.6128077541247705E-2</v>
      </c>
      <c r="V429" s="146">
        <v>0.1150386953344719</v>
      </c>
      <c r="W429" s="146">
        <v>7.5914919275877582E-2</v>
      </c>
      <c r="X429" s="146">
        <v>8.9834861678616304E-2</v>
      </c>
      <c r="Y429" s="146">
        <v>0.10640433333500893</v>
      </c>
      <c r="Z429" s="146">
        <v>3.4971295790049206E-2</v>
      </c>
      <c r="AA429" s="146">
        <v>4.5960907599781303E-2</v>
      </c>
      <c r="AB429" s="146">
        <v>7.305904866047019E-3</v>
      </c>
      <c r="AC429" s="146">
        <v>4.0295243302351007E-2</v>
      </c>
      <c r="AD429" s="146">
        <v>0.13793456623094177</v>
      </c>
      <c r="AE429" s="146">
        <v>4.2646254784035002E-3</v>
      </c>
    </row>
    <row r="430" spans="1:31" x14ac:dyDescent="0.25">
      <c r="A430" s="10">
        <v>37</v>
      </c>
      <c r="B430" s="72" t="s">
        <v>237</v>
      </c>
      <c r="C430" s="43">
        <f t="shared" si="70"/>
        <v>1.8631325034546193E-2</v>
      </c>
      <c r="D430" s="49">
        <v>1</v>
      </c>
      <c r="E430" s="49"/>
      <c r="F430" s="49"/>
      <c r="G430" s="49"/>
      <c r="H430" s="49"/>
      <c r="I430" s="49"/>
      <c r="J430" s="10">
        <f t="shared" si="63"/>
        <v>314.92</v>
      </c>
      <c r="K430" s="10">
        <f t="shared" si="64"/>
        <v>0</v>
      </c>
      <c r="L430" s="10">
        <f t="shared" si="65"/>
        <v>0</v>
      </c>
      <c r="M430" s="10">
        <f t="shared" si="66"/>
        <v>0</v>
      </c>
      <c r="N430" s="10">
        <f t="shared" si="67"/>
        <v>0</v>
      </c>
      <c r="O430" s="69">
        <f t="shared" si="68"/>
        <v>0</v>
      </c>
      <c r="P430" s="70">
        <f t="shared" si="69"/>
        <v>5.8673768798792878</v>
      </c>
      <c r="R430" s="146">
        <v>0.1060519645749267</v>
      </c>
      <c r="S430" s="146">
        <v>5.2153130473509286E-2</v>
      </c>
      <c r="T430" s="146">
        <v>7.1769922012837717E-2</v>
      </c>
      <c r="U430" s="146">
        <v>1.8631325034546193E-2</v>
      </c>
      <c r="V430" s="146">
        <v>6.7482894750204317E-2</v>
      </c>
      <c r="W430" s="146">
        <v>3.1171531476680309E-2</v>
      </c>
      <c r="X430" s="146">
        <v>4.8103966263509476E-2</v>
      </c>
      <c r="Y430" s="146">
        <v>5.3248189303029977E-2</v>
      </c>
      <c r="Z430" s="146">
        <v>5.5358119190814664E-4</v>
      </c>
      <c r="AA430" s="146">
        <v>2.5287042099507938E-4</v>
      </c>
      <c r="AB430" s="146">
        <v>0</v>
      </c>
      <c r="AC430" s="146">
        <v>3.4171678512848566E-4</v>
      </c>
      <c r="AD430" s="146">
        <v>9.4057860596504048E-2</v>
      </c>
      <c r="AE430" s="146">
        <v>0</v>
      </c>
    </row>
    <row r="431" spans="1:31" x14ac:dyDescent="0.25">
      <c r="A431" s="10">
        <v>38</v>
      </c>
      <c r="B431" s="72" t="s">
        <v>238</v>
      </c>
      <c r="C431" s="43">
        <f t="shared" si="70"/>
        <v>7.1037981067593797E-4</v>
      </c>
      <c r="D431" s="49">
        <v>1</v>
      </c>
      <c r="E431" s="49"/>
      <c r="F431" s="49"/>
      <c r="G431" s="49"/>
      <c r="H431" s="49"/>
      <c r="I431" s="49"/>
      <c r="J431" s="10">
        <f t="shared" si="63"/>
        <v>314.92</v>
      </c>
      <c r="K431" s="10">
        <f t="shared" si="64"/>
        <v>0</v>
      </c>
      <c r="L431" s="10">
        <f t="shared" si="65"/>
        <v>0</v>
      </c>
      <c r="M431" s="10">
        <f t="shared" si="66"/>
        <v>0</v>
      </c>
      <c r="N431" s="10">
        <f t="shared" si="67"/>
        <v>0</v>
      </c>
      <c r="O431" s="69">
        <f t="shared" si="68"/>
        <v>0</v>
      </c>
      <c r="P431" s="70">
        <f t="shared" si="69"/>
        <v>0.22371280997806639</v>
      </c>
      <c r="R431" s="146">
        <v>5.8306741444441861E-2</v>
      </c>
      <c r="S431" s="146">
        <v>9.3621445607730662E-3</v>
      </c>
      <c r="T431" s="146">
        <v>3.6209809778353856E-2</v>
      </c>
      <c r="U431" s="146">
        <v>7.1037981067593797E-4</v>
      </c>
      <c r="V431" s="146">
        <v>2.1398271291513445E-2</v>
      </c>
      <c r="W431" s="146">
        <v>2.2782962273008244E-3</v>
      </c>
      <c r="X431" s="146">
        <v>1.0979281709707682E-2</v>
      </c>
      <c r="Y431" s="146">
        <v>7.9695863851697198E-3</v>
      </c>
      <c r="Z431" s="146">
        <v>5.5358119190814664E-4</v>
      </c>
      <c r="AA431" s="146">
        <v>2.5287042099507938E-4</v>
      </c>
      <c r="AB431" s="146">
        <v>0</v>
      </c>
      <c r="AC431" s="146">
        <v>3.4171678512848566E-4</v>
      </c>
      <c r="AD431" s="146">
        <v>4.7848791421575929E-2</v>
      </c>
      <c r="AE431" s="146">
        <v>0</v>
      </c>
    </row>
    <row r="432" spans="1:31" x14ac:dyDescent="0.25">
      <c r="A432" s="10">
        <v>39</v>
      </c>
      <c r="B432" s="72" t="s">
        <v>239</v>
      </c>
      <c r="C432" s="43">
        <f t="shared" si="70"/>
        <v>0</v>
      </c>
      <c r="D432" s="49">
        <v>1</v>
      </c>
      <c r="E432" s="49"/>
      <c r="F432" s="49"/>
      <c r="G432" s="49"/>
      <c r="H432" s="49"/>
      <c r="I432" s="49"/>
      <c r="J432" s="10">
        <f t="shared" si="63"/>
        <v>314.92</v>
      </c>
      <c r="K432" s="10">
        <f t="shared" si="64"/>
        <v>0</v>
      </c>
      <c r="L432" s="10">
        <f t="shared" si="65"/>
        <v>0</v>
      </c>
      <c r="M432" s="10">
        <f t="shared" si="66"/>
        <v>0</v>
      </c>
      <c r="N432" s="10">
        <f t="shared" si="67"/>
        <v>0</v>
      </c>
      <c r="O432" s="69">
        <f t="shared" si="68"/>
        <v>0</v>
      </c>
      <c r="P432" s="70">
        <f t="shared" si="69"/>
        <v>0</v>
      </c>
      <c r="R432" s="146">
        <v>1.3132084466303129E-2</v>
      </c>
      <c r="S432" s="146">
        <v>0</v>
      </c>
      <c r="T432" s="146">
        <v>5.3419575829309913E-3</v>
      </c>
      <c r="U432" s="146">
        <v>0</v>
      </c>
      <c r="V432" s="146">
        <v>8.3857096157873262E-4</v>
      </c>
      <c r="W432" s="146">
        <v>0</v>
      </c>
      <c r="X432" s="146">
        <v>1.1687400692863531E-4</v>
      </c>
      <c r="Y432" s="146">
        <v>0</v>
      </c>
      <c r="Z432" s="146">
        <v>0</v>
      </c>
      <c r="AA432" s="146">
        <v>0</v>
      </c>
      <c r="AB432" s="146">
        <v>0</v>
      </c>
      <c r="AC432" s="146">
        <v>0</v>
      </c>
      <c r="AD432" s="146">
        <v>7.6967996836183458E-3</v>
      </c>
      <c r="AE432" s="146">
        <v>0</v>
      </c>
    </row>
    <row r="433" spans="1:32" x14ac:dyDescent="0.25">
      <c r="A433" s="10">
        <v>40</v>
      </c>
      <c r="B433" s="72" t="s">
        <v>240</v>
      </c>
      <c r="C433" s="43">
        <f t="shared" si="70"/>
        <v>0</v>
      </c>
      <c r="D433" s="49">
        <v>1</v>
      </c>
      <c r="E433" s="49"/>
      <c r="F433" s="49"/>
      <c r="G433" s="49"/>
      <c r="H433" s="49"/>
      <c r="I433" s="49"/>
      <c r="J433" s="10">
        <f t="shared" si="63"/>
        <v>314.92</v>
      </c>
      <c r="K433" s="10">
        <f t="shared" si="64"/>
        <v>0</v>
      </c>
      <c r="L433" s="10">
        <f t="shared" si="65"/>
        <v>0</v>
      </c>
      <c r="M433" s="10">
        <f t="shared" si="66"/>
        <v>0</v>
      </c>
      <c r="N433" s="10">
        <f t="shared" si="67"/>
        <v>0</v>
      </c>
      <c r="O433" s="69">
        <f t="shared" si="68"/>
        <v>0</v>
      </c>
      <c r="P433" s="70">
        <f t="shared" si="69"/>
        <v>0</v>
      </c>
      <c r="R433" s="146">
        <v>1.2172597378797882E-4</v>
      </c>
      <c r="S433" s="146">
        <v>0</v>
      </c>
      <c r="T433" s="146">
        <v>0</v>
      </c>
      <c r="U433" s="146">
        <v>0</v>
      </c>
      <c r="V433" s="146">
        <v>0</v>
      </c>
      <c r="W433" s="146">
        <v>0</v>
      </c>
      <c r="X433" s="146">
        <v>0</v>
      </c>
      <c r="Y433" s="146">
        <v>0</v>
      </c>
      <c r="Z433" s="146">
        <v>0</v>
      </c>
      <c r="AA433" s="146">
        <v>0</v>
      </c>
      <c r="AB433" s="146">
        <v>0</v>
      </c>
      <c r="AC433" s="146">
        <v>0</v>
      </c>
      <c r="AD433" s="146">
        <v>0</v>
      </c>
      <c r="AE433" s="146">
        <v>0</v>
      </c>
    </row>
    <row r="434" spans="1:32" x14ac:dyDescent="0.25">
      <c r="A434" s="10">
        <v>41</v>
      </c>
      <c r="B434" s="71" t="s">
        <v>241</v>
      </c>
      <c r="C434" s="43">
        <f t="shared" si="70"/>
        <v>0</v>
      </c>
      <c r="D434" s="49"/>
      <c r="E434" s="49"/>
      <c r="F434" s="49">
        <v>1</v>
      </c>
      <c r="G434" s="49"/>
      <c r="H434" s="49"/>
      <c r="I434" s="49"/>
      <c r="J434" s="10">
        <f t="shared" si="63"/>
        <v>0</v>
      </c>
      <c r="K434" s="10">
        <f t="shared" si="64"/>
        <v>0</v>
      </c>
      <c r="L434" s="10">
        <f t="shared" si="65"/>
        <v>95.42</v>
      </c>
      <c r="M434" s="10">
        <f t="shared" si="66"/>
        <v>0</v>
      </c>
      <c r="N434" s="10">
        <f t="shared" si="67"/>
        <v>0</v>
      </c>
      <c r="O434" s="69">
        <f t="shared" si="68"/>
        <v>0</v>
      </c>
      <c r="P434" s="70">
        <f t="shared" si="69"/>
        <v>0</v>
      </c>
      <c r="R434" s="146">
        <v>0</v>
      </c>
      <c r="S434" s="146">
        <v>0</v>
      </c>
      <c r="T434" s="146">
        <v>0</v>
      </c>
      <c r="U434" s="146">
        <v>0</v>
      </c>
      <c r="V434" s="146">
        <v>0</v>
      </c>
      <c r="W434" s="146">
        <v>0</v>
      </c>
      <c r="X434" s="146">
        <v>0</v>
      </c>
      <c r="Y434" s="146">
        <v>0</v>
      </c>
      <c r="Z434" s="146">
        <v>0</v>
      </c>
      <c r="AA434" s="146">
        <v>0</v>
      </c>
      <c r="AB434" s="146">
        <v>0</v>
      </c>
      <c r="AC434" s="146">
        <v>0</v>
      </c>
      <c r="AD434" s="146">
        <v>0</v>
      </c>
      <c r="AE434" s="146">
        <v>0</v>
      </c>
    </row>
    <row r="435" spans="1:32" x14ac:dyDescent="0.25">
      <c r="A435" s="10">
        <v>42</v>
      </c>
      <c r="B435" s="71" t="s">
        <v>242</v>
      </c>
      <c r="C435" s="43">
        <f t="shared" si="70"/>
        <v>0</v>
      </c>
      <c r="D435" s="49"/>
      <c r="E435" s="49"/>
      <c r="F435" s="49">
        <v>1</v>
      </c>
      <c r="G435" s="49"/>
      <c r="H435" s="49"/>
      <c r="I435" s="49"/>
      <c r="J435" s="10">
        <f t="shared" si="63"/>
        <v>0</v>
      </c>
      <c r="K435" s="10">
        <f t="shared" si="64"/>
        <v>0</v>
      </c>
      <c r="L435" s="10">
        <f t="shared" si="65"/>
        <v>95.42</v>
      </c>
      <c r="M435" s="10">
        <f t="shared" si="66"/>
        <v>0</v>
      </c>
      <c r="N435" s="10">
        <f t="shared" si="67"/>
        <v>0</v>
      </c>
      <c r="O435" s="69">
        <f t="shared" si="68"/>
        <v>0</v>
      </c>
      <c r="P435" s="70">
        <f t="shared" si="69"/>
        <v>0</v>
      </c>
      <c r="R435" s="146">
        <v>0</v>
      </c>
      <c r="S435" s="146">
        <v>0</v>
      </c>
      <c r="T435" s="146">
        <v>0</v>
      </c>
      <c r="U435" s="146">
        <v>0</v>
      </c>
      <c r="V435" s="146">
        <v>0</v>
      </c>
      <c r="W435" s="146">
        <v>0</v>
      </c>
      <c r="X435" s="146">
        <v>0</v>
      </c>
      <c r="Y435" s="146">
        <v>0</v>
      </c>
      <c r="Z435" s="146">
        <v>0</v>
      </c>
      <c r="AA435" s="146">
        <v>0</v>
      </c>
      <c r="AB435" s="146">
        <v>0</v>
      </c>
      <c r="AC435" s="146">
        <v>0</v>
      </c>
      <c r="AD435" s="146">
        <v>0</v>
      </c>
      <c r="AE435" s="146">
        <v>0</v>
      </c>
    </row>
    <row r="436" spans="1:32" x14ac:dyDescent="0.25">
      <c r="A436" s="10">
        <v>43</v>
      </c>
      <c r="B436" s="71" t="s">
        <v>243</v>
      </c>
      <c r="C436" s="43">
        <f t="shared" si="70"/>
        <v>0</v>
      </c>
      <c r="D436" s="49"/>
      <c r="E436" s="49"/>
      <c r="F436" s="49">
        <v>1</v>
      </c>
      <c r="G436" s="49"/>
      <c r="H436" s="49"/>
      <c r="I436" s="49"/>
      <c r="J436" s="10">
        <f t="shared" si="63"/>
        <v>0</v>
      </c>
      <c r="K436" s="10">
        <f t="shared" si="64"/>
        <v>0</v>
      </c>
      <c r="L436" s="10">
        <f t="shared" si="65"/>
        <v>95.42</v>
      </c>
      <c r="M436" s="10">
        <f t="shared" si="66"/>
        <v>0</v>
      </c>
      <c r="N436" s="10">
        <f t="shared" si="67"/>
        <v>0</v>
      </c>
      <c r="O436" s="69">
        <f t="shared" si="68"/>
        <v>0</v>
      </c>
      <c r="P436" s="70">
        <f t="shared" si="69"/>
        <v>0</v>
      </c>
      <c r="R436" s="146">
        <v>0</v>
      </c>
      <c r="S436" s="146">
        <v>0</v>
      </c>
      <c r="T436" s="146">
        <v>0</v>
      </c>
      <c r="U436" s="146">
        <v>0</v>
      </c>
      <c r="V436" s="146">
        <v>0</v>
      </c>
      <c r="W436" s="146">
        <v>0</v>
      </c>
      <c r="X436" s="146">
        <v>0</v>
      </c>
      <c r="Y436" s="146">
        <v>0</v>
      </c>
      <c r="Z436" s="146">
        <v>0</v>
      </c>
      <c r="AA436" s="146">
        <v>0</v>
      </c>
      <c r="AB436" s="146">
        <v>0</v>
      </c>
      <c r="AC436" s="146">
        <v>0</v>
      </c>
      <c r="AD436" s="146">
        <v>0</v>
      </c>
      <c r="AE436" s="146">
        <v>0</v>
      </c>
    </row>
    <row r="437" spans="1:32" x14ac:dyDescent="0.25">
      <c r="A437" s="10">
        <v>44</v>
      </c>
      <c r="B437" s="71" t="s">
        <v>244</v>
      </c>
      <c r="C437" s="43">
        <f t="shared" si="70"/>
        <v>0</v>
      </c>
      <c r="D437" s="49"/>
      <c r="E437" s="49"/>
      <c r="F437" s="49">
        <v>1</v>
      </c>
      <c r="G437" s="49"/>
      <c r="H437" s="49"/>
      <c r="I437" s="49"/>
      <c r="J437" s="10">
        <f t="shared" si="63"/>
        <v>0</v>
      </c>
      <c r="K437" s="10">
        <f t="shared" si="64"/>
        <v>0</v>
      </c>
      <c r="L437" s="10">
        <f t="shared" si="65"/>
        <v>95.42</v>
      </c>
      <c r="M437" s="10">
        <f t="shared" si="66"/>
        <v>0</v>
      </c>
      <c r="N437" s="10">
        <f t="shared" si="67"/>
        <v>0</v>
      </c>
      <c r="O437" s="69">
        <f t="shared" si="68"/>
        <v>0</v>
      </c>
      <c r="P437" s="70">
        <f t="shared" si="69"/>
        <v>0</v>
      </c>
      <c r="R437" s="146">
        <v>0</v>
      </c>
      <c r="S437" s="146">
        <v>0</v>
      </c>
      <c r="T437" s="146">
        <v>0</v>
      </c>
      <c r="U437" s="146">
        <v>0</v>
      </c>
      <c r="V437" s="146">
        <v>0</v>
      </c>
      <c r="W437" s="146">
        <v>0</v>
      </c>
      <c r="X437" s="146">
        <v>0</v>
      </c>
      <c r="Y437" s="146">
        <v>0</v>
      </c>
      <c r="Z437" s="146">
        <v>0</v>
      </c>
      <c r="AA437" s="146">
        <v>0</v>
      </c>
      <c r="AB437" s="146">
        <v>0</v>
      </c>
      <c r="AC437" s="146">
        <v>0</v>
      </c>
      <c r="AD437" s="146">
        <v>0</v>
      </c>
      <c r="AE437" s="146">
        <v>0</v>
      </c>
    </row>
    <row r="438" spans="1:32" x14ac:dyDescent="0.25">
      <c r="A438" s="10">
        <v>45</v>
      </c>
      <c r="B438" s="71" t="s">
        <v>245</v>
      </c>
      <c r="C438" s="43">
        <f t="shared" si="70"/>
        <v>0</v>
      </c>
      <c r="D438" s="49"/>
      <c r="E438" s="49"/>
      <c r="F438" s="49">
        <v>1</v>
      </c>
      <c r="G438" s="49"/>
      <c r="H438" s="49"/>
      <c r="I438" s="49"/>
      <c r="J438" s="10">
        <f t="shared" si="63"/>
        <v>0</v>
      </c>
      <c r="K438" s="10">
        <f t="shared" si="64"/>
        <v>0</v>
      </c>
      <c r="L438" s="10">
        <f t="shared" si="65"/>
        <v>95.42</v>
      </c>
      <c r="M438" s="10">
        <f t="shared" si="66"/>
        <v>0</v>
      </c>
      <c r="N438" s="10">
        <f t="shared" si="67"/>
        <v>0</v>
      </c>
      <c r="O438" s="69">
        <f t="shared" si="68"/>
        <v>0</v>
      </c>
      <c r="P438" s="70">
        <f t="shared" si="69"/>
        <v>0</v>
      </c>
      <c r="R438" s="146">
        <v>0</v>
      </c>
      <c r="S438" s="146">
        <v>0</v>
      </c>
      <c r="T438" s="146">
        <v>0</v>
      </c>
      <c r="U438" s="146">
        <v>0</v>
      </c>
      <c r="V438" s="146">
        <v>0</v>
      </c>
      <c r="W438" s="146">
        <v>0</v>
      </c>
      <c r="X438" s="146">
        <v>0</v>
      </c>
      <c r="Y438" s="146">
        <v>0</v>
      </c>
      <c r="Z438" s="146">
        <v>0</v>
      </c>
      <c r="AA438" s="146">
        <v>0</v>
      </c>
      <c r="AB438" s="146">
        <v>0</v>
      </c>
      <c r="AC438" s="146">
        <v>0</v>
      </c>
      <c r="AD438" s="146">
        <v>0</v>
      </c>
      <c r="AE438" s="146">
        <v>0</v>
      </c>
    </row>
    <row r="439" spans="1:32" x14ac:dyDescent="0.25">
      <c r="A439" s="10">
        <v>46</v>
      </c>
      <c r="B439" s="71" t="s">
        <v>246</v>
      </c>
      <c r="C439" s="43">
        <f t="shared" si="70"/>
        <v>0</v>
      </c>
      <c r="D439" s="49"/>
      <c r="E439" s="49"/>
      <c r="F439" s="49">
        <v>1</v>
      </c>
      <c r="G439" s="49"/>
      <c r="H439" s="49"/>
      <c r="I439" s="49"/>
      <c r="J439" s="10">
        <f t="shared" si="63"/>
        <v>0</v>
      </c>
      <c r="K439" s="10">
        <f t="shared" si="64"/>
        <v>0</v>
      </c>
      <c r="L439" s="10">
        <f t="shared" si="65"/>
        <v>95.42</v>
      </c>
      <c r="M439" s="10">
        <f t="shared" si="66"/>
        <v>0</v>
      </c>
      <c r="N439" s="10">
        <f t="shared" si="67"/>
        <v>0</v>
      </c>
      <c r="O439" s="69">
        <f t="shared" si="68"/>
        <v>0</v>
      </c>
      <c r="P439" s="70">
        <f t="shared" si="69"/>
        <v>0</v>
      </c>
      <c r="R439" s="146">
        <v>0</v>
      </c>
      <c r="S439" s="146">
        <v>0</v>
      </c>
      <c r="T439" s="146">
        <v>0</v>
      </c>
      <c r="U439" s="146">
        <v>0</v>
      </c>
      <c r="V439" s="146">
        <v>0</v>
      </c>
      <c r="W439" s="146">
        <v>0</v>
      </c>
      <c r="X439" s="146">
        <v>0</v>
      </c>
      <c r="Y439" s="146">
        <v>0</v>
      </c>
      <c r="Z439" s="146">
        <v>0</v>
      </c>
      <c r="AA439" s="146">
        <v>0</v>
      </c>
      <c r="AB439" s="146">
        <v>0</v>
      </c>
      <c r="AC439" s="146">
        <v>0</v>
      </c>
      <c r="AD439" s="146">
        <v>0</v>
      </c>
      <c r="AE439" s="146">
        <v>0</v>
      </c>
    </row>
    <row r="440" spans="1:32" x14ac:dyDescent="0.25">
      <c r="A440" s="10">
        <v>47</v>
      </c>
      <c r="B440" s="64" t="s">
        <v>247</v>
      </c>
      <c r="C440" s="43">
        <f t="shared" si="70"/>
        <v>0</v>
      </c>
      <c r="D440" s="49"/>
      <c r="E440" s="49">
        <v>1</v>
      </c>
      <c r="F440" s="49"/>
      <c r="G440" s="49"/>
      <c r="H440" s="49"/>
      <c r="I440" s="49"/>
      <c r="J440" s="10">
        <f t="shared" si="63"/>
        <v>0</v>
      </c>
      <c r="K440" s="10">
        <f t="shared" si="64"/>
        <v>51.8</v>
      </c>
      <c r="L440" s="10">
        <f t="shared" si="65"/>
        <v>0</v>
      </c>
      <c r="M440" s="10">
        <f t="shared" si="66"/>
        <v>0</v>
      </c>
      <c r="N440" s="10">
        <f t="shared" si="67"/>
        <v>0</v>
      </c>
      <c r="O440" s="69">
        <f t="shared" si="68"/>
        <v>0</v>
      </c>
      <c r="P440" s="70">
        <f t="shared" si="69"/>
        <v>0</v>
      </c>
      <c r="R440" s="146">
        <v>0</v>
      </c>
      <c r="S440" s="146">
        <v>0</v>
      </c>
      <c r="T440" s="146">
        <v>0</v>
      </c>
      <c r="U440" s="146">
        <v>0</v>
      </c>
      <c r="V440" s="146">
        <v>0</v>
      </c>
      <c r="W440" s="146">
        <v>0</v>
      </c>
      <c r="X440" s="146">
        <v>0</v>
      </c>
      <c r="Y440" s="146">
        <v>0</v>
      </c>
      <c r="Z440" s="146">
        <v>0</v>
      </c>
      <c r="AA440" s="146">
        <v>0</v>
      </c>
      <c r="AB440" s="146">
        <v>0</v>
      </c>
      <c r="AC440" s="146">
        <v>0</v>
      </c>
      <c r="AD440" s="146">
        <v>0</v>
      </c>
      <c r="AE440" s="146">
        <v>0</v>
      </c>
    </row>
    <row r="441" spans="1:32" x14ac:dyDescent="0.25">
      <c r="A441" s="10">
        <v>48</v>
      </c>
      <c r="B441" s="64" t="s">
        <v>248</v>
      </c>
      <c r="C441" s="43">
        <f t="shared" si="70"/>
        <v>0</v>
      </c>
      <c r="D441" s="49"/>
      <c r="E441" s="49">
        <v>1</v>
      </c>
      <c r="F441" s="49"/>
      <c r="G441" s="49"/>
      <c r="H441" s="49"/>
      <c r="I441" s="49"/>
      <c r="J441" s="10">
        <f t="shared" si="63"/>
        <v>0</v>
      </c>
      <c r="K441" s="10">
        <f t="shared" si="64"/>
        <v>51.8</v>
      </c>
      <c r="L441" s="10">
        <f t="shared" si="65"/>
        <v>0</v>
      </c>
      <c r="M441" s="10">
        <f t="shared" si="66"/>
        <v>0</v>
      </c>
      <c r="N441" s="10">
        <f t="shared" si="67"/>
        <v>0</v>
      </c>
      <c r="O441" s="69">
        <f t="shared" si="68"/>
        <v>0</v>
      </c>
      <c r="P441" s="70">
        <f t="shared" si="69"/>
        <v>0</v>
      </c>
      <c r="R441" s="146">
        <v>0</v>
      </c>
      <c r="S441" s="146">
        <v>0</v>
      </c>
      <c r="T441" s="146">
        <v>0</v>
      </c>
      <c r="U441" s="146">
        <v>0</v>
      </c>
      <c r="V441" s="146">
        <v>0</v>
      </c>
      <c r="W441" s="146">
        <v>0</v>
      </c>
      <c r="X441" s="146">
        <v>0</v>
      </c>
      <c r="Y441" s="146">
        <v>0</v>
      </c>
      <c r="Z441" s="146">
        <v>0</v>
      </c>
      <c r="AA441" s="146">
        <v>0</v>
      </c>
      <c r="AB441" s="146">
        <v>0</v>
      </c>
      <c r="AC441" s="146">
        <v>0</v>
      </c>
      <c r="AD441" s="146">
        <v>0</v>
      </c>
      <c r="AE441" s="146">
        <v>0</v>
      </c>
    </row>
    <row r="442" spans="1:32" x14ac:dyDescent="0.25">
      <c r="A442" s="10">
        <v>49</v>
      </c>
      <c r="B442" s="64" t="s">
        <v>249</v>
      </c>
      <c r="C442" s="43">
        <f t="shared" si="70"/>
        <v>0</v>
      </c>
      <c r="D442" s="49"/>
      <c r="E442" s="49">
        <v>1</v>
      </c>
      <c r="F442" s="49"/>
      <c r="G442" s="49"/>
      <c r="H442" s="49"/>
      <c r="I442" s="49"/>
      <c r="J442" s="10">
        <f t="shared" si="63"/>
        <v>0</v>
      </c>
      <c r="K442" s="10">
        <f t="shared" si="64"/>
        <v>51.8</v>
      </c>
      <c r="L442" s="10">
        <f t="shared" si="65"/>
        <v>0</v>
      </c>
      <c r="M442" s="10">
        <f t="shared" si="66"/>
        <v>0</v>
      </c>
      <c r="N442" s="10">
        <f t="shared" si="67"/>
        <v>0</v>
      </c>
      <c r="O442" s="69">
        <f t="shared" si="68"/>
        <v>0</v>
      </c>
      <c r="P442" s="70">
        <f t="shared" si="69"/>
        <v>0</v>
      </c>
      <c r="R442" s="146">
        <v>0</v>
      </c>
      <c r="S442" s="146">
        <v>0</v>
      </c>
      <c r="T442" s="146">
        <v>0</v>
      </c>
      <c r="U442" s="146">
        <v>0</v>
      </c>
      <c r="V442" s="146">
        <v>0</v>
      </c>
      <c r="W442" s="146">
        <v>0</v>
      </c>
      <c r="X442" s="146">
        <v>0</v>
      </c>
      <c r="Y442" s="146">
        <v>0</v>
      </c>
      <c r="Z442" s="146">
        <v>0</v>
      </c>
      <c r="AA442" s="146">
        <v>0</v>
      </c>
      <c r="AB442" s="146">
        <v>0</v>
      </c>
      <c r="AC442" s="146">
        <v>0</v>
      </c>
      <c r="AD442" s="146">
        <v>0</v>
      </c>
      <c r="AE442" s="146">
        <v>0</v>
      </c>
    </row>
    <row r="443" spans="1:32" x14ac:dyDescent="0.25">
      <c r="A443" s="10">
        <v>50</v>
      </c>
      <c r="B443" s="64" t="s">
        <v>250</v>
      </c>
      <c r="C443" s="43">
        <f t="shared" si="70"/>
        <v>0</v>
      </c>
      <c r="D443" s="55"/>
      <c r="E443" s="55">
        <v>1</v>
      </c>
      <c r="F443" s="55"/>
      <c r="G443" s="55"/>
      <c r="H443" s="55"/>
      <c r="I443" s="55"/>
      <c r="J443" s="39">
        <f t="shared" si="63"/>
        <v>0</v>
      </c>
      <c r="K443" s="39">
        <f t="shared" si="64"/>
        <v>51.8</v>
      </c>
      <c r="L443" s="39">
        <f t="shared" si="65"/>
        <v>0</v>
      </c>
      <c r="M443" s="39">
        <f t="shared" si="66"/>
        <v>0</v>
      </c>
      <c r="N443" s="39">
        <f t="shared" si="67"/>
        <v>0</v>
      </c>
      <c r="O443" s="73">
        <f t="shared" si="68"/>
        <v>0</v>
      </c>
      <c r="P443" s="74">
        <f t="shared" si="69"/>
        <v>0</v>
      </c>
      <c r="R443" s="146">
        <v>0</v>
      </c>
      <c r="S443" s="146">
        <v>0</v>
      </c>
      <c r="T443" s="146">
        <v>0</v>
      </c>
      <c r="U443" s="146">
        <v>0</v>
      </c>
      <c r="V443" s="146">
        <v>0</v>
      </c>
      <c r="W443" s="146">
        <v>0</v>
      </c>
      <c r="X443" s="146">
        <v>0</v>
      </c>
      <c r="Y443" s="146">
        <v>0</v>
      </c>
      <c r="Z443" s="146">
        <v>0</v>
      </c>
      <c r="AA443" s="146">
        <v>0</v>
      </c>
      <c r="AB443" s="146">
        <v>0</v>
      </c>
      <c r="AC443" s="146">
        <v>0</v>
      </c>
      <c r="AD443" s="146">
        <v>0</v>
      </c>
      <c r="AE443" s="146">
        <v>0</v>
      </c>
    </row>
    <row r="444" spans="1:32" x14ac:dyDescent="0.25">
      <c r="B444" s="59" t="s">
        <v>188</v>
      </c>
      <c r="C444" s="75">
        <f>SUM(C396:C443)</f>
        <v>3.8911780654580879</v>
      </c>
      <c r="D444" s="39"/>
      <c r="E444" s="39"/>
      <c r="F444" s="39"/>
      <c r="G444" s="39"/>
      <c r="H444" s="39"/>
      <c r="I444" s="39"/>
      <c r="J444" s="39">
        <f>SUM(J396:J443)</f>
        <v>3149.2000000000003</v>
      </c>
      <c r="K444" s="39">
        <f t="shared" ref="K444:P444" si="71">SUM(K396:K443)</f>
        <v>828.79999999999973</v>
      </c>
      <c r="L444" s="39">
        <f t="shared" si="71"/>
        <v>2099.2400000000007</v>
      </c>
      <c r="M444" s="39">
        <f t="shared" si="71"/>
        <v>0</v>
      </c>
      <c r="N444" s="39">
        <f t="shared" si="71"/>
        <v>0</v>
      </c>
      <c r="O444" s="39">
        <f t="shared" si="71"/>
        <v>0</v>
      </c>
      <c r="P444" s="76">
        <f t="shared" si="71"/>
        <v>448.10333585731399</v>
      </c>
      <c r="R444" s="152"/>
      <c r="S444" s="152"/>
      <c r="T444" s="152"/>
      <c r="U444" s="152"/>
      <c r="V444" s="152"/>
      <c r="W444" s="152"/>
      <c r="X444" s="152"/>
      <c r="Y444" s="152"/>
      <c r="Z444" s="152"/>
      <c r="AA444" s="152"/>
      <c r="AB444" s="152"/>
      <c r="AC444" s="152"/>
      <c r="AD444" s="152"/>
      <c r="AE444" s="152"/>
    </row>
    <row r="445" spans="1:32" x14ac:dyDescent="0.25">
      <c r="B445" s="77"/>
      <c r="C445" s="78"/>
      <c r="R445" s="154" t="s">
        <v>477</v>
      </c>
      <c r="S445" s="155"/>
      <c r="T445" s="155"/>
      <c r="U445" s="155"/>
      <c r="V445" s="155"/>
      <c r="W445" s="155"/>
      <c r="X445" s="155"/>
      <c r="Y445" s="155"/>
      <c r="Z445" s="155"/>
      <c r="AA445" s="155"/>
      <c r="AB445" s="155"/>
      <c r="AC445" s="155"/>
      <c r="AD445" s="155"/>
      <c r="AE445" s="155"/>
      <c r="AF445" s="155"/>
    </row>
    <row r="446" spans="1:32" x14ac:dyDescent="0.25">
      <c r="B446" s="34" t="s">
        <v>258</v>
      </c>
      <c r="C446" s="34" t="str">
        <f>C394</f>
        <v>Durban</v>
      </c>
      <c r="D446" s="62" t="s">
        <v>190</v>
      </c>
      <c r="E446" s="62" t="s">
        <v>191</v>
      </c>
      <c r="F446" s="62" t="s">
        <v>192</v>
      </c>
      <c r="G446" s="62" t="s">
        <v>193</v>
      </c>
      <c r="H446" s="62" t="s">
        <v>195</v>
      </c>
      <c r="I446" s="62" t="s">
        <v>194</v>
      </c>
      <c r="J446" s="62" t="s">
        <v>190</v>
      </c>
      <c r="K446" s="62" t="s">
        <v>191</v>
      </c>
      <c r="L446" s="62" t="s">
        <v>192</v>
      </c>
      <c r="M446" s="62" t="s">
        <v>193</v>
      </c>
      <c r="N446" s="62" t="s">
        <v>195</v>
      </c>
      <c r="O446" s="63" t="s">
        <v>194</v>
      </c>
      <c r="P446" s="37" t="s">
        <v>198</v>
      </c>
      <c r="R446" s="144" t="s">
        <v>463</v>
      </c>
      <c r="S446" s="144" t="s">
        <v>464</v>
      </c>
      <c r="T446" s="144" t="s">
        <v>465</v>
      </c>
      <c r="U446" s="144" t="s">
        <v>466</v>
      </c>
      <c r="V446" s="144" t="s">
        <v>467</v>
      </c>
      <c r="W446" s="144" t="s">
        <v>468</v>
      </c>
      <c r="X446" s="144" t="s">
        <v>469</v>
      </c>
      <c r="Y446" s="144" t="s">
        <v>470</v>
      </c>
      <c r="Z446" s="144" t="s">
        <v>471</v>
      </c>
      <c r="AA446" s="144" t="s">
        <v>472</v>
      </c>
      <c r="AB446" s="144" t="s">
        <v>473</v>
      </c>
      <c r="AC446" s="144" t="s">
        <v>474</v>
      </c>
      <c r="AD446" s="144" t="s">
        <v>475</v>
      </c>
      <c r="AE446" s="144" t="s">
        <v>476</v>
      </c>
    </row>
    <row r="447" spans="1:32" x14ac:dyDescent="0.25">
      <c r="B447" s="38"/>
      <c r="C447" s="38"/>
      <c r="D447" s="39"/>
      <c r="E447" s="39"/>
      <c r="F447" s="39"/>
      <c r="G447" s="39"/>
      <c r="H447" s="39"/>
      <c r="I447" s="39"/>
      <c r="J447" s="40" t="s">
        <v>201</v>
      </c>
      <c r="K447" s="40" t="s">
        <v>201</v>
      </c>
      <c r="L447" s="40" t="s">
        <v>201</v>
      </c>
      <c r="M447" s="40" t="s">
        <v>201</v>
      </c>
      <c r="N447" s="40" t="s">
        <v>201</v>
      </c>
      <c r="O447" s="41" t="s">
        <v>201</v>
      </c>
      <c r="P447" s="41" t="s">
        <v>202</v>
      </c>
      <c r="R447" s="145"/>
      <c r="S447" s="145"/>
      <c r="T447" s="145"/>
      <c r="U447" s="145"/>
      <c r="V447" s="145"/>
      <c r="W447" s="145"/>
      <c r="X447" s="145"/>
      <c r="Y447" s="145"/>
      <c r="Z447" s="145"/>
      <c r="AA447" s="145"/>
      <c r="AB447" s="145"/>
      <c r="AC447" s="145"/>
      <c r="AD447" s="145"/>
      <c r="AE447" s="145"/>
    </row>
    <row r="448" spans="1:32" x14ac:dyDescent="0.25">
      <c r="A448" s="10">
        <v>3</v>
      </c>
      <c r="B448" s="64" t="s">
        <v>203</v>
      </c>
      <c r="C448" s="43">
        <f>HLOOKUP(C$30, R$446:AE$495, A448)</f>
        <v>0</v>
      </c>
      <c r="D448" s="45"/>
      <c r="E448" s="45"/>
      <c r="F448" s="45"/>
      <c r="G448" s="45"/>
      <c r="H448" s="45"/>
      <c r="I448" s="45">
        <v>1</v>
      </c>
      <c r="J448" s="66">
        <f t="shared" ref="J448:J495" si="72">B$25 * D448</f>
        <v>0</v>
      </c>
      <c r="K448" s="66">
        <f t="shared" ref="K448:K495" si="73">C$25 * E448</f>
        <v>0</v>
      </c>
      <c r="L448" s="66">
        <f t="shared" ref="L448:L495" si="74">D$25 * F448</f>
        <v>0</v>
      </c>
      <c r="M448" s="66">
        <f t="shared" ref="M448:M495" si="75">E$25 * G448</f>
        <v>0</v>
      </c>
      <c r="N448" s="66">
        <f t="shared" ref="N448:N495" si="76">G$25 * H448</f>
        <v>0</v>
      </c>
      <c r="O448" s="67">
        <f t="shared" ref="O448:O495" si="77">F$25 * I448</f>
        <v>44.85</v>
      </c>
      <c r="P448" s="68">
        <f t="shared" ref="P448:P495" si="78">SUM(J448:O448) * C448</f>
        <v>0</v>
      </c>
      <c r="R448" s="146">
        <v>0</v>
      </c>
      <c r="S448" s="146">
        <v>0</v>
      </c>
      <c r="T448" s="146">
        <v>0</v>
      </c>
      <c r="U448" s="146">
        <v>0</v>
      </c>
      <c r="V448" s="146">
        <v>0</v>
      </c>
      <c r="W448" s="146">
        <v>0</v>
      </c>
      <c r="X448" s="146">
        <v>0</v>
      </c>
      <c r="Y448" s="146">
        <v>0</v>
      </c>
      <c r="Z448" s="146">
        <v>0</v>
      </c>
      <c r="AA448" s="146">
        <v>0</v>
      </c>
      <c r="AB448" s="146">
        <v>0</v>
      </c>
      <c r="AC448" s="146">
        <v>0</v>
      </c>
      <c r="AD448" s="146">
        <v>0</v>
      </c>
      <c r="AE448" s="146">
        <v>0</v>
      </c>
    </row>
    <row r="449" spans="1:31" x14ac:dyDescent="0.25">
      <c r="A449" s="10">
        <v>4</v>
      </c>
      <c r="B449" s="64" t="s">
        <v>204</v>
      </c>
      <c r="C449" s="43">
        <f t="shared" ref="C449:C495" si="79">HLOOKUP(C$30, R$446:AE$495, A449)</f>
        <v>0</v>
      </c>
      <c r="D449" s="49"/>
      <c r="E449" s="49"/>
      <c r="F449" s="49"/>
      <c r="G449" s="49"/>
      <c r="H449" s="49"/>
      <c r="I449" s="49">
        <v>1</v>
      </c>
      <c r="J449" s="10">
        <f t="shared" si="72"/>
        <v>0</v>
      </c>
      <c r="K449" s="10">
        <f t="shared" si="73"/>
        <v>0</v>
      </c>
      <c r="L449" s="10">
        <f t="shared" si="74"/>
        <v>0</v>
      </c>
      <c r="M449" s="10">
        <f t="shared" si="75"/>
        <v>0</v>
      </c>
      <c r="N449" s="10">
        <f t="shared" si="76"/>
        <v>0</v>
      </c>
      <c r="O449" s="69">
        <f t="shared" si="77"/>
        <v>44.85</v>
      </c>
      <c r="P449" s="70">
        <f t="shared" si="78"/>
        <v>0</v>
      </c>
      <c r="R449" s="146">
        <v>0</v>
      </c>
      <c r="S449" s="146">
        <v>0</v>
      </c>
      <c r="T449" s="146">
        <v>0</v>
      </c>
      <c r="U449" s="146">
        <v>0</v>
      </c>
      <c r="V449" s="146">
        <v>0</v>
      </c>
      <c r="W449" s="146">
        <v>0</v>
      </c>
      <c r="X449" s="146">
        <v>0</v>
      </c>
      <c r="Y449" s="146">
        <v>0</v>
      </c>
      <c r="Z449" s="146">
        <v>0</v>
      </c>
      <c r="AA449" s="146">
        <v>0</v>
      </c>
      <c r="AB449" s="146">
        <v>0</v>
      </c>
      <c r="AC449" s="146">
        <v>0</v>
      </c>
      <c r="AD449" s="146">
        <v>0</v>
      </c>
      <c r="AE449" s="146">
        <v>0</v>
      </c>
    </row>
    <row r="450" spans="1:31" x14ac:dyDescent="0.25">
      <c r="A450" s="10">
        <v>5</v>
      </c>
      <c r="B450" s="64" t="s">
        <v>205</v>
      </c>
      <c r="C450" s="43">
        <f t="shared" si="79"/>
        <v>0</v>
      </c>
      <c r="D450" s="49"/>
      <c r="E450" s="49"/>
      <c r="F450" s="49"/>
      <c r="G450" s="49"/>
      <c r="H450" s="49"/>
      <c r="I450" s="49">
        <v>1</v>
      </c>
      <c r="J450" s="10">
        <f t="shared" si="72"/>
        <v>0</v>
      </c>
      <c r="K450" s="10">
        <f t="shared" si="73"/>
        <v>0</v>
      </c>
      <c r="L450" s="10">
        <f t="shared" si="74"/>
        <v>0</v>
      </c>
      <c r="M450" s="10">
        <f t="shared" si="75"/>
        <v>0</v>
      </c>
      <c r="N450" s="10">
        <f t="shared" si="76"/>
        <v>0</v>
      </c>
      <c r="O450" s="69">
        <f t="shared" si="77"/>
        <v>44.85</v>
      </c>
      <c r="P450" s="70">
        <f t="shared" si="78"/>
        <v>0</v>
      </c>
      <c r="R450" s="146">
        <v>0</v>
      </c>
      <c r="S450" s="146">
        <v>0</v>
      </c>
      <c r="T450" s="146">
        <v>0</v>
      </c>
      <c r="U450" s="146">
        <v>0</v>
      </c>
      <c r="V450" s="146">
        <v>0</v>
      </c>
      <c r="W450" s="146">
        <v>0</v>
      </c>
      <c r="X450" s="146">
        <v>0</v>
      </c>
      <c r="Y450" s="146">
        <v>0</v>
      </c>
      <c r="Z450" s="146">
        <v>0</v>
      </c>
      <c r="AA450" s="146">
        <v>0</v>
      </c>
      <c r="AB450" s="146">
        <v>0</v>
      </c>
      <c r="AC450" s="146">
        <v>0</v>
      </c>
      <c r="AD450" s="146">
        <v>0</v>
      </c>
      <c r="AE450" s="146">
        <v>0</v>
      </c>
    </row>
    <row r="451" spans="1:31" x14ac:dyDescent="0.25">
      <c r="A451" s="10">
        <v>6</v>
      </c>
      <c r="B451" s="64" t="s">
        <v>206</v>
      </c>
      <c r="C451" s="43">
        <f t="shared" si="79"/>
        <v>0</v>
      </c>
      <c r="D451" s="49"/>
      <c r="E451" s="49"/>
      <c r="F451" s="49"/>
      <c r="G451" s="49"/>
      <c r="H451" s="49"/>
      <c r="I451" s="49">
        <v>1</v>
      </c>
      <c r="J451" s="10">
        <f t="shared" si="72"/>
        <v>0</v>
      </c>
      <c r="K451" s="10">
        <f t="shared" si="73"/>
        <v>0</v>
      </c>
      <c r="L451" s="10">
        <f t="shared" si="74"/>
        <v>0</v>
      </c>
      <c r="M451" s="10">
        <f t="shared" si="75"/>
        <v>0</v>
      </c>
      <c r="N451" s="10">
        <f t="shared" si="76"/>
        <v>0</v>
      </c>
      <c r="O451" s="69">
        <f t="shared" si="77"/>
        <v>44.85</v>
      </c>
      <c r="P451" s="70">
        <f t="shared" si="78"/>
        <v>0</v>
      </c>
      <c r="R451" s="146">
        <v>0</v>
      </c>
      <c r="S451" s="146">
        <v>0</v>
      </c>
      <c r="T451" s="146">
        <v>0</v>
      </c>
      <c r="U451" s="146">
        <v>0</v>
      </c>
      <c r="V451" s="146">
        <v>0</v>
      </c>
      <c r="W451" s="146">
        <v>0</v>
      </c>
      <c r="X451" s="146">
        <v>0</v>
      </c>
      <c r="Y451" s="146">
        <v>0</v>
      </c>
      <c r="Z451" s="146">
        <v>0</v>
      </c>
      <c r="AA451" s="146">
        <v>0</v>
      </c>
      <c r="AB451" s="146">
        <v>0</v>
      </c>
      <c r="AC451" s="146">
        <v>0</v>
      </c>
      <c r="AD451" s="146">
        <v>0</v>
      </c>
      <c r="AE451" s="146">
        <v>0</v>
      </c>
    </row>
    <row r="452" spans="1:31" x14ac:dyDescent="0.25">
      <c r="A452" s="10">
        <v>7</v>
      </c>
      <c r="B452" s="64" t="s">
        <v>207</v>
      </c>
      <c r="C452" s="43">
        <f t="shared" si="79"/>
        <v>0</v>
      </c>
      <c r="D452" s="49"/>
      <c r="E452" s="49"/>
      <c r="F452" s="49"/>
      <c r="G452" s="49"/>
      <c r="H452" s="49"/>
      <c r="I452" s="49">
        <v>1</v>
      </c>
      <c r="J452" s="10">
        <f t="shared" si="72"/>
        <v>0</v>
      </c>
      <c r="K452" s="10">
        <f t="shared" si="73"/>
        <v>0</v>
      </c>
      <c r="L452" s="10">
        <f t="shared" si="74"/>
        <v>0</v>
      </c>
      <c r="M452" s="10">
        <f t="shared" si="75"/>
        <v>0</v>
      </c>
      <c r="N452" s="10">
        <f t="shared" si="76"/>
        <v>0</v>
      </c>
      <c r="O452" s="69">
        <f t="shared" si="77"/>
        <v>44.85</v>
      </c>
      <c r="P452" s="70">
        <f t="shared" si="78"/>
        <v>0</v>
      </c>
      <c r="R452" s="146">
        <v>0</v>
      </c>
      <c r="S452" s="146">
        <v>0</v>
      </c>
      <c r="T452" s="146">
        <v>0</v>
      </c>
      <c r="U452" s="146">
        <v>0</v>
      </c>
      <c r="V452" s="146">
        <v>0</v>
      </c>
      <c r="W452" s="146">
        <v>0</v>
      </c>
      <c r="X452" s="146">
        <v>0</v>
      </c>
      <c r="Y452" s="146">
        <v>0</v>
      </c>
      <c r="Z452" s="146">
        <v>0</v>
      </c>
      <c r="AA452" s="146">
        <v>0</v>
      </c>
      <c r="AB452" s="146">
        <v>0</v>
      </c>
      <c r="AC452" s="146">
        <v>0</v>
      </c>
      <c r="AD452" s="146">
        <v>0</v>
      </c>
      <c r="AE452" s="146">
        <v>0</v>
      </c>
    </row>
    <row r="453" spans="1:31" x14ac:dyDescent="0.25">
      <c r="A453" s="10">
        <v>8</v>
      </c>
      <c r="B453" s="64" t="s">
        <v>208</v>
      </c>
      <c r="C453" s="43">
        <f t="shared" si="79"/>
        <v>0</v>
      </c>
      <c r="D453" s="49"/>
      <c r="E453" s="49"/>
      <c r="F453" s="49"/>
      <c r="G453" s="49"/>
      <c r="H453" s="49"/>
      <c r="I453" s="49">
        <v>1</v>
      </c>
      <c r="J453" s="10">
        <f t="shared" si="72"/>
        <v>0</v>
      </c>
      <c r="K453" s="10">
        <f t="shared" si="73"/>
        <v>0</v>
      </c>
      <c r="L453" s="10">
        <f t="shared" si="74"/>
        <v>0</v>
      </c>
      <c r="M453" s="10">
        <f t="shared" si="75"/>
        <v>0</v>
      </c>
      <c r="N453" s="10">
        <f t="shared" si="76"/>
        <v>0</v>
      </c>
      <c r="O453" s="69">
        <f t="shared" si="77"/>
        <v>44.85</v>
      </c>
      <c r="P453" s="70">
        <f t="shared" si="78"/>
        <v>0</v>
      </c>
      <c r="R453" s="146">
        <v>0</v>
      </c>
      <c r="S453" s="146">
        <v>0</v>
      </c>
      <c r="T453" s="146">
        <v>0</v>
      </c>
      <c r="U453" s="146">
        <v>0</v>
      </c>
      <c r="V453" s="146">
        <v>0</v>
      </c>
      <c r="W453" s="146">
        <v>0</v>
      </c>
      <c r="X453" s="146">
        <v>0</v>
      </c>
      <c r="Y453" s="146">
        <v>0</v>
      </c>
      <c r="Z453" s="146">
        <v>0</v>
      </c>
      <c r="AA453" s="146">
        <v>0</v>
      </c>
      <c r="AB453" s="146">
        <v>0</v>
      </c>
      <c r="AC453" s="146">
        <v>0</v>
      </c>
      <c r="AD453" s="146">
        <v>0</v>
      </c>
      <c r="AE453" s="146">
        <v>0</v>
      </c>
    </row>
    <row r="454" spans="1:31" x14ac:dyDescent="0.25">
      <c r="A454" s="10">
        <v>9</v>
      </c>
      <c r="B454" s="64" t="s">
        <v>209</v>
      </c>
      <c r="C454" s="43">
        <f t="shared" si="79"/>
        <v>0</v>
      </c>
      <c r="D454" s="49"/>
      <c r="E454" s="49"/>
      <c r="F454" s="49"/>
      <c r="G454" s="49"/>
      <c r="H454" s="49"/>
      <c r="I454" s="49">
        <v>1</v>
      </c>
      <c r="J454" s="10">
        <f t="shared" si="72"/>
        <v>0</v>
      </c>
      <c r="K454" s="10">
        <f t="shared" si="73"/>
        <v>0</v>
      </c>
      <c r="L454" s="10">
        <f t="shared" si="74"/>
        <v>0</v>
      </c>
      <c r="M454" s="10">
        <f t="shared" si="75"/>
        <v>0</v>
      </c>
      <c r="N454" s="10">
        <f t="shared" si="76"/>
        <v>0</v>
      </c>
      <c r="O454" s="69">
        <f t="shared" si="77"/>
        <v>44.85</v>
      </c>
      <c r="P454" s="70">
        <f t="shared" si="78"/>
        <v>0</v>
      </c>
      <c r="R454" s="146">
        <v>0</v>
      </c>
      <c r="S454" s="146">
        <v>0</v>
      </c>
      <c r="T454" s="146">
        <v>0</v>
      </c>
      <c r="U454" s="146">
        <v>0</v>
      </c>
      <c r="V454" s="146">
        <v>0</v>
      </c>
      <c r="W454" s="146">
        <v>0</v>
      </c>
      <c r="X454" s="146">
        <v>0</v>
      </c>
      <c r="Y454" s="146">
        <v>0</v>
      </c>
      <c r="Z454" s="146">
        <v>0</v>
      </c>
      <c r="AA454" s="146">
        <v>0</v>
      </c>
      <c r="AB454" s="146">
        <v>0</v>
      </c>
      <c r="AC454" s="146">
        <v>0</v>
      </c>
      <c r="AD454" s="146">
        <v>0</v>
      </c>
      <c r="AE454" s="146">
        <v>0</v>
      </c>
    </row>
    <row r="455" spans="1:31" x14ac:dyDescent="0.25">
      <c r="A455" s="10">
        <v>10</v>
      </c>
      <c r="B455" s="64" t="s">
        <v>210</v>
      </c>
      <c r="C455" s="43">
        <f t="shared" si="79"/>
        <v>0</v>
      </c>
      <c r="D455" s="49"/>
      <c r="E455" s="49"/>
      <c r="F455" s="49"/>
      <c r="G455" s="49"/>
      <c r="H455" s="49"/>
      <c r="I455" s="49">
        <v>1</v>
      </c>
      <c r="J455" s="10">
        <f t="shared" si="72"/>
        <v>0</v>
      </c>
      <c r="K455" s="10">
        <f t="shared" si="73"/>
        <v>0</v>
      </c>
      <c r="L455" s="10">
        <f t="shared" si="74"/>
        <v>0</v>
      </c>
      <c r="M455" s="10">
        <f t="shared" si="75"/>
        <v>0</v>
      </c>
      <c r="N455" s="10">
        <f t="shared" si="76"/>
        <v>0</v>
      </c>
      <c r="O455" s="69">
        <f t="shared" si="77"/>
        <v>44.85</v>
      </c>
      <c r="P455" s="70">
        <f t="shared" si="78"/>
        <v>0</v>
      </c>
      <c r="R455" s="146">
        <v>0</v>
      </c>
      <c r="S455" s="146">
        <v>0</v>
      </c>
      <c r="T455" s="146">
        <v>0</v>
      </c>
      <c r="U455" s="146">
        <v>0</v>
      </c>
      <c r="V455" s="146">
        <v>0</v>
      </c>
      <c r="W455" s="146">
        <v>0</v>
      </c>
      <c r="X455" s="146">
        <v>0</v>
      </c>
      <c r="Y455" s="146">
        <v>0</v>
      </c>
      <c r="Z455" s="146">
        <v>0</v>
      </c>
      <c r="AA455" s="146">
        <v>0</v>
      </c>
      <c r="AB455" s="146">
        <v>0</v>
      </c>
      <c r="AC455" s="146">
        <v>0</v>
      </c>
      <c r="AD455" s="146">
        <v>0</v>
      </c>
      <c r="AE455" s="146">
        <v>0</v>
      </c>
    </row>
    <row r="456" spans="1:31" x14ac:dyDescent="0.25">
      <c r="A456" s="10">
        <v>11</v>
      </c>
      <c r="B456" s="64" t="s">
        <v>211</v>
      </c>
      <c r="C456" s="43">
        <f t="shared" si="79"/>
        <v>0</v>
      </c>
      <c r="D456" s="49"/>
      <c r="E456" s="49"/>
      <c r="F456" s="49"/>
      <c r="G456" s="49"/>
      <c r="H456" s="49"/>
      <c r="I456" s="49">
        <v>1</v>
      </c>
      <c r="J456" s="10">
        <f t="shared" si="72"/>
        <v>0</v>
      </c>
      <c r="K456" s="10">
        <f t="shared" si="73"/>
        <v>0</v>
      </c>
      <c r="L456" s="10">
        <f t="shared" si="74"/>
        <v>0</v>
      </c>
      <c r="M456" s="10">
        <f t="shared" si="75"/>
        <v>0</v>
      </c>
      <c r="N456" s="10">
        <f t="shared" si="76"/>
        <v>0</v>
      </c>
      <c r="O456" s="69">
        <f t="shared" si="77"/>
        <v>44.85</v>
      </c>
      <c r="P456" s="70">
        <f t="shared" si="78"/>
        <v>0</v>
      </c>
      <c r="R456" s="146">
        <v>0</v>
      </c>
      <c r="S456" s="146">
        <v>0</v>
      </c>
      <c r="T456" s="146">
        <v>0</v>
      </c>
      <c r="U456" s="146">
        <v>0</v>
      </c>
      <c r="V456" s="146">
        <v>0</v>
      </c>
      <c r="W456" s="146">
        <v>0</v>
      </c>
      <c r="X456" s="146">
        <v>0</v>
      </c>
      <c r="Y456" s="146">
        <v>0</v>
      </c>
      <c r="Z456" s="146">
        <v>6.1509021323127397E-5</v>
      </c>
      <c r="AA456" s="146">
        <v>2.255330781848005E-4</v>
      </c>
      <c r="AB456" s="146">
        <v>2.9934390377255337E-3</v>
      </c>
      <c r="AC456" s="146">
        <v>9.568069983597596E-5</v>
      </c>
      <c r="AD456" s="146">
        <v>0</v>
      </c>
      <c r="AE456" s="146">
        <v>4.4559868780754512E-3</v>
      </c>
    </row>
    <row r="457" spans="1:31" x14ac:dyDescent="0.25">
      <c r="A457" s="10">
        <v>12</v>
      </c>
      <c r="B457" s="64" t="s">
        <v>212</v>
      </c>
      <c r="C457" s="43">
        <f t="shared" si="79"/>
        <v>0</v>
      </c>
      <c r="D457" s="49"/>
      <c r="E457" s="49"/>
      <c r="F457" s="49"/>
      <c r="G457" s="49"/>
      <c r="H457" s="49"/>
      <c r="I457" s="49">
        <v>1</v>
      </c>
      <c r="J457" s="10">
        <f t="shared" si="72"/>
        <v>0</v>
      </c>
      <c r="K457" s="10">
        <f t="shared" si="73"/>
        <v>0</v>
      </c>
      <c r="L457" s="10">
        <f t="shared" si="74"/>
        <v>0</v>
      </c>
      <c r="M457" s="10">
        <f t="shared" si="75"/>
        <v>0</v>
      </c>
      <c r="N457" s="10">
        <f t="shared" si="76"/>
        <v>0</v>
      </c>
      <c r="O457" s="69">
        <f t="shared" si="77"/>
        <v>44.85</v>
      </c>
      <c r="P457" s="70">
        <f t="shared" si="78"/>
        <v>0</v>
      </c>
      <c r="R457" s="146">
        <v>0</v>
      </c>
      <c r="S457" s="146">
        <v>0</v>
      </c>
      <c r="T457" s="146">
        <v>0</v>
      </c>
      <c r="U457" s="146">
        <v>0</v>
      </c>
      <c r="V457" s="146">
        <v>0</v>
      </c>
      <c r="W457" s="146">
        <v>0</v>
      </c>
      <c r="X457" s="146">
        <v>0</v>
      </c>
      <c r="Y457" s="146">
        <v>0</v>
      </c>
      <c r="Z457" s="146">
        <v>6.1509021323127397E-5</v>
      </c>
      <c r="AA457" s="146">
        <v>2.255330781848005E-4</v>
      </c>
      <c r="AB457" s="146">
        <v>2.9934390377255337E-3</v>
      </c>
      <c r="AC457" s="146">
        <v>9.568069983597596E-5</v>
      </c>
      <c r="AD457" s="146">
        <v>0</v>
      </c>
      <c r="AE457" s="146">
        <v>4.4559868780754512E-3</v>
      </c>
    </row>
    <row r="458" spans="1:31" x14ac:dyDescent="0.25">
      <c r="A458" s="10">
        <v>13</v>
      </c>
      <c r="B458" s="64" t="s">
        <v>213</v>
      </c>
      <c r="C458" s="43">
        <f t="shared" si="79"/>
        <v>0</v>
      </c>
      <c r="D458" s="49"/>
      <c r="E458" s="49"/>
      <c r="F458" s="49"/>
      <c r="G458" s="49"/>
      <c r="H458" s="49"/>
      <c r="I458" s="49">
        <v>1</v>
      </c>
      <c r="J458" s="10">
        <f t="shared" si="72"/>
        <v>0</v>
      </c>
      <c r="K458" s="10">
        <f t="shared" si="73"/>
        <v>0</v>
      </c>
      <c r="L458" s="10">
        <f t="shared" si="74"/>
        <v>0</v>
      </c>
      <c r="M458" s="10">
        <f t="shared" si="75"/>
        <v>0</v>
      </c>
      <c r="N458" s="10">
        <f t="shared" si="76"/>
        <v>0</v>
      </c>
      <c r="O458" s="69">
        <f t="shared" si="77"/>
        <v>44.85</v>
      </c>
      <c r="P458" s="70">
        <f t="shared" si="78"/>
        <v>0</v>
      </c>
      <c r="R458" s="146">
        <v>0</v>
      </c>
      <c r="S458" s="146">
        <v>0</v>
      </c>
      <c r="T458" s="146">
        <v>0</v>
      </c>
      <c r="U458" s="146">
        <v>0</v>
      </c>
      <c r="V458" s="146">
        <v>0</v>
      </c>
      <c r="W458" s="146">
        <v>0</v>
      </c>
      <c r="X458" s="146">
        <v>0</v>
      </c>
      <c r="Y458" s="146">
        <v>0</v>
      </c>
      <c r="Z458" s="146">
        <v>1.3238108255877529E-2</v>
      </c>
      <c r="AA458" s="146">
        <v>2.1001913613996726E-2</v>
      </c>
      <c r="AB458" s="146">
        <v>3.6837069436850736E-2</v>
      </c>
      <c r="AC458" s="146">
        <v>1.8767085839256428E-2</v>
      </c>
      <c r="AD458" s="146">
        <v>0</v>
      </c>
      <c r="AE458" s="146">
        <v>4.4805904866047026E-2</v>
      </c>
    </row>
    <row r="459" spans="1:31" x14ac:dyDescent="0.25">
      <c r="A459" s="10">
        <v>14</v>
      </c>
      <c r="B459" s="64" t="s">
        <v>214</v>
      </c>
      <c r="C459" s="43">
        <f t="shared" si="79"/>
        <v>8.195020320180387E-6</v>
      </c>
      <c r="D459" s="49"/>
      <c r="E459" s="49"/>
      <c r="F459" s="49"/>
      <c r="G459" s="49"/>
      <c r="H459" s="49"/>
      <c r="I459" s="49">
        <v>1</v>
      </c>
      <c r="J459" s="10">
        <f t="shared" si="72"/>
        <v>0</v>
      </c>
      <c r="K459" s="10">
        <f t="shared" si="73"/>
        <v>0</v>
      </c>
      <c r="L459" s="10">
        <f t="shared" si="74"/>
        <v>0</v>
      </c>
      <c r="M459" s="10">
        <f t="shared" si="75"/>
        <v>0</v>
      </c>
      <c r="N459" s="10">
        <f t="shared" si="76"/>
        <v>0</v>
      </c>
      <c r="O459" s="69">
        <f t="shared" si="77"/>
        <v>44.85</v>
      </c>
      <c r="P459" s="70">
        <f t="shared" si="78"/>
        <v>3.6754666136009034E-4</v>
      </c>
      <c r="R459" s="146">
        <v>0</v>
      </c>
      <c r="S459" s="146">
        <v>0</v>
      </c>
      <c r="T459" s="146">
        <v>0</v>
      </c>
      <c r="U459" s="146">
        <v>8.195020320180387E-6</v>
      </c>
      <c r="V459" s="146">
        <v>0</v>
      </c>
      <c r="W459" s="146">
        <v>3.3321533852064783E-5</v>
      </c>
      <c r="X459" s="146">
        <v>0</v>
      </c>
      <c r="Y459" s="146">
        <v>0</v>
      </c>
      <c r="Z459" s="146">
        <v>1.3238108255877529E-2</v>
      </c>
      <c r="AA459" s="146">
        <v>2.1001913613996726E-2</v>
      </c>
      <c r="AB459" s="146">
        <v>3.6837069436850736E-2</v>
      </c>
      <c r="AC459" s="146">
        <v>1.8767085839256428E-2</v>
      </c>
      <c r="AD459" s="146">
        <v>0</v>
      </c>
      <c r="AE459" s="146">
        <v>4.4805904866047026E-2</v>
      </c>
    </row>
    <row r="460" spans="1:31" x14ac:dyDescent="0.25">
      <c r="A460" s="10">
        <v>15</v>
      </c>
      <c r="B460" s="71" t="s">
        <v>215</v>
      </c>
      <c r="C460" s="43">
        <f t="shared" si="79"/>
        <v>2.6142114821375434E-3</v>
      </c>
      <c r="D460" s="49"/>
      <c r="E460" s="49"/>
      <c r="F460" s="49"/>
      <c r="G460" s="49"/>
      <c r="H460" s="49">
        <v>1</v>
      </c>
      <c r="I460" s="49"/>
      <c r="J460" s="10">
        <f t="shared" si="72"/>
        <v>0</v>
      </c>
      <c r="K460" s="10">
        <f t="shared" si="73"/>
        <v>0</v>
      </c>
      <c r="L460" s="10">
        <f t="shared" si="74"/>
        <v>0</v>
      </c>
      <c r="M460" s="10">
        <f t="shared" si="75"/>
        <v>0</v>
      </c>
      <c r="N460" s="10">
        <f t="shared" si="76"/>
        <v>70.709999999999994</v>
      </c>
      <c r="O460" s="69">
        <f t="shared" si="77"/>
        <v>0</v>
      </c>
      <c r="P460" s="70">
        <f t="shared" si="78"/>
        <v>0.18485089390194567</v>
      </c>
      <c r="R460" s="146">
        <v>0</v>
      </c>
      <c r="S460" s="146">
        <v>8.732846679759005E-4</v>
      </c>
      <c r="T460" s="146">
        <v>0</v>
      </c>
      <c r="U460" s="146">
        <v>2.6142114821375434E-3</v>
      </c>
      <c r="V460" s="146">
        <v>1.8428039841007765E-4</v>
      </c>
      <c r="W460" s="146">
        <v>4.4900766865657296E-3</v>
      </c>
      <c r="X460" s="146">
        <v>2.0032306022870112E-4</v>
      </c>
      <c r="Y460" s="146">
        <v>1.7170291516512772E-3</v>
      </c>
      <c r="Z460" s="146">
        <v>7.8492345544013131E-2</v>
      </c>
      <c r="AA460" s="146">
        <v>0.10955440131219249</v>
      </c>
      <c r="AB460" s="146">
        <v>0.10231683980317115</v>
      </c>
      <c r="AC460" s="146">
        <v>9.8598961180973207E-2</v>
      </c>
      <c r="AD460" s="146">
        <v>0</v>
      </c>
      <c r="AE460" s="146">
        <v>0.12695462001093497</v>
      </c>
    </row>
    <row r="461" spans="1:31" x14ac:dyDescent="0.25">
      <c r="A461" s="10">
        <v>16</v>
      </c>
      <c r="B461" s="71" t="s">
        <v>216</v>
      </c>
      <c r="C461" s="43">
        <f t="shared" si="79"/>
        <v>1.8709231390971828E-2</v>
      </c>
      <c r="D461" s="49"/>
      <c r="E461" s="49"/>
      <c r="F461" s="49"/>
      <c r="G461" s="49"/>
      <c r="H461" s="49">
        <v>1</v>
      </c>
      <c r="I461" s="49"/>
      <c r="J461" s="10">
        <f t="shared" si="72"/>
        <v>0</v>
      </c>
      <c r="K461" s="10">
        <f t="shared" si="73"/>
        <v>0</v>
      </c>
      <c r="L461" s="10">
        <f t="shared" si="74"/>
        <v>0</v>
      </c>
      <c r="M461" s="10">
        <f t="shared" si="75"/>
        <v>0</v>
      </c>
      <c r="N461" s="10">
        <f t="shared" si="76"/>
        <v>70.709999999999994</v>
      </c>
      <c r="O461" s="69">
        <f t="shared" si="77"/>
        <v>0</v>
      </c>
      <c r="P461" s="70">
        <f t="shared" si="78"/>
        <v>1.3229297516556178</v>
      </c>
      <c r="R461" s="146">
        <v>7.1430751048388039E-4</v>
      </c>
      <c r="S461" s="146">
        <v>1.5162028631926408E-2</v>
      </c>
      <c r="T461" s="146">
        <v>3.3400723823446762E-4</v>
      </c>
      <c r="U461" s="146">
        <v>1.8709231390971828E-2</v>
      </c>
      <c r="V461" s="146">
        <v>7.1585847074683989E-3</v>
      </c>
      <c r="W461" s="146">
        <v>2.8073392270364577E-2</v>
      </c>
      <c r="X461" s="146">
        <v>7.0828510580862175E-3</v>
      </c>
      <c r="Y461" s="146">
        <v>2.0550452043754528E-2</v>
      </c>
      <c r="Z461" s="146">
        <v>7.8492345544013131E-2</v>
      </c>
      <c r="AA461" s="146">
        <v>0.10955440131219249</v>
      </c>
      <c r="AB461" s="146">
        <v>0.10231683980317115</v>
      </c>
      <c r="AC461" s="146">
        <v>9.8598961180973207E-2</v>
      </c>
      <c r="AD461" s="146">
        <v>8.2758267775542534E-4</v>
      </c>
      <c r="AE461" s="146">
        <v>0.12695462001093497</v>
      </c>
    </row>
    <row r="462" spans="1:31" x14ac:dyDescent="0.25">
      <c r="A462" s="10">
        <v>17</v>
      </c>
      <c r="B462" s="72" t="s">
        <v>217</v>
      </c>
      <c r="C462" s="43">
        <f t="shared" si="79"/>
        <v>4.8801346006674205E-2</v>
      </c>
      <c r="D462" s="49"/>
      <c r="E462" s="49"/>
      <c r="F462" s="49"/>
      <c r="G462" s="49">
        <v>1</v>
      </c>
      <c r="H462" s="49"/>
      <c r="I462" s="49"/>
      <c r="J462" s="10">
        <f t="shared" si="72"/>
        <v>0</v>
      </c>
      <c r="K462" s="10">
        <f t="shared" si="73"/>
        <v>0</v>
      </c>
      <c r="L462" s="10">
        <f t="shared" si="74"/>
        <v>0</v>
      </c>
      <c r="M462" s="10">
        <f t="shared" si="75"/>
        <v>102.71</v>
      </c>
      <c r="N462" s="10">
        <f t="shared" si="76"/>
        <v>0</v>
      </c>
      <c r="O462" s="69">
        <f t="shared" si="77"/>
        <v>0</v>
      </c>
      <c r="P462" s="70">
        <f t="shared" si="78"/>
        <v>5.0123862483455071</v>
      </c>
      <c r="R462" s="146">
        <v>1.4772487238092163E-2</v>
      </c>
      <c r="S462" s="146">
        <v>5.4843782812107188E-2</v>
      </c>
      <c r="T462" s="146">
        <v>9.633471923815173E-3</v>
      </c>
      <c r="U462" s="146">
        <v>4.8801346006674205E-2</v>
      </c>
      <c r="V462" s="146">
        <v>3.8628006589804732E-2</v>
      </c>
      <c r="W462" s="146">
        <v>6.6459799267943223E-2</v>
      </c>
      <c r="X462" s="146">
        <v>3.477751413470416E-2</v>
      </c>
      <c r="Y462" s="146">
        <v>6.1197074875893945E-2</v>
      </c>
      <c r="Z462" s="146">
        <v>0.1696282121377802</v>
      </c>
      <c r="AA462" s="146">
        <v>0.21910880262438492</v>
      </c>
      <c r="AB462" s="146">
        <v>0.1764625478403499</v>
      </c>
      <c r="AC462" s="146">
        <v>0.20090213231273921</v>
      </c>
      <c r="AD462" s="146">
        <v>1.5497656748533206E-2</v>
      </c>
      <c r="AE462" s="146">
        <v>0.20928102788408967</v>
      </c>
    </row>
    <row r="463" spans="1:31" x14ac:dyDescent="0.25">
      <c r="A463" s="10">
        <v>18</v>
      </c>
      <c r="B463" s="72" t="s">
        <v>218</v>
      </c>
      <c r="C463" s="43">
        <f t="shared" si="79"/>
        <v>8.4548024643301037E-2</v>
      </c>
      <c r="D463" s="49"/>
      <c r="E463" s="49"/>
      <c r="F463" s="49"/>
      <c r="G463" s="49">
        <v>1</v>
      </c>
      <c r="H463" s="49"/>
      <c r="I463" s="49"/>
      <c r="J463" s="10">
        <f t="shared" si="72"/>
        <v>0</v>
      </c>
      <c r="K463" s="10">
        <f t="shared" si="73"/>
        <v>0</v>
      </c>
      <c r="L463" s="10">
        <f t="shared" si="74"/>
        <v>0</v>
      </c>
      <c r="M463" s="10">
        <f t="shared" si="75"/>
        <v>102.71</v>
      </c>
      <c r="N463" s="10">
        <f t="shared" si="76"/>
        <v>0</v>
      </c>
      <c r="O463" s="69">
        <f t="shared" si="77"/>
        <v>0</v>
      </c>
      <c r="P463" s="70">
        <f t="shared" si="78"/>
        <v>8.6839276111134485</v>
      </c>
      <c r="R463" s="146">
        <v>5.4956084210844934E-2</v>
      </c>
      <c r="S463" s="146">
        <v>0.10512540606565066</v>
      </c>
      <c r="T463" s="146">
        <v>4.279687481483218E-2</v>
      </c>
      <c r="U463" s="146">
        <v>8.4548024643301037E-2</v>
      </c>
      <c r="V463" s="146">
        <v>8.7235505524278265E-2</v>
      </c>
      <c r="W463" s="146">
        <v>0.10911969298204913</v>
      </c>
      <c r="X463" s="146">
        <v>7.6687960092551702E-2</v>
      </c>
      <c r="Y463" s="146">
        <v>0.1082729324238577</v>
      </c>
      <c r="Z463" s="146">
        <v>0.1696282121377802</v>
      </c>
      <c r="AA463" s="146">
        <v>0.21910880262438492</v>
      </c>
      <c r="AB463" s="146">
        <v>0.1764625478403499</v>
      </c>
      <c r="AC463" s="146">
        <v>0.20090213231273921</v>
      </c>
      <c r="AD463" s="146">
        <v>5.5900867667253246E-2</v>
      </c>
      <c r="AE463" s="146">
        <v>0.20928102788408967</v>
      </c>
    </row>
    <row r="464" spans="1:31" x14ac:dyDescent="0.25">
      <c r="A464" s="10">
        <v>19</v>
      </c>
      <c r="B464" s="72" t="s">
        <v>219</v>
      </c>
      <c r="C464" s="43">
        <f t="shared" si="79"/>
        <v>0.12228609321773175</v>
      </c>
      <c r="D464" s="49"/>
      <c r="E464" s="49"/>
      <c r="F464" s="49"/>
      <c r="G464" s="49">
        <v>1</v>
      </c>
      <c r="H464" s="49"/>
      <c r="I464" s="49"/>
      <c r="J464" s="10">
        <f t="shared" si="72"/>
        <v>0</v>
      </c>
      <c r="K464" s="10">
        <f t="shared" si="73"/>
        <v>0</v>
      </c>
      <c r="L464" s="10">
        <f t="shared" si="74"/>
        <v>0</v>
      </c>
      <c r="M464" s="10">
        <f t="shared" si="75"/>
        <v>102.71</v>
      </c>
      <c r="N464" s="10">
        <f t="shared" si="76"/>
        <v>0</v>
      </c>
      <c r="O464" s="69">
        <f t="shared" si="77"/>
        <v>0</v>
      </c>
      <c r="P464" s="70">
        <f t="shared" si="78"/>
        <v>12.560004634393227</v>
      </c>
      <c r="R464" s="146">
        <v>0.10584669482478694</v>
      </c>
      <c r="S464" s="146">
        <v>0.15472948086990243</v>
      </c>
      <c r="T464" s="146">
        <v>8.9593046824313891E-2</v>
      </c>
      <c r="U464" s="146">
        <v>0.12228609321773175</v>
      </c>
      <c r="V464" s="146">
        <v>0.13894742040119853</v>
      </c>
      <c r="W464" s="146">
        <v>0.15079660144751919</v>
      </c>
      <c r="X464" s="146">
        <v>0.12236161782469557</v>
      </c>
      <c r="Y464" s="146">
        <v>0.15447102619025974</v>
      </c>
      <c r="Z464" s="146">
        <v>0.25684117003827228</v>
      </c>
      <c r="AA464" s="146">
        <v>0.3178102788408968</v>
      </c>
      <c r="AB464" s="146">
        <v>0.24201066156369599</v>
      </c>
      <c r="AC464" s="146">
        <v>0.29505194095133958</v>
      </c>
      <c r="AD464" s="146">
        <v>0.1067347432791927</v>
      </c>
      <c r="AE464" s="146">
        <v>0.27492482230727172</v>
      </c>
    </row>
    <row r="465" spans="1:31" x14ac:dyDescent="0.25">
      <c r="A465" s="10">
        <v>20</v>
      </c>
      <c r="B465" s="72" t="s">
        <v>220</v>
      </c>
      <c r="C465" s="43">
        <f t="shared" si="79"/>
        <v>0.15848349797196856</v>
      </c>
      <c r="D465" s="49"/>
      <c r="E465" s="49"/>
      <c r="F465" s="49"/>
      <c r="G465" s="49">
        <v>1</v>
      </c>
      <c r="H465" s="49"/>
      <c r="I465" s="49"/>
      <c r="J465" s="10">
        <f t="shared" si="72"/>
        <v>0</v>
      </c>
      <c r="K465" s="10">
        <f t="shared" si="73"/>
        <v>0</v>
      </c>
      <c r="L465" s="10">
        <f t="shared" si="74"/>
        <v>0</v>
      </c>
      <c r="M465" s="10">
        <f t="shared" si="75"/>
        <v>102.71</v>
      </c>
      <c r="N465" s="10">
        <f t="shared" si="76"/>
        <v>0</v>
      </c>
      <c r="O465" s="69">
        <f t="shared" si="77"/>
        <v>0</v>
      </c>
      <c r="P465" s="70">
        <f t="shared" si="78"/>
        <v>16.27784007670089</v>
      </c>
      <c r="R465" s="146">
        <v>0.15711725624217776</v>
      </c>
      <c r="S465" s="146">
        <v>0.20048658614539838</v>
      </c>
      <c r="T465" s="146">
        <v>0.137927410062507</v>
      </c>
      <c r="U465" s="146">
        <v>0.15848349797196856</v>
      </c>
      <c r="V465" s="146">
        <v>0.18780298910276258</v>
      </c>
      <c r="W465" s="146">
        <v>0.18891643617428133</v>
      </c>
      <c r="X465" s="146">
        <v>0.16589611144939723</v>
      </c>
      <c r="Y465" s="146">
        <v>0.19775864004937854</v>
      </c>
      <c r="Z465" s="146">
        <v>0.25684117003827228</v>
      </c>
      <c r="AA465" s="146">
        <v>0.3178102788408968</v>
      </c>
      <c r="AB465" s="146">
        <v>0.24201066156369599</v>
      </c>
      <c r="AC465" s="146">
        <v>0.29505194095133958</v>
      </c>
      <c r="AD465" s="146">
        <v>0.15799802499751459</v>
      </c>
      <c r="AE465" s="146">
        <v>0.27492482230727172</v>
      </c>
    </row>
    <row r="466" spans="1:31" x14ac:dyDescent="0.25">
      <c r="A466" s="10">
        <v>21</v>
      </c>
      <c r="B466" s="72" t="s">
        <v>221</v>
      </c>
      <c r="C466" s="43">
        <f t="shared" si="79"/>
        <v>0.19459895252300347</v>
      </c>
      <c r="D466" s="49"/>
      <c r="E466" s="49"/>
      <c r="F466" s="49"/>
      <c r="G466" s="49">
        <v>1</v>
      </c>
      <c r="H466" s="49"/>
      <c r="I466" s="49"/>
      <c r="J466" s="10">
        <f t="shared" si="72"/>
        <v>0</v>
      </c>
      <c r="K466" s="10">
        <f t="shared" si="73"/>
        <v>0</v>
      </c>
      <c r="L466" s="10">
        <f t="shared" si="74"/>
        <v>0</v>
      </c>
      <c r="M466" s="10">
        <f t="shared" si="75"/>
        <v>102.71</v>
      </c>
      <c r="N466" s="10">
        <f t="shared" si="76"/>
        <v>0</v>
      </c>
      <c r="O466" s="69">
        <f t="shared" si="77"/>
        <v>0</v>
      </c>
      <c r="P466" s="70">
        <f t="shared" si="78"/>
        <v>19.987258413637683</v>
      </c>
      <c r="R466" s="146">
        <v>0.20516583484632228</v>
      </c>
      <c r="S466" s="146">
        <v>0.24319472339908177</v>
      </c>
      <c r="T466" s="146">
        <v>0.18073307454150322</v>
      </c>
      <c r="U466" s="146">
        <v>0.19459895252300347</v>
      </c>
      <c r="V466" s="146">
        <v>0.23110179502149961</v>
      </c>
      <c r="W466" s="146">
        <v>0.22264615881603392</v>
      </c>
      <c r="X466" s="146">
        <v>0.20556723176968819</v>
      </c>
      <c r="Y466" s="146">
        <v>0.23541008646899622</v>
      </c>
      <c r="Z466" s="146">
        <v>0.32577911427009293</v>
      </c>
      <c r="AA466" s="146">
        <v>0.39649398578458173</v>
      </c>
      <c r="AB466" s="146">
        <v>0.28195735374521597</v>
      </c>
      <c r="AC466" s="146">
        <v>0.36658693275013682</v>
      </c>
      <c r="AD466" s="146">
        <v>0.20551376251467979</v>
      </c>
      <c r="AE466" s="146">
        <v>0.31957353745215961</v>
      </c>
    </row>
    <row r="467" spans="1:31" x14ac:dyDescent="0.25">
      <c r="A467" s="10">
        <v>22</v>
      </c>
      <c r="B467" s="72" t="s">
        <v>222</v>
      </c>
      <c r="C467" s="43">
        <f t="shared" si="79"/>
        <v>0.22650216662946571</v>
      </c>
      <c r="D467" s="49"/>
      <c r="E467" s="49"/>
      <c r="F467" s="49"/>
      <c r="G467" s="49">
        <v>1</v>
      </c>
      <c r="H467" s="49"/>
      <c r="I467" s="49"/>
      <c r="J467" s="10">
        <f t="shared" si="72"/>
        <v>0</v>
      </c>
      <c r="K467" s="10">
        <f t="shared" si="73"/>
        <v>0</v>
      </c>
      <c r="L467" s="10">
        <f t="shared" si="74"/>
        <v>0</v>
      </c>
      <c r="M467" s="10">
        <f t="shared" si="75"/>
        <v>102.71</v>
      </c>
      <c r="N467" s="10">
        <f t="shared" si="76"/>
        <v>0</v>
      </c>
      <c r="O467" s="69">
        <f t="shared" si="77"/>
        <v>0</v>
      </c>
      <c r="P467" s="70">
        <f t="shared" si="78"/>
        <v>23.264037534512422</v>
      </c>
      <c r="R467" s="146">
        <v>0.24872339495370088</v>
      </c>
      <c r="S467" s="146">
        <v>0.27709473081197383</v>
      </c>
      <c r="T467" s="146">
        <v>0.21705196686741957</v>
      </c>
      <c r="U467" s="146">
        <v>0.22650216662946571</v>
      </c>
      <c r="V467" s="146">
        <v>0.26815633051718762</v>
      </c>
      <c r="W467" s="146">
        <v>0.25146095521460693</v>
      </c>
      <c r="X467" s="146">
        <v>0.23912849875300374</v>
      </c>
      <c r="Y467" s="146">
        <v>0.26737146767305198</v>
      </c>
      <c r="Z467" s="146">
        <v>0.32577911427009293</v>
      </c>
      <c r="AA467" s="146">
        <v>0.39649398578458173</v>
      </c>
      <c r="AB467" s="146">
        <v>0.28195735374521597</v>
      </c>
      <c r="AC467" s="146">
        <v>0.36658693275013682</v>
      </c>
      <c r="AD467" s="146">
        <v>0.24761117570767269</v>
      </c>
      <c r="AE467" s="146">
        <v>0.31957353745215961</v>
      </c>
    </row>
    <row r="468" spans="1:31" x14ac:dyDescent="0.25">
      <c r="A468" s="10">
        <v>23</v>
      </c>
      <c r="B468" s="71" t="s">
        <v>223</v>
      </c>
      <c r="C468" s="43">
        <f t="shared" si="79"/>
        <v>0.24854677129075101</v>
      </c>
      <c r="D468" s="49"/>
      <c r="E468" s="49"/>
      <c r="F468" s="49"/>
      <c r="G468" s="49"/>
      <c r="H468" s="49">
        <v>1</v>
      </c>
      <c r="I468" s="49"/>
      <c r="J468" s="10">
        <f t="shared" si="72"/>
        <v>0</v>
      </c>
      <c r="K468" s="10">
        <f t="shared" si="73"/>
        <v>0</v>
      </c>
      <c r="L468" s="10">
        <f t="shared" si="74"/>
        <v>0</v>
      </c>
      <c r="M468" s="10">
        <f t="shared" si="75"/>
        <v>0</v>
      </c>
      <c r="N468" s="10">
        <f t="shared" si="76"/>
        <v>70.709999999999994</v>
      </c>
      <c r="O468" s="69">
        <f t="shared" si="77"/>
        <v>0</v>
      </c>
      <c r="P468" s="70">
        <f t="shared" si="78"/>
        <v>17.574742197969002</v>
      </c>
      <c r="R468" s="146">
        <v>0.28617894515769088</v>
      </c>
      <c r="S468" s="146">
        <v>0.30683157941977396</v>
      </c>
      <c r="T468" s="146">
        <v>0.25005715580348342</v>
      </c>
      <c r="U468" s="146">
        <v>0.24854677129075101</v>
      </c>
      <c r="V468" s="146">
        <v>0.29859094708537498</v>
      </c>
      <c r="W468" s="146">
        <v>0.27508592271572085</v>
      </c>
      <c r="X468" s="146">
        <v>0.26565699544329041</v>
      </c>
      <c r="Y468" s="146">
        <v>0.29259562686950757</v>
      </c>
      <c r="Z468" s="146">
        <v>0.37115910333515589</v>
      </c>
      <c r="AA468" s="146">
        <v>0.43886686714051398</v>
      </c>
      <c r="AB468" s="146">
        <v>0.31386686714051398</v>
      </c>
      <c r="AC468" s="146">
        <v>0.40222115910333517</v>
      </c>
      <c r="AD468" s="146">
        <v>0.28309573486237471</v>
      </c>
      <c r="AE468" s="146">
        <v>0.32228676872607992</v>
      </c>
    </row>
    <row r="469" spans="1:31" x14ac:dyDescent="0.25">
      <c r="A469" s="10">
        <v>24</v>
      </c>
      <c r="B469" s="71" t="s">
        <v>224</v>
      </c>
      <c r="C469" s="43">
        <f t="shared" si="79"/>
        <v>0.26623162514170023</v>
      </c>
      <c r="D469" s="49"/>
      <c r="E469" s="49"/>
      <c r="F469" s="49"/>
      <c r="G469" s="49"/>
      <c r="H469" s="49">
        <v>1</v>
      </c>
      <c r="I469" s="49"/>
      <c r="J469" s="10">
        <f t="shared" si="72"/>
        <v>0</v>
      </c>
      <c r="K469" s="10">
        <f t="shared" si="73"/>
        <v>0</v>
      </c>
      <c r="L469" s="10">
        <f t="shared" si="74"/>
        <v>0</v>
      </c>
      <c r="M469" s="10">
        <f t="shared" si="75"/>
        <v>0</v>
      </c>
      <c r="N469" s="10">
        <f t="shared" si="76"/>
        <v>70.709999999999994</v>
      </c>
      <c r="O469" s="69">
        <f t="shared" si="77"/>
        <v>0</v>
      </c>
      <c r="P469" s="70">
        <f t="shared" si="78"/>
        <v>18.825238213769623</v>
      </c>
      <c r="R469" s="146">
        <v>0.31668139565856634</v>
      </c>
      <c r="S469" s="146">
        <v>0.32757961860030477</v>
      </c>
      <c r="T469" s="146">
        <v>0.27632946198987346</v>
      </c>
      <c r="U469" s="146">
        <v>0.26623162514170023</v>
      </c>
      <c r="V469" s="146">
        <v>0.32211504871318458</v>
      </c>
      <c r="W469" s="146">
        <v>0.29135516161899133</v>
      </c>
      <c r="X469" s="146">
        <v>0.28620441790674855</v>
      </c>
      <c r="Y469" s="146">
        <v>0.30876495968774825</v>
      </c>
      <c r="Z469" s="146">
        <v>0.37115910333515589</v>
      </c>
      <c r="AA469" s="146">
        <v>0.43886686714051398</v>
      </c>
      <c r="AB469" s="146">
        <v>0.31386686714051398</v>
      </c>
      <c r="AC469" s="146">
        <v>0.40222115910333517</v>
      </c>
      <c r="AD469" s="146">
        <v>0.31265448974899779</v>
      </c>
      <c r="AE469" s="146">
        <v>0.32228676872607992</v>
      </c>
    </row>
    <row r="470" spans="1:31" x14ac:dyDescent="0.25">
      <c r="A470" s="10">
        <v>25</v>
      </c>
      <c r="B470" s="71" t="s">
        <v>225</v>
      </c>
      <c r="C470" s="43">
        <f t="shared" si="79"/>
        <v>0.27637706029808362</v>
      </c>
      <c r="D470" s="49"/>
      <c r="E470" s="49"/>
      <c r="F470" s="49"/>
      <c r="G470" s="49"/>
      <c r="H470" s="49">
        <v>1</v>
      </c>
      <c r="I470" s="49"/>
      <c r="J470" s="10">
        <f t="shared" si="72"/>
        <v>0</v>
      </c>
      <c r="K470" s="10">
        <f t="shared" si="73"/>
        <v>0</v>
      </c>
      <c r="L470" s="10">
        <f t="shared" si="74"/>
        <v>0</v>
      </c>
      <c r="M470" s="10">
        <f t="shared" si="75"/>
        <v>0</v>
      </c>
      <c r="N470" s="10">
        <f t="shared" si="76"/>
        <v>70.709999999999994</v>
      </c>
      <c r="O470" s="69">
        <f t="shared" si="77"/>
        <v>0</v>
      </c>
      <c r="P470" s="70">
        <f t="shared" si="78"/>
        <v>19.542621933677491</v>
      </c>
      <c r="R470" s="146">
        <v>0.33865015111398022</v>
      </c>
      <c r="S470" s="146">
        <v>0.33826982746690637</v>
      </c>
      <c r="T470" s="146">
        <v>0.29788171852016065</v>
      </c>
      <c r="U470" s="146">
        <v>0.27637706029808362</v>
      </c>
      <c r="V470" s="146">
        <v>0.33910428390506753</v>
      </c>
      <c r="W470" s="146">
        <v>0.30185144478239179</v>
      </c>
      <c r="X470" s="146">
        <v>0.30241627699525692</v>
      </c>
      <c r="Y470" s="146">
        <v>0.3212076462754993</v>
      </c>
      <c r="Z470" s="146">
        <v>0.37923045379989057</v>
      </c>
      <c r="AA470" s="146">
        <v>0.45520092946965557</v>
      </c>
      <c r="AB470" s="146">
        <v>0.31316293056314926</v>
      </c>
      <c r="AC470" s="146">
        <v>0.41006014215418257</v>
      </c>
      <c r="AD470" s="146">
        <v>0.33377346279926601</v>
      </c>
      <c r="AE470" s="146">
        <v>0.30044423182066698</v>
      </c>
    </row>
    <row r="471" spans="1:31" x14ac:dyDescent="0.25">
      <c r="A471" s="10">
        <v>26</v>
      </c>
      <c r="B471" s="71" t="s">
        <v>226</v>
      </c>
      <c r="C471" s="43">
        <f t="shared" si="79"/>
        <v>0.27387757910042848</v>
      </c>
      <c r="D471" s="49"/>
      <c r="E471" s="49"/>
      <c r="F471" s="49"/>
      <c r="G471" s="49"/>
      <c r="H471" s="49">
        <v>1</v>
      </c>
      <c r="I471" s="49"/>
      <c r="J471" s="10">
        <f t="shared" si="72"/>
        <v>0</v>
      </c>
      <c r="K471" s="10">
        <f t="shared" si="73"/>
        <v>0</v>
      </c>
      <c r="L471" s="10">
        <f t="shared" si="74"/>
        <v>0</v>
      </c>
      <c r="M471" s="10">
        <f t="shared" si="75"/>
        <v>0</v>
      </c>
      <c r="N471" s="10">
        <f t="shared" si="76"/>
        <v>70.709999999999994</v>
      </c>
      <c r="O471" s="69">
        <f t="shared" si="77"/>
        <v>0</v>
      </c>
      <c r="P471" s="70">
        <f t="shared" si="78"/>
        <v>19.365883618191297</v>
      </c>
      <c r="R471" s="146">
        <v>0.35335424720745151</v>
      </c>
      <c r="S471" s="146">
        <v>0.34084451157421458</v>
      </c>
      <c r="T471" s="146">
        <v>0.30965107883584364</v>
      </c>
      <c r="U471" s="146">
        <v>0.27387757910042848</v>
      </c>
      <c r="V471" s="146">
        <v>0.3495940911991795</v>
      </c>
      <c r="W471" s="146">
        <v>0.30401734448277606</v>
      </c>
      <c r="X471" s="146">
        <v>0.30703086177552524</v>
      </c>
      <c r="Y471" s="146">
        <v>0.3325954763889174</v>
      </c>
      <c r="Z471" s="146">
        <v>0.37923045379989057</v>
      </c>
      <c r="AA471" s="146">
        <v>0.45520092946965557</v>
      </c>
      <c r="AB471" s="146">
        <v>0.31316293056314926</v>
      </c>
      <c r="AC471" s="146">
        <v>0.41006014215418257</v>
      </c>
      <c r="AD471" s="146">
        <v>0.34712408901588659</v>
      </c>
      <c r="AE471" s="146">
        <v>0.30044423182066698</v>
      </c>
    </row>
    <row r="472" spans="1:31" x14ac:dyDescent="0.25">
      <c r="A472" s="10">
        <v>27</v>
      </c>
      <c r="B472" s="71" t="s">
        <v>227</v>
      </c>
      <c r="C472" s="43">
        <f t="shared" si="79"/>
        <v>0.27303349200744997</v>
      </c>
      <c r="D472" s="49"/>
      <c r="E472" s="49"/>
      <c r="F472" s="49"/>
      <c r="G472" s="49"/>
      <c r="H472" s="49">
        <v>1</v>
      </c>
      <c r="I472" s="49"/>
      <c r="J472" s="10">
        <f t="shared" si="72"/>
        <v>0</v>
      </c>
      <c r="K472" s="10">
        <f t="shared" si="73"/>
        <v>0</v>
      </c>
      <c r="L472" s="10">
        <f t="shared" si="74"/>
        <v>0</v>
      </c>
      <c r="M472" s="10">
        <f t="shared" si="75"/>
        <v>0</v>
      </c>
      <c r="N472" s="10">
        <f t="shared" si="76"/>
        <v>70.709999999999994</v>
      </c>
      <c r="O472" s="69">
        <f t="shared" si="77"/>
        <v>0</v>
      </c>
      <c r="P472" s="70">
        <f t="shared" si="78"/>
        <v>19.306198219846785</v>
      </c>
      <c r="R472" s="146">
        <v>0.36598381191409207</v>
      </c>
      <c r="S472" s="146">
        <v>0.34624984253634139</v>
      </c>
      <c r="T472" s="146">
        <v>0.32550763298781676</v>
      </c>
      <c r="U472" s="146">
        <v>0.27303349200744997</v>
      </c>
      <c r="V472" s="146">
        <v>0.35519338022779345</v>
      </c>
      <c r="W472" s="146">
        <v>0.30544184005495179</v>
      </c>
      <c r="X472" s="146">
        <v>0.31213194541634898</v>
      </c>
      <c r="Y472" s="146">
        <v>0.33760026988027747</v>
      </c>
      <c r="Z472" s="146">
        <v>0.36960770913067259</v>
      </c>
      <c r="AA472" s="146">
        <v>0.43007791142700924</v>
      </c>
      <c r="AB472" s="146">
        <v>0.29982230727173331</v>
      </c>
      <c r="AC472" s="146">
        <v>0.39467605248769827</v>
      </c>
      <c r="AD472" s="146">
        <v>0.35989696883482869</v>
      </c>
      <c r="AE472" s="146">
        <v>0.26473482777474033</v>
      </c>
    </row>
    <row r="473" spans="1:31" x14ac:dyDescent="0.25">
      <c r="A473" s="10">
        <v>28</v>
      </c>
      <c r="B473" s="71" t="s">
        <v>228</v>
      </c>
      <c r="C473" s="43">
        <f t="shared" si="79"/>
        <v>0.26809189475438122</v>
      </c>
      <c r="D473" s="49"/>
      <c r="E473" s="49"/>
      <c r="F473" s="49"/>
      <c r="G473" s="49"/>
      <c r="H473" s="49">
        <v>1</v>
      </c>
      <c r="I473" s="49"/>
      <c r="J473" s="10">
        <f t="shared" si="72"/>
        <v>0</v>
      </c>
      <c r="K473" s="10">
        <f t="shared" si="73"/>
        <v>0</v>
      </c>
      <c r="L473" s="10">
        <f t="shared" si="74"/>
        <v>0</v>
      </c>
      <c r="M473" s="10">
        <f t="shared" si="75"/>
        <v>0</v>
      </c>
      <c r="N473" s="10">
        <f t="shared" si="76"/>
        <v>70.709999999999994</v>
      </c>
      <c r="O473" s="69">
        <f t="shared" si="77"/>
        <v>0</v>
      </c>
      <c r="P473" s="70">
        <f t="shared" si="78"/>
        <v>18.956777878082296</v>
      </c>
      <c r="R473" s="146">
        <v>0.37128032611416922</v>
      </c>
      <c r="S473" s="146">
        <v>0.3436299885324135</v>
      </c>
      <c r="T473" s="146">
        <v>0.33419182118191298</v>
      </c>
      <c r="U473" s="146">
        <v>0.26809189475438122</v>
      </c>
      <c r="V473" s="146">
        <v>0.35454131112572712</v>
      </c>
      <c r="W473" s="146">
        <v>0.30259284891060023</v>
      </c>
      <c r="X473" s="146">
        <v>0.31488638749449371</v>
      </c>
      <c r="Y473" s="146">
        <v>0.33760796956257189</v>
      </c>
      <c r="Z473" s="146">
        <v>0.36960770913067259</v>
      </c>
      <c r="AA473" s="146">
        <v>0.43007791142700924</v>
      </c>
      <c r="AB473" s="146">
        <v>0.29982230727173331</v>
      </c>
      <c r="AC473" s="146">
        <v>0.39467605248769827</v>
      </c>
      <c r="AD473" s="146">
        <v>0.3654636334502967</v>
      </c>
      <c r="AE473" s="146">
        <v>0.26473482777474033</v>
      </c>
    </row>
    <row r="474" spans="1:31" x14ac:dyDescent="0.25">
      <c r="A474" s="10">
        <v>29</v>
      </c>
      <c r="B474" s="71" t="s">
        <v>229</v>
      </c>
      <c r="C474" s="43">
        <f t="shared" si="79"/>
        <v>0.25795465461831807</v>
      </c>
      <c r="D474" s="49"/>
      <c r="E474" s="49"/>
      <c r="F474" s="49"/>
      <c r="G474" s="49"/>
      <c r="H474" s="49">
        <v>1</v>
      </c>
      <c r="I474" s="49"/>
      <c r="J474" s="10">
        <f t="shared" si="72"/>
        <v>0</v>
      </c>
      <c r="K474" s="10">
        <f t="shared" si="73"/>
        <v>0</v>
      </c>
      <c r="L474" s="10">
        <f t="shared" si="74"/>
        <v>0</v>
      </c>
      <c r="M474" s="10">
        <f t="shared" si="75"/>
        <v>0</v>
      </c>
      <c r="N474" s="10">
        <f t="shared" si="76"/>
        <v>70.709999999999994</v>
      </c>
      <c r="O474" s="69">
        <f t="shared" si="77"/>
        <v>0</v>
      </c>
      <c r="P474" s="70">
        <f t="shared" si="78"/>
        <v>18.239973628061268</v>
      </c>
      <c r="R474" s="146">
        <v>0.37074079597327175</v>
      </c>
      <c r="S474" s="146">
        <v>0.33140400318075097</v>
      </c>
      <c r="T474" s="146">
        <v>0.33555421912734301</v>
      </c>
      <c r="U474" s="146">
        <v>0.25795465461831807</v>
      </c>
      <c r="V474" s="146">
        <v>0.34724805997326669</v>
      </c>
      <c r="W474" s="146">
        <v>0.29581191677170504</v>
      </c>
      <c r="X474" s="146">
        <v>0.30885523250260805</v>
      </c>
      <c r="Y474" s="146">
        <v>0.33072445359137803</v>
      </c>
      <c r="Z474" s="146">
        <v>0.31818616730453803</v>
      </c>
      <c r="AA474" s="146">
        <v>0.36889693821760522</v>
      </c>
      <c r="AB474" s="146">
        <v>0.24708857299070533</v>
      </c>
      <c r="AC474" s="146">
        <v>0.34444368507381073</v>
      </c>
      <c r="AD474" s="146">
        <v>0.36565881804410721</v>
      </c>
      <c r="AE474" s="146">
        <v>0.21063422635319842</v>
      </c>
    </row>
    <row r="475" spans="1:31" x14ac:dyDescent="0.25">
      <c r="A475" s="10">
        <v>30</v>
      </c>
      <c r="B475" s="71" t="s">
        <v>230</v>
      </c>
      <c r="C475" s="43">
        <f t="shared" si="79"/>
        <v>0.24217104548165058</v>
      </c>
      <c r="D475" s="49"/>
      <c r="E475" s="49"/>
      <c r="F475" s="49"/>
      <c r="G475" s="49"/>
      <c r="H475" s="49">
        <v>1</v>
      </c>
      <c r="I475" s="49"/>
      <c r="J475" s="10">
        <f t="shared" si="72"/>
        <v>0</v>
      </c>
      <c r="K475" s="10">
        <f t="shared" si="73"/>
        <v>0</v>
      </c>
      <c r="L475" s="10">
        <f t="shared" si="74"/>
        <v>0</v>
      </c>
      <c r="M475" s="10">
        <f t="shared" si="75"/>
        <v>0</v>
      </c>
      <c r="N475" s="10">
        <f t="shared" si="76"/>
        <v>70.709999999999994</v>
      </c>
      <c r="O475" s="69">
        <f t="shared" si="77"/>
        <v>0</v>
      </c>
      <c r="P475" s="70">
        <f t="shared" si="78"/>
        <v>17.123914626007512</v>
      </c>
      <c r="R475" s="146">
        <v>0.36288341335794927</v>
      </c>
      <c r="S475" s="146">
        <v>0.31320053484311539</v>
      </c>
      <c r="T475" s="146">
        <v>0.33618707494715561</v>
      </c>
      <c r="U475" s="146">
        <v>0.24217104548165058</v>
      </c>
      <c r="V475" s="146">
        <v>0.33255524205387854</v>
      </c>
      <c r="W475" s="146">
        <v>0.28291648317095613</v>
      </c>
      <c r="X475" s="146">
        <v>0.2991467184765243</v>
      </c>
      <c r="Y475" s="146">
        <v>0.315779370257947</v>
      </c>
      <c r="Z475" s="146">
        <v>0.31818616730453803</v>
      </c>
      <c r="AA475" s="146">
        <v>0.36889693821760522</v>
      </c>
      <c r="AB475" s="146">
        <v>0.24708857299070533</v>
      </c>
      <c r="AC475" s="146">
        <v>0.34444368507381073</v>
      </c>
      <c r="AD475" s="146">
        <v>0.35800758196674548</v>
      </c>
      <c r="AE475" s="146">
        <v>0.21063422635319842</v>
      </c>
    </row>
    <row r="476" spans="1:31" x14ac:dyDescent="0.25">
      <c r="A476" s="10">
        <v>31</v>
      </c>
      <c r="B476" s="71" t="s">
        <v>231</v>
      </c>
      <c r="C476" s="43">
        <f t="shared" si="79"/>
        <v>0.22223256104265168</v>
      </c>
      <c r="D476" s="49"/>
      <c r="E476" s="49"/>
      <c r="F476" s="49"/>
      <c r="G476" s="49"/>
      <c r="H476" s="49">
        <v>1</v>
      </c>
      <c r="I476" s="49"/>
      <c r="J476" s="10">
        <f t="shared" si="72"/>
        <v>0</v>
      </c>
      <c r="K476" s="10">
        <f t="shared" si="73"/>
        <v>0</v>
      </c>
      <c r="L476" s="10">
        <f t="shared" si="74"/>
        <v>0</v>
      </c>
      <c r="M476" s="10">
        <f t="shared" si="75"/>
        <v>0</v>
      </c>
      <c r="N476" s="10">
        <f t="shared" si="76"/>
        <v>70.709999999999994</v>
      </c>
      <c r="O476" s="69">
        <f t="shared" si="77"/>
        <v>0</v>
      </c>
      <c r="P476" s="70">
        <f t="shared" si="78"/>
        <v>15.714064391325898</v>
      </c>
      <c r="R476" s="146">
        <v>0.34759419302716654</v>
      </c>
      <c r="S476" s="146">
        <v>0.2912931349826855</v>
      </c>
      <c r="T476" s="146">
        <v>0.32014593784773732</v>
      </c>
      <c r="U476" s="146">
        <v>0.22223256104265168</v>
      </c>
      <c r="V476" s="146">
        <v>0.31214973178377808</v>
      </c>
      <c r="W476" s="146">
        <v>0.2627736159573828</v>
      </c>
      <c r="X476" s="146">
        <v>0.28035927718507547</v>
      </c>
      <c r="Y476" s="146">
        <v>0.29468224077128996</v>
      </c>
      <c r="Z476" s="146">
        <v>0.25551530891197377</v>
      </c>
      <c r="AA476" s="146">
        <v>0.29011071623838153</v>
      </c>
      <c r="AB476" s="146">
        <v>0.16748906506287589</v>
      </c>
      <c r="AC476" s="146">
        <v>0.2551325861126299</v>
      </c>
      <c r="AD476" s="146">
        <v>0.34214297818184919</v>
      </c>
      <c r="AE476" s="146">
        <v>0.14250273373428105</v>
      </c>
    </row>
    <row r="477" spans="1:31" x14ac:dyDescent="0.25">
      <c r="A477" s="10">
        <v>32</v>
      </c>
      <c r="B477" s="71" t="s">
        <v>232</v>
      </c>
      <c r="C477" s="43">
        <f t="shared" si="79"/>
        <v>0.19570528026622783</v>
      </c>
      <c r="D477" s="49"/>
      <c r="E477" s="49"/>
      <c r="F477" s="49"/>
      <c r="G477" s="49"/>
      <c r="H477" s="49">
        <v>1</v>
      </c>
      <c r="I477" s="49"/>
      <c r="J477" s="10">
        <f t="shared" si="72"/>
        <v>0</v>
      </c>
      <c r="K477" s="10">
        <f t="shared" si="73"/>
        <v>0</v>
      </c>
      <c r="L477" s="10">
        <f t="shared" si="74"/>
        <v>0</v>
      </c>
      <c r="M477" s="10">
        <f t="shared" si="75"/>
        <v>0</v>
      </c>
      <c r="N477" s="10">
        <f t="shared" si="76"/>
        <v>70.709999999999994</v>
      </c>
      <c r="O477" s="69">
        <f t="shared" si="77"/>
        <v>0</v>
      </c>
      <c r="P477" s="70">
        <f t="shared" si="78"/>
        <v>13.838320367624968</v>
      </c>
      <c r="R477" s="146">
        <v>0.32481994186844115</v>
      </c>
      <c r="S477" s="146">
        <v>0.26293396822177839</v>
      </c>
      <c r="T477" s="146">
        <v>0.29558761617333978</v>
      </c>
      <c r="U477" s="146">
        <v>0.19570528026622783</v>
      </c>
      <c r="V477" s="146">
        <v>0.28710177301526973</v>
      </c>
      <c r="W477" s="146">
        <v>0.23405045377690301</v>
      </c>
      <c r="X477" s="146">
        <v>0.25692147913831737</v>
      </c>
      <c r="Y477" s="146">
        <v>0.26433009316676381</v>
      </c>
      <c r="Z477" s="146">
        <v>0.25551530891197377</v>
      </c>
      <c r="AA477" s="146">
        <v>0.29011071623838153</v>
      </c>
      <c r="AB477" s="146">
        <v>0.16748906506287589</v>
      </c>
      <c r="AC477" s="146">
        <v>0.2551325861126299</v>
      </c>
      <c r="AD477" s="146">
        <v>0.32032134059386397</v>
      </c>
      <c r="AE477" s="146">
        <v>0.14250273373428105</v>
      </c>
    </row>
    <row r="478" spans="1:31" x14ac:dyDescent="0.25">
      <c r="A478" s="10">
        <v>33</v>
      </c>
      <c r="B478" s="71" t="s">
        <v>233</v>
      </c>
      <c r="C478" s="43">
        <f t="shared" si="79"/>
        <v>0.16294978404646687</v>
      </c>
      <c r="D478" s="49"/>
      <c r="E478" s="49"/>
      <c r="F478" s="49"/>
      <c r="G478" s="49"/>
      <c r="H478" s="49">
        <v>1</v>
      </c>
      <c r="I478" s="49"/>
      <c r="J478" s="10">
        <f t="shared" si="72"/>
        <v>0</v>
      </c>
      <c r="K478" s="10">
        <f t="shared" si="73"/>
        <v>0</v>
      </c>
      <c r="L478" s="10">
        <f t="shared" si="74"/>
        <v>0</v>
      </c>
      <c r="M478" s="10">
        <f t="shared" si="75"/>
        <v>0</v>
      </c>
      <c r="N478" s="10">
        <f t="shared" si="76"/>
        <v>70.709999999999994</v>
      </c>
      <c r="O478" s="69">
        <f t="shared" si="77"/>
        <v>0</v>
      </c>
      <c r="P478" s="70">
        <f t="shared" si="78"/>
        <v>11.522179229925671</v>
      </c>
      <c r="R478" s="146">
        <v>0.29539655164936046</v>
      </c>
      <c r="S478" s="146">
        <v>0.22863496005541456</v>
      </c>
      <c r="T478" s="146">
        <v>0.26361960760863562</v>
      </c>
      <c r="U478" s="146">
        <v>0.16294978404646687</v>
      </c>
      <c r="V478" s="146">
        <v>0.25544807073452341</v>
      </c>
      <c r="W478" s="146">
        <v>0.1981714922016922</v>
      </c>
      <c r="X478" s="146">
        <v>0.22672993220384885</v>
      </c>
      <c r="Y478" s="146">
        <v>0.22864206573221826</v>
      </c>
      <c r="Z478" s="146">
        <v>0.1707422088572991</v>
      </c>
      <c r="AA478" s="146">
        <v>0.19022006560962276</v>
      </c>
      <c r="AB478" s="146">
        <v>8.28048113723346E-2</v>
      </c>
      <c r="AC478" s="146">
        <v>0.15094997266265717</v>
      </c>
      <c r="AD478" s="146">
        <v>0.28985692919196165</v>
      </c>
      <c r="AE478" s="146">
        <v>7.3585292509568051E-2</v>
      </c>
    </row>
    <row r="479" spans="1:31" x14ac:dyDescent="0.25">
      <c r="A479" s="10">
        <v>34</v>
      </c>
      <c r="B479" s="71" t="s">
        <v>234</v>
      </c>
      <c r="C479" s="43">
        <f t="shared" si="79"/>
        <v>0.12653930876390537</v>
      </c>
      <c r="D479" s="49"/>
      <c r="E479" s="49"/>
      <c r="F479" s="49"/>
      <c r="G479" s="49"/>
      <c r="H479" s="49">
        <v>1</v>
      </c>
      <c r="I479" s="49"/>
      <c r="J479" s="10">
        <f t="shared" si="72"/>
        <v>0</v>
      </c>
      <c r="K479" s="10">
        <f t="shared" si="73"/>
        <v>0</v>
      </c>
      <c r="L479" s="10">
        <f t="shared" si="74"/>
        <v>0</v>
      </c>
      <c r="M479" s="10">
        <f t="shared" si="75"/>
        <v>0</v>
      </c>
      <c r="N479" s="10">
        <f t="shared" si="76"/>
        <v>70.709999999999994</v>
      </c>
      <c r="O479" s="69">
        <f t="shared" si="77"/>
        <v>0</v>
      </c>
      <c r="P479" s="70">
        <f t="shared" si="78"/>
        <v>8.9475945226957485</v>
      </c>
      <c r="R479" s="146">
        <v>0.26008392397682228</v>
      </c>
      <c r="S479" s="146">
        <v>0.18892309261082085</v>
      </c>
      <c r="T479" s="146">
        <v>0.22926081039130577</v>
      </c>
      <c r="U479" s="146">
        <v>0.12653930876390537</v>
      </c>
      <c r="V479" s="146">
        <v>0.21764223822993284</v>
      </c>
      <c r="W479" s="146">
        <v>0.15821064272960358</v>
      </c>
      <c r="X479" s="146">
        <v>0.18890464579566518</v>
      </c>
      <c r="Y479" s="146">
        <v>0.18751036291553161</v>
      </c>
      <c r="Z479" s="146">
        <v>0.1707422088572991</v>
      </c>
      <c r="AA479" s="146">
        <v>0.19022006560962276</v>
      </c>
      <c r="AB479" s="146">
        <v>8.28048113723346E-2</v>
      </c>
      <c r="AC479" s="146">
        <v>0.15094997266265717</v>
      </c>
      <c r="AD479" s="146">
        <v>0.25335741014944635</v>
      </c>
      <c r="AE479" s="146">
        <v>7.3585292509568051E-2</v>
      </c>
    </row>
    <row r="480" spans="1:31" x14ac:dyDescent="0.25">
      <c r="A480" s="10">
        <v>35</v>
      </c>
      <c r="B480" s="71" t="s">
        <v>235</v>
      </c>
      <c r="C480" s="43">
        <f t="shared" si="79"/>
        <v>9.0505804416072214E-2</v>
      </c>
      <c r="D480" s="49"/>
      <c r="E480" s="49"/>
      <c r="F480" s="49"/>
      <c r="G480" s="49"/>
      <c r="H480" s="49">
        <v>1</v>
      </c>
      <c r="I480" s="49"/>
      <c r="J480" s="10">
        <f t="shared" si="72"/>
        <v>0</v>
      </c>
      <c r="K480" s="10">
        <f t="shared" si="73"/>
        <v>0</v>
      </c>
      <c r="L480" s="10">
        <f t="shared" si="74"/>
        <v>0</v>
      </c>
      <c r="M480" s="10">
        <f t="shared" si="75"/>
        <v>0</v>
      </c>
      <c r="N480" s="10">
        <f t="shared" si="76"/>
        <v>70.709999999999994</v>
      </c>
      <c r="O480" s="69">
        <f t="shared" si="77"/>
        <v>0</v>
      </c>
      <c r="P480" s="70">
        <f t="shared" si="78"/>
        <v>6.3996654302604661</v>
      </c>
      <c r="R480" s="146">
        <v>0.21853250411165359</v>
      </c>
      <c r="S480" s="146">
        <v>0.15002428330537707</v>
      </c>
      <c r="T480" s="146">
        <v>0.18948758004891184</v>
      </c>
      <c r="U480" s="146">
        <v>9.0505804416072214E-2</v>
      </c>
      <c r="V480" s="146">
        <v>0.17466946686222898</v>
      </c>
      <c r="W480" s="146">
        <v>0.11652540388067054</v>
      </c>
      <c r="X480" s="146">
        <v>0.14674379601253171</v>
      </c>
      <c r="Y480" s="146">
        <v>0.14069629456557756</v>
      </c>
      <c r="Z480" s="146">
        <v>7.8827227993439053E-2</v>
      </c>
      <c r="AA480" s="146">
        <v>7.9414980863860063E-2</v>
      </c>
      <c r="AB480" s="146">
        <v>1.6463914707490434E-2</v>
      </c>
      <c r="AC480" s="146">
        <v>5.8269546200109337E-2</v>
      </c>
      <c r="AD480" s="146">
        <v>0.21162694399281662</v>
      </c>
      <c r="AE480" s="146">
        <v>1.4584472389283764E-2</v>
      </c>
    </row>
    <row r="481" spans="1:31" x14ac:dyDescent="0.25">
      <c r="A481" s="10">
        <v>36</v>
      </c>
      <c r="B481" s="71" t="s">
        <v>236</v>
      </c>
      <c r="C481" s="43">
        <f t="shared" si="79"/>
        <v>5.5185266836094711E-2</v>
      </c>
      <c r="D481" s="49"/>
      <c r="E481" s="49"/>
      <c r="F481" s="49"/>
      <c r="G481" s="49"/>
      <c r="H481" s="49">
        <v>1</v>
      </c>
      <c r="I481" s="49"/>
      <c r="J481" s="10">
        <f t="shared" si="72"/>
        <v>0</v>
      </c>
      <c r="K481" s="10">
        <f t="shared" si="73"/>
        <v>0</v>
      </c>
      <c r="L481" s="10">
        <f t="shared" si="74"/>
        <v>0</v>
      </c>
      <c r="M481" s="10">
        <f t="shared" si="75"/>
        <v>0</v>
      </c>
      <c r="N481" s="10">
        <f t="shared" si="76"/>
        <v>70.709999999999994</v>
      </c>
      <c r="O481" s="69">
        <f t="shared" si="77"/>
        <v>0</v>
      </c>
      <c r="P481" s="70">
        <f t="shared" si="78"/>
        <v>3.9021502179802567</v>
      </c>
      <c r="R481" s="146">
        <v>0.1710614507287514</v>
      </c>
      <c r="S481" s="146">
        <v>0.10559968998015477</v>
      </c>
      <c r="T481" s="146">
        <v>0.14550410057193092</v>
      </c>
      <c r="U481" s="146">
        <v>5.5185266836094711E-2</v>
      </c>
      <c r="V481" s="146">
        <v>0.12760708819134761</v>
      </c>
      <c r="W481" s="146">
        <v>7.2832542617150581E-2</v>
      </c>
      <c r="X481" s="146">
        <v>0.10303759690763407</v>
      </c>
      <c r="Y481" s="146">
        <v>9.3358647819604193E-2</v>
      </c>
      <c r="Z481" s="146">
        <v>7.8827227993439053E-2</v>
      </c>
      <c r="AA481" s="146">
        <v>7.9414980863860063E-2</v>
      </c>
      <c r="AB481" s="146">
        <v>1.6463914707490434E-2</v>
      </c>
      <c r="AC481" s="146">
        <v>5.8269546200109337E-2</v>
      </c>
      <c r="AD481" s="146">
        <v>0.16498563345592121</v>
      </c>
      <c r="AE481" s="146">
        <v>1.4584472389283764E-2</v>
      </c>
    </row>
    <row r="482" spans="1:31" x14ac:dyDescent="0.25">
      <c r="A482" s="10">
        <v>37</v>
      </c>
      <c r="B482" s="71" t="s">
        <v>237</v>
      </c>
      <c r="C482" s="43">
        <f t="shared" si="79"/>
        <v>2.4912861773348376E-2</v>
      </c>
      <c r="D482" s="49"/>
      <c r="E482" s="49"/>
      <c r="F482" s="49"/>
      <c r="G482" s="49"/>
      <c r="H482" s="49">
        <v>1</v>
      </c>
      <c r="I482" s="49"/>
      <c r="J482" s="10">
        <f t="shared" si="72"/>
        <v>0</v>
      </c>
      <c r="K482" s="10">
        <f t="shared" si="73"/>
        <v>0</v>
      </c>
      <c r="L482" s="10">
        <f t="shared" si="74"/>
        <v>0</v>
      </c>
      <c r="M482" s="10">
        <f t="shared" si="75"/>
        <v>0</v>
      </c>
      <c r="N482" s="10">
        <f t="shared" si="76"/>
        <v>70.709999999999994</v>
      </c>
      <c r="O482" s="69">
        <f t="shared" si="77"/>
        <v>0</v>
      </c>
      <c r="P482" s="70">
        <f t="shared" si="78"/>
        <v>1.7615884559934636</v>
      </c>
      <c r="R482" s="146">
        <v>0.12108272204308672</v>
      </c>
      <c r="S482" s="146">
        <v>5.8208940110255708E-2</v>
      </c>
      <c r="T482" s="146">
        <v>0.10577481855035743</v>
      </c>
      <c r="U482" s="146">
        <v>2.4912861773348376E-2</v>
      </c>
      <c r="V482" s="146">
        <v>7.8723168659258907E-2</v>
      </c>
      <c r="W482" s="146">
        <v>3.2855032378135862E-2</v>
      </c>
      <c r="X482" s="146">
        <v>6.0683578459280123E-2</v>
      </c>
      <c r="Y482" s="146">
        <v>4.9108573673685416E-2</v>
      </c>
      <c r="Z482" s="146">
        <v>1.3033078184800435E-2</v>
      </c>
      <c r="AA482" s="146">
        <v>9.8619464188080905E-3</v>
      </c>
      <c r="AB482" s="146">
        <v>6.834335702569711E-6</v>
      </c>
      <c r="AC482" s="146">
        <v>6.1850738108255874E-3</v>
      </c>
      <c r="AD482" s="146">
        <v>0.11604895209581738</v>
      </c>
      <c r="AE482" s="146">
        <v>4.1006014215418265E-5</v>
      </c>
    </row>
    <row r="483" spans="1:31" x14ac:dyDescent="0.25">
      <c r="A483" s="10">
        <v>38</v>
      </c>
      <c r="B483" s="71" t="s">
        <v>238</v>
      </c>
      <c r="C483" s="43">
        <f t="shared" si="79"/>
        <v>3.8024894285637011E-3</v>
      </c>
      <c r="D483" s="49"/>
      <c r="E483" s="49"/>
      <c r="F483" s="49"/>
      <c r="G483" s="49"/>
      <c r="H483" s="49">
        <v>1</v>
      </c>
      <c r="I483" s="49"/>
      <c r="J483" s="10">
        <f t="shared" si="72"/>
        <v>0</v>
      </c>
      <c r="K483" s="10">
        <f t="shared" si="73"/>
        <v>0</v>
      </c>
      <c r="L483" s="10">
        <f t="shared" si="74"/>
        <v>0</v>
      </c>
      <c r="M483" s="10">
        <f t="shared" si="75"/>
        <v>0</v>
      </c>
      <c r="N483" s="10">
        <f t="shared" si="76"/>
        <v>70.709999999999994</v>
      </c>
      <c r="O483" s="69">
        <f t="shared" si="77"/>
        <v>0</v>
      </c>
      <c r="P483" s="70">
        <f t="shared" si="78"/>
        <v>0.26887402749373929</v>
      </c>
      <c r="R483" s="146">
        <v>6.9363818677626213E-2</v>
      </c>
      <c r="S483" s="146">
        <v>1.795503390622865E-2</v>
      </c>
      <c r="T483" s="146">
        <v>6.0903582992805939E-2</v>
      </c>
      <c r="U483" s="146">
        <v>3.8024894285637011E-3</v>
      </c>
      <c r="V483" s="146">
        <v>3.3021629853559678E-2</v>
      </c>
      <c r="W483" s="146">
        <v>4.9815693108836868E-3</v>
      </c>
      <c r="X483" s="146">
        <v>2.263650580584323E-2</v>
      </c>
      <c r="Y483" s="146">
        <v>1.2026903743853339E-2</v>
      </c>
      <c r="Z483" s="146">
        <v>1.3033078184800435E-2</v>
      </c>
      <c r="AA483" s="146">
        <v>9.8619464188080905E-3</v>
      </c>
      <c r="AB483" s="146">
        <v>6.834335702569711E-6</v>
      </c>
      <c r="AC483" s="146">
        <v>6.1850738108255874E-3</v>
      </c>
      <c r="AD483" s="146">
        <v>6.4317227352350889E-2</v>
      </c>
      <c r="AE483" s="146">
        <v>4.1006014215418265E-5</v>
      </c>
    </row>
    <row r="484" spans="1:31" x14ac:dyDescent="0.25">
      <c r="A484" s="10">
        <v>39</v>
      </c>
      <c r="B484" s="72" t="s">
        <v>239</v>
      </c>
      <c r="C484" s="43">
        <f t="shared" si="79"/>
        <v>0</v>
      </c>
      <c r="D484" s="49"/>
      <c r="E484" s="49"/>
      <c r="F484" s="49"/>
      <c r="G484" s="49">
        <v>1</v>
      </c>
      <c r="H484" s="49"/>
      <c r="I484" s="49"/>
      <c r="J484" s="10">
        <f t="shared" si="72"/>
        <v>0</v>
      </c>
      <c r="K484" s="10">
        <f t="shared" si="73"/>
        <v>0</v>
      </c>
      <c r="L484" s="10">
        <f t="shared" si="74"/>
        <v>0</v>
      </c>
      <c r="M484" s="10">
        <f t="shared" si="75"/>
        <v>102.71</v>
      </c>
      <c r="N484" s="10">
        <f t="shared" si="76"/>
        <v>0</v>
      </c>
      <c r="O484" s="69">
        <f t="shared" si="77"/>
        <v>0</v>
      </c>
      <c r="P484" s="70">
        <f t="shared" si="78"/>
        <v>0</v>
      </c>
      <c r="R484" s="146">
        <v>2.3534152765623179E-2</v>
      </c>
      <c r="S484" s="146">
        <v>7.7541655863377402E-4</v>
      </c>
      <c r="T484" s="146">
        <v>1.9767954704982046E-2</v>
      </c>
      <c r="U484" s="146">
        <v>0</v>
      </c>
      <c r="V484" s="146">
        <v>4.2809754092187286E-3</v>
      </c>
      <c r="W484" s="146">
        <v>0</v>
      </c>
      <c r="X484" s="146">
        <v>1.8744514921399901E-3</v>
      </c>
      <c r="Y484" s="146">
        <v>1.7709269277120803E-4</v>
      </c>
      <c r="Z484" s="146">
        <v>6.834335702569711E-6</v>
      </c>
      <c r="AA484" s="146">
        <v>0</v>
      </c>
      <c r="AB484" s="146">
        <v>0</v>
      </c>
      <c r="AC484" s="146">
        <v>0</v>
      </c>
      <c r="AD484" s="146">
        <v>1.9331082170966355E-2</v>
      </c>
      <c r="AE484" s="146">
        <v>0</v>
      </c>
    </row>
    <row r="485" spans="1:31" x14ac:dyDescent="0.25">
      <c r="A485" s="10">
        <v>40</v>
      </c>
      <c r="B485" s="72" t="s">
        <v>240</v>
      </c>
      <c r="C485" s="43">
        <f t="shared" si="79"/>
        <v>0</v>
      </c>
      <c r="D485" s="49"/>
      <c r="E485" s="49"/>
      <c r="F485" s="49"/>
      <c r="G485" s="49">
        <v>1</v>
      </c>
      <c r="H485" s="49"/>
      <c r="I485" s="49"/>
      <c r="J485" s="10">
        <f t="shared" si="72"/>
        <v>0</v>
      </c>
      <c r="K485" s="10">
        <f t="shared" si="73"/>
        <v>0</v>
      </c>
      <c r="L485" s="10">
        <f t="shared" si="74"/>
        <v>0</v>
      </c>
      <c r="M485" s="10">
        <f t="shared" si="75"/>
        <v>102.71</v>
      </c>
      <c r="N485" s="10">
        <f t="shared" si="76"/>
        <v>0</v>
      </c>
      <c r="O485" s="69">
        <f t="shared" si="77"/>
        <v>0</v>
      </c>
      <c r="P485" s="70">
        <f t="shared" si="78"/>
        <v>0</v>
      </c>
      <c r="R485" s="146">
        <v>1.4666101013126489E-3</v>
      </c>
      <c r="S485" s="146">
        <v>0</v>
      </c>
      <c r="T485" s="146">
        <v>9.3170440139088331E-4</v>
      </c>
      <c r="U485" s="146">
        <v>0</v>
      </c>
      <c r="V485" s="146">
        <v>0</v>
      </c>
      <c r="W485" s="146">
        <v>0</v>
      </c>
      <c r="X485" s="146">
        <v>0</v>
      </c>
      <c r="Y485" s="146">
        <v>0</v>
      </c>
      <c r="Z485" s="146">
        <v>6.834335702569711E-6</v>
      </c>
      <c r="AA485" s="146">
        <v>0</v>
      </c>
      <c r="AB485" s="146">
        <v>0</v>
      </c>
      <c r="AC485" s="146">
        <v>0</v>
      </c>
      <c r="AD485" s="146">
        <v>7.6512360773614812E-4</v>
      </c>
      <c r="AE485" s="146">
        <v>0</v>
      </c>
    </row>
    <row r="486" spans="1:31" x14ac:dyDescent="0.25">
      <c r="A486" s="10">
        <v>41</v>
      </c>
      <c r="B486" s="72" t="s">
        <v>241</v>
      </c>
      <c r="C486" s="43">
        <f t="shared" si="79"/>
        <v>0</v>
      </c>
      <c r="D486" s="49"/>
      <c r="E486" s="49"/>
      <c r="F486" s="49"/>
      <c r="G486" s="49">
        <v>1</v>
      </c>
      <c r="H486" s="49"/>
      <c r="I486" s="49"/>
      <c r="J486" s="10">
        <f t="shared" si="72"/>
        <v>0</v>
      </c>
      <c r="K486" s="10">
        <f t="shared" si="73"/>
        <v>0</v>
      </c>
      <c r="L486" s="10">
        <f t="shared" si="74"/>
        <v>0</v>
      </c>
      <c r="M486" s="10">
        <f t="shared" si="75"/>
        <v>102.71</v>
      </c>
      <c r="N486" s="10">
        <f t="shared" si="76"/>
        <v>0</v>
      </c>
      <c r="O486" s="69">
        <f t="shared" si="77"/>
        <v>0</v>
      </c>
      <c r="P486" s="70">
        <f t="shared" si="78"/>
        <v>0</v>
      </c>
      <c r="R486" s="146">
        <v>0</v>
      </c>
      <c r="S486" s="146">
        <v>0</v>
      </c>
      <c r="T486" s="146">
        <v>0</v>
      </c>
      <c r="U486" s="146">
        <v>0</v>
      </c>
      <c r="V486" s="146">
        <v>0</v>
      </c>
      <c r="W486" s="146">
        <v>0</v>
      </c>
      <c r="X486" s="146">
        <v>0</v>
      </c>
      <c r="Y486" s="146">
        <v>0</v>
      </c>
      <c r="Z486" s="146">
        <v>0</v>
      </c>
      <c r="AA486" s="146">
        <v>0</v>
      </c>
      <c r="AB486" s="146">
        <v>0</v>
      </c>
      <c r="AC486" s="146">
        <v>0</v>
      </c>
      <c r="AD486" s="146">
        <v>0</v>
      </c>
      <c r="AE486" s="146">
        <v>0</v>
      </c>
    </row>
    <row r="487" spans="1:31" x14ac:dyDescent="0.25">
      <c r="A487" s="10">
        <v>42</v>
      </c>
      <c r="B487" s="72" t="s">
        <v>242</v>
      </c>
      <c r="C487" s="43">
        <f t="shared" si="79"/>
        <v>0</v>
      </c>
      <c r="D487" s="49"/>
      <c r="E487" s="49"/>
      <c r="F487" s="49"/>
      <c r="G487" s="49">
        <v>1</v>
      </c>
      <c r="H487" s="49"/>
      <c r="I487" s="49"/>
      <c r="J487" s="10">
        <f t="shared" si="72"/>
        <v>0</v>
      </c>
      <c r="K487" s="10">
        <f t="shared" si="73"/>
        <v>0</v>
      </c>
      <c r="L487" s="10">
        <f t="shared" si="74"/>
        <v>0</v>
      </c>
      <c r="M487" s="10">
        <f t="shared" si="75"/>
        <v>102.71</v>
      </c>
      <c r="N487" s="10">
        <f t="shared" si="76"/>
        <v>0</v>
      </c>
      <c r="O487" s="69">
        <f t="shared" si="77"/>
        <v>0</v>
      </c>
      <c r="P487" s="70">
        <f t="shared" si="78"/>
        <v>0</v>
      </c>
      <c r="R487" s="146">
        <v>0</v>
      </c>
      <c r="S487" s="146">
        <v>0</v>
      </c>
      <c r="T487" s="146">
        <v>0</v>
      </c>
      <c r="U487" s="146">
        <v>0</v>
      </c>
      <c r="V487" s="146">
        <v>0</v>
      </c>
      <c r="W487" s="146">
        <v>0</v>
      </c>
      <c r="X487" s="146">
        <v>0</v>
      </c>
      <c r="Y487" s="146">
        <v>0</v>
      </c>
      <c r="Z487" s="146">
        <v>0</v>
      </c>
      <c r="AA487" s="146">
        <v>0</v>
      </c>
      <c r="AB487" s="146">
        <v>0</v>
      </c>
      <c r="AC487" s="146">
        <v>0</v>
      </c>
      <c r="AD487" s="146">
        <v>0</v>
      </c>
      <c r="AE487" s="146">
        <v>0</v>
      </c>
    </row>
    <row r="488" spans="1:31" x14ac:dyDescent="0.25">
      <c r="A488" s="10">
        <v>43</v>
      </c>
      <c r="B488" s="71" t="s">
        <v>243</v>
      </c>
      <c r="C488" s="43">
        <f t="shared" si="79"/>
        <v>0</v>
      </c>
      <c r="D488" s="49"/>
      <c r="E488" s="49"/>
      <c r="F488" s="49"/>
      <c r="G488" s="49"/>
      <c r="H488" s="49">
        <v>1</v>
      </c>
      <c r="I488" s="49"/>
      <c r="J488" s="10">
        <f t="shared" si="72"/>
        <v>0</v>
      </c>
      <c r="K488" s="10">
        <f t="shared" si="73"/>
        <v>0</v>
      </c>
      <c r="L488" s="10">
        <f t="shared" si="74"/>
        <v>0</v>
      </c>
      <c r="M488" s="10">
        <f t="shared" si="75"/>
        <v>0</v>
      </c>
      <c r="N488" s="10">
        <f t="shared" si="76"/>
        <v>70.709999999999994</v>
      </c>
      <c r="O488" s="69">
        <f t="shared" si="77"/>
        <v>0</v>
      </c>
      <c r="P488" s="70">
        <f t="shared" si="78"/>
        <v>0</v>
      </c>
      <c r="R488" s="146">
        <v>0</v>
      </c>
      <c r="S488" s="146">
        <v>0</v>
      </c>
      <c r="T488" s="146">
        <v>0</v>
      </c>
      <c r="U488" s="146">
        <v>0</v>
      </c>
      <c r="V488" s="146">
        <v>0</v>
      </c>
      <c r="W488" s="146">
        <v>0</v>
      </c>
      <c r="X488" s="146">
        <v>0</v>
      </c>
      <c r="Y488" s="146">
        <v>0</v>
      </c>
      <c r="Z488" s="146">
        <v>0</v>
      </c>
      <c r="AA488" s="146">
        <v>0</v>
      </c>
      <c r="AB488" s="146">
        <v>0</v>
      </c>
      <c r="AC488" s="146">
        <v>0</v>
      </c>
      <c r="AD488" s="146">
        <v>0</v>
      </c>
      <c r="AE488" s="146">
        <v>0</v>
      </c>
    </row>
    <row r="489" spans="1:31" x14ac:dyDescent="0.25">
      <c r="A489" s="10">
        <v>44</v>
      </c>
      <c r="B489" s="71" t="s">
        <v>244</v>
      </c>
      <c r="C489" s="43">
        <f t="shared" si="79"/>
        <v>0</v>
      </c>
      <c r="D489" s="49"/>
      <c r="E489" s="49"/>
      <c r="F489" s="49"/>
      <c r="G489" s="49"/>
      <c r="H489" s="49">
        <v>1</v>
      </c>
      <c r="I489" s="49"/>
      <c r="J489" s="10">
        <f t="shared" si="72"/>
        <v>0</v>
      </c>
      <c r="K489" s="10">
        <f t="shared" si="73"/>
        <v>0</v>
      </c>
      <c r="L489" s="10">
        <f t="shared" si="74"/>
        <v>0</v>
      </c>
      <c r="M489" s="10">
        <f t="shared" si="75"/>
        <v>0</v>
      </c>
      <c r="N489" s="10">
        <f t="shared" si="76"/>
        <v>70.709999999999994</v>
      </c>
      <c r="O489" s="69">
        <f t="shared" si="77"/>
        <v>0</v>
      </c>
      <c r="P489" s="70">
        <f t="shared" si="78"/>
        <v>0</v>
      </c>
      <c r="R489" s="146">
        <v>0</v>
      </c>
      <c r="S489" s="146">
        <v>0</v>
      </c>
      <c r="T489" s="146">
        <v>0</v>
      </c>
      <c r="U489" s="146">
        <v>0</v>
      </c>
      <c r="V489" s="146">
        <v>0</v>
      </c>
      <c r="W489" s="146">
        <v>0</v>
      </c>
      <c r="X489" s="146">
        <v>0</v>
      </c>
      <c r="Y489" s="146">
        <v>0</v>
      </c>
      <c r="Z489" s="146">
        <v>0</v>
      </c>
      <c r="AA489" s="146">
        <v>0</v>
      </c>
      <c r="AB489" s="146">
        <v>0</v>
      </c>
      <c r="AC489" s="146">
        <v>0</v>
      </c>
      <c r="AD489" s="146">
        <v>0</v>
      </c>
      <c r="AE489" s="146">
        <v>0</v>
      </c>
    </row>
    <row r="490" spans="1:31" x14ac:dyDescent="0.25">
      <c r="A490" s="10">
        <v>45</v>
      </c>
      <c r="B490" s="71" t="s">
        <v>245</v>
      </c>
      <c r="C490" s="43">
        <f t="shared" si="79"/>
        <v>0</v>
      </c>
      <c r="D490" s="49"/>
      <c r="E490" s="49"/>
      <c r="F490" s="49"/>
      <c r="G490" s="49"/>
      <c r="H490" s="49">
        <v>1</v>
      </c>
      <c r="I490" s="49"/>
      <c r="J490" s="10">
        <f t="shared" si="72"/>
        <v>0</v>
      </c>
      <c r="K490" s="10">
        <f t="shared" si="73"/>
        <v>0</v>
      </c>
      <c r="L490" s="10">
        <f t="shared" si="74"/>
        <v>0</v>
      </c>
      <c r="M490" s="10">
        <f t="shared" si="75"/>
        <v>0</v>
      </c>
      <c r="N490" s="10">
        <f t="shared" si="76"/>
        <v>70.709999999999994</v>
      </c>
      <c r="O490" s="69">
        <f t="shared" si="77"/>
        <v>0</v>
      </c>
      <c r="P490" s="70">
        <f t="shared" si="78"/>
        <v>0</v>
      </c>
      <c r="R490" s="146">
        <v>0</v>
      </c>
      <c r="S490" s="146">
        <v>0</v>
      </c>
      <c r="T490" s="146">
        <v>0</v>
      </c>
      <c r="U490" s="146">
        <v>0</v>
      </c>
      <c r="V490" s="146">
        <v>0</v>
      </c>
      <c r="W490" s="146">
        <v>0</v>
      </c>
      <c r="X490" s="146">
        <v>0</v>
      </c>
      <c r="Y490" s="146">
        <v>0</v>
      </c>
      <c r="Z490" s="146">
        <v>0</v>
      </c>
      <c r="AA490" s="146">
        <v>0</v>
      </c>
      <c r="AB490" s="146">
        <v>0</v>
      </c>
      <c r="AC490" s="146">
        <v>0</v>
      </c>
      <c r="AD490" s="146">
        <v>0</v>
      </c>
      <c r="AE490" s="146">
        <v>0</v>
      </c>
    </row>
    <row r="491" spans="1:31" x14ac:dyDescent="0.25">
      <c r="A491" s="10">
        <v>46</v>
      </c>
      <c r="B491" s="71" t="s">
        <v>246</v>
      </c>
      <c r="C491" s="43">
        <f t="shared" si="79"/>
        <v>0</v>
      </c>
      <c r="D491" s="49"/>
      <c r="E491" s="49"/>
      <c r="F491" s="49"/>
      <c r="G491" s="49"/>
      <c r="H491" s="49">
        <v>1</v>
      </c>
      <c r="I491" s="49"/>
      <c r="J491" s="10">
        <f t="shared" si="72"/>
        <v>0</v>
      </c>
      <c r="K491" s="10">
        <f t="shared" si="73"/>
        <v>0</v>
      </c>
      <c r="L491" s="10">
        <f t="shared" si="74"/>
        <v>0</v>
      </c>
      <c r="M491" s="10">
        <f t="shared" si="75"/>
        <v>0</v>
      </c>
      <c r="N491" s="10">
        <f t="shared" si="76"/>
        <v>70.709999999999994</v>
      </c>
      <c r="O491" s="69">
        <f t="shared" si="77"/>
        <v>0</v>
      </c>
      <c r="P491" s="70">
        <f t="shared" si="78"/>
        <v>0</v>
      </c>
      <c r="R491" s="146">
        <v>0</v>
      </c>
      <c r="S491" s="146">
        <v>0</v>
      </c>
      <c r="T491" s="146">
        <v>0</v>
      </c>
      <c r="U491" s="146">
        <v>0</v>
      </c>
      <c r="V491" s="146">
        <v>0</v>
      </c>
      <c r="W491" s="146">
        <v>0</v>
      </c>
      <c r="X491" s="146">
        <v>0</v>
      </c>
      <c r="Y491" s="146">
        <v>0</v>
      </c>
      <c r="Z491" s="146">
        <v>0</v>
      </c>
      <c r="AA491" s="146">
        <v>0</v>
      </c>
      <c r="AB491" s="146">
        <v>0</v>
      </c>
      <c r="AC491" s="146">
        <v>0</v>
      </c>
      <c r="AD491" s="146">
        <v>0</v>
      </c>
      <c r="AE491" s="146">
        <v>0</v>
      </c>
    </row>
    <row r="492" spans="1:31" x14ac:dyDescent="0.25">
      <c r="A492" s="10">
        <v>47</v>
      </c>
      <c r="B492" s="64" t="s">
        <v>247</v>
      </c>
      <c r="C492" s="43">
        <f t="shared" si="79"/>
        <v>0</v>
      </c>
      <c r="D492" s="49"/>
      <c r="E492" s="49"/>
      <c r="F492" s="49"/>
      <c r="G492" s="49"/>
      <c r="H492" s="49"/>
      <c r="I492" s="49">
        <v>1</v>
      </c>
      <c r="J492" s="10">
        <f t="shared" si="72"/>
        <v>0</v>
      </c>
      <c r="K492" s="10">
        <f t="shared" si="73"/>
        <v>0</v>
      </c>
      <c r="L492" s="10">
        <f t="shared" si="74"/>
        <v>0</v>
      </c>
      <c r="M492" s="10">
        <f t="shared" si="75"/>
        <v>0</v>
      </c>
      <c r="N492" s="10">
        <f t="shared" si="76"/>
        <v>0</v>
      </c>
      <c r="O492" s="69">
        <f t="shared" si="77"/>
        <v>44.85</v>
      </c>
      <c r="P492" s="70">
        <f t="shared" si="78"/>
        <v>0</v>
      </c>
      <c r="R492" s="146">
        <v>0</v>
      </c>
      <c r="S492" s="146">
        <v>0</v>
      </c>
      <c r="T492" s="146">
        <v>0</v>
      </c>
      <c r="U492" s="146">
        <v>0</v>
      </c>
      <c r="V492" s="146">
        <v>0</v>
      </c>
      <c r="W492" s="146">
        <v>0</v>
      </c>
      <c r="X492" s="146">
        <v>0</v>
      </c>
      <c r="Y492" s="146">
        <v>0</v>
      </c>
      <c r="Z492" s="146">
        <v>0</v>
      </c>
      <c r="AA492" s="146">
        <v>0</v>
      </c>
      <c r="AB492" s="146">
        <v>0</v>
      </c>
      <c r="AC492" s="146">
        <v>0</v>
      </c>
      <c r="AD492" s="146">
        <v>0</v>
      </c>
      <c r="AE492" s="146">
        <v>0</v>
      </c>
    </row>
    <row r="493" spans="1:31" x14ac:dyDescent="0.25">
      <c r="A493" s="10">
        <v>48</v>
      </c>
      <c r="B493" s="64" t="s">
        <v>248</v>
      </c>
      <c r="C493" s="43">
        <f t="shared" si="79"/>
        <v>0</v>
      </c>
      <c r="D493" s="49"/>
      <c r="E493" s="49"/>
      <c r="F493" s="49"/>
      <c r="G493" s="49"/>
      <c r="H493" s="49"/>
      <c r="I493" s="49">
        <v>1</v>
      </c>
      <c r="J493" s="10">
        <f t="shared" si="72"/>
        <v>0</v>
      </c>
      <c r="K493" s="10">
        <f t="shared" si="73"/>
        <v>0</v>
      </c>
      <c r="L493" s="10">
        <f t="shared" si="74"/>
        <v>0</v>
      </c>
      <c r="M493" s="10">
        <f t="shared" si="75"/>
        <v>0</v>
      </c>
      <c r="N493" s="10">
        <f t="shared" si="76"/>
        <v>0</v>
      </c>
      <c r="O493" s="69">
        <f t="shared" si="77"/>
        <v>44.85</v>
      </c>
      <c r="P493" s="70">
        <f t="shared" si="78"/>
        <v>0</v>
      </c>
      <c r="R493" s="146">
        <v>0</v>
      </c>
      <c r="S493" s="146">
        <v>0</v>
      </c>
      <c r="T493" s="146">
        <v>0</v>
      </c>
      <c r="U493" s="146">
        <v>0</v>
      </c>
      <c r="V493" s="146">
        <v>0</v>
      </c>
      <c r="W493" s="146">
        <v>0</v>
      </c>
      <c r="X493" s="146">
        <v>0</v>
      </c>
      <c r="Y493" s="146">
        <v>0</v>
      </c>
      <c r="Z493" s="146">
        <v>0</v>
      </c>
      <c r="AA493" s="146">
        <v>0</v>
      </c>
      <c r="AB493" s="146">
        <v>0</v>
      </c>
      <c r="AC493" s="146">
        <v>0</v>
      </c>
      <c r="AD493" s="146">
        <v>0</v>
      </c>
      <c r="AE493" s="146">
        <v>0</v>
      </c>
    </row>
    <row r="494" spans="1:31" x14ac:dyDescent="0.25">
      <c r="A494" s="10">
        <v>49</v>
      </c>
      <c r="B494" s="64" t="s">
        <v>249</v>
      </c>
      <c r="C494" s="43">
        <f t="shared" si="79"/>
        <v>0</v>
      </c>
      <c r="D494" s="49"/>
      <c r="E494" s="49"/>
      <c r="F494" s="49"/>
      <c r="G494" s="49"/>
      <c r="H494" s="49"/>
      <c r="I494" s="49">
        <v>1</v>
      </c>
      <c r="J494" s="10">
        <f t="shared" si="72"/>
        <v>0</v>
      </c>
      <c r="K494" s="10">
        <f t="shared" si="73"/>
        <v>0</v>
      </c>
      <c r="L494" s="10">
        <f t="shared" si="74"/>
        <v>0</v>
      </c>
      <c r="M494" s="10">
        <f t="shared" si="75"/>
        <v>0</v>
      </c>
      <c r="N494" s="10">
        <f t="shared" si="76"/>
        <v>0</v>
      </c>
      <c r="O494" s="69">
        <f t="shared" si="77"/>
        <v>44.85</v>
      </c>
      <c r="P494" s="70">
        <f t="shared" si="78"/>
        <v>0</v>
      </c>
      <c r="R494" s="146">
        <v>0</v>
      </c>
      <c r="S494" s="146">
        <v>0</v>
      </c>
      <c r="T494" s="146">
        <v>0</v>
      </c>
      <c r="U494" s="146">
        <v>0</v>
      </c>
      <c r="V494" s="146">
        <v>0</v>
      </c>
      <c r="W494" s="146">
        <v>0</v>
      </c>
      <c r="X494" s="146">
        <v>0</v>
      </c>
      <c r="Y494" s="146">
        <v>0</v>
      </c>
      <c r="Z494" s="146">
        <v>0</v>
      </c>
      <c r="AA494" s="146">
        <v>0</v>
      </c>
      <c r="AB494" s="146">
        <v>0</v>
      </c>
      <c r="AC494" s="146">
        <v>0</v>
      </c>
      <c r="AD494" s="146">
        <v>0</v>
      </c>
      <c r="AE494" s="146">
        <v>0</v>
      </c>
    </row>
    <row r="495" spans="1:31" x14ac:dyDescent="0.25">
      <c r="A495" s="10">
        <v>50</v>
      </c>
      <c r="B495" s="64" t="s">
        <v>250</v>
      </c>
      <c r="C495" s="43">
        <f t="shared" si="79"/>
        <v>0</v>
      </c>
      <c r="D495" s="55"/>
      <c r="E495" s="55"/>
      <c r="F495" s="55"/>
      <c r="G495" s="55"/>
      <c r="H495" s="55"/>
      <c r="I495" s="55">
        <v>1</v>
      </c>
      <c r="J495" s="39">
        <f t="shared" si="72"/>
        <v>0</v>
      </c>
      <c r="K495" s="39">
        <f t="shared" si="73"/>
        <v>0</v>
      </c>
      <c r="L495" s="39">
        <f t="shared" si="74"/>
        <v>0</v>
      </c>
      <c r="M495" s="39">
        <f t="shared" si="75"/>
        <v>0</v>
      </c>
      <c r="N495" s="39">
        <f t="shared" si="76"/>
        <v>0</v>
      </c>
      <c r="O495" s="73">
        <f t="shared" si="77"/>
        <v>44.85</v>
      </c>
      <c r="P495" s="74">
        <f t="shared" si="78"/>
        <v>0</v>
      </c>
      <c r="R495" s="146">
        <v>0</v>
      </c>
      <c r="S495" s="146">
        <v>0</v>
      </c>
      <c r="T495" s="146">
        <v>0</v>
      </c>
      <c r="U495" s="146">
        <v>0</v>
      </c>
      <c r="V495" s="146">
        <v>0</v>
      </c>
      <c r="W495" s="146">
        <v>0</v>
      </c>
      <c r="X495" s="146">
        <v>0</v>
      </c>
      <c r="Y495" s="146">
        <v>0</v>
      </c>
      <c r="Z495" s="146">
        <v>0</v>
      </c>
      <c r="AA495" s="146">
        <v>0</v>
      </c>
      <c r="AB495" s="146">
        <v>0</v>
      </c>
      <c r="AC495" s="146">
        <v>0</v>
      </c>
      <c r="AD495" s="146">
        <v>0</v>
      </c>
      <c r="AE495" s="146">
        <v>0</v>
      </c>
    </row>
    <row r="496" spans="1:31" x14ac:dyDescent="0.25">
      <c r="B496" s="59" t="s">
        <v>188</v>
      </c>
      <c r="C496" s="75">
        <f>SUM(C448:C495)</f>
        <v>3.844669198151669</v>
      </c>
      <c r="D496" s="39"/>
      <c r="E496" s="39"/>
      <c r="F496" s="39"/>
      <c r="G496" s="39"/>
      <c r="H496" s="39"/>
      <c r="I496" s="39"/>
      <c r="J496" s="39">
        <f>SUM(J448:J495)</f>
        <v>0</v>
      </c>
      <c r="K496" s="39">
        <f t="shared" ref="K496:P496" si="80">SUM(K448:K495)</f>
        <v>0</v>
      </c>
      <c r="L496" s="39">
        <f t="shared" si="80"/>
        <v>0</v>
      </c>
      <c r="M496" s="39">
        <f t="shared" si="80"/>
        <v>1027.1000000000001</v>
      </c>
      <c r="N496" s="39">
        <f t="shared" si="80"/>
        <v>1555.6200000000003</v>
      </c>
      <c r="O496" s="39">
        <f t="shared" si="80"/>
        <v>717.60000000000025</v>
      </c>
      <c r="P496" s="76">
        <f t="shared" si="80"/>
        <v>298.58338966982762</v>
      </c>
      <c r="R496" s="152"/>
      <c r="S496" s="152"/>
      <c r="T496" s="152"/>
      <c r="U496" s="152"/>
      <c r="V496" s="152"/>
      <c r="W496" s="152"/>
      <c r="X496" s="152"/>
      <c r="Y496" s="152"/>
      <c r="Z496" s="152"/>
      <c r="AA496" s="152"/>
      <c r="AB496" s="152"/>
      <c r="AC496" s="152"/>
      <c r="AD496" s="152"/>
      <c r="AE496" s="152"/>
    </row>
    <row r="497" spans="1:32" x14ac:dyDescent="0.25">
      <c r="R497" s="153" t="s">
        <v>477</v>
      </c>
      <c r="S497" s="153"/>
      <c r="T497" s="153"/>
      <c r="U497" s="153"/>
      <c r="V497" s="153"/>
      <c r="W497" s="153"/>
      <c r="X497" s="153"/>
      <c r="Y497" s="153"/>
      <c r="Z497" s="153"/>
      <c r="AA497" s="153"/>
      <c r="AB497" s="153"/>
      <c r="AC497" s="153"/>
      <c r="AD497" s="153"/>
      <c r="AE497" s="153"/>
      <c r="AF497" s="153"/>
    </row>
    <row r="498" spans="1:32" x14ac:dyDescent="0.25">
      <c r="B498" s="34" t="s">
        <v>259</v>
      </c>
      <c r="C498" s="34" t="str">
        <f>C446</f>
        <v>Durban</v>
      </c>
      <c r="D498" s="62" t="s">
        <v>190</v>
      </c>
      <c r="E498" s="62" t="s">
        <v>191</v>
      </c>
      <c r="F498" s="62" t="s">
        <v>192</v>
      </c>
      <c r="G498" s="62" t="s">
        <v>193</v>
      </c>
      <c r="H498" s="62" t="s">
        <v>195</v>
      </c>
      <c r="I498" s="62" t="s">
        <v>194</v>
      </c>
      <c r="J498" s="62" t="s">
        <v>190</v>
      </c>
      <c r="K498" s="62" t="s">
        <v>191</v>
      </c>
      <c r="L498" s="62" t="s">
        <v>192</v>
      </c>
      <c r="M498" s="62" t="s">
        <v>193</v>
      </c>
      <c r="N498" s="62" t="s">
        <v>195</v>
      </c>
      <c r="O498" s="63" t="s">
        <v>194</v>
      </c>
      <c r="P498" s="37" t="s">
        <v>198</v>
      </c>
      <c r="R498" s="144" t="s">
        <v>463</v>
      </c>
      <c r="S498" s="144" t="s">
        <v>464</v>
      </c>
      <c r="T498" s="144" t="s">
        <v>465</v>
      </c>
      <c r="U498" s="144" t="s">
        <v>466</v>
      </c>
      <c r="V498" s="144" t="s">
        <v>467</v>
      </c>
      <c r="W498" s="144" t="s">
        <v>468</v>
      </c>
      <c r="X498" s="144" t="s">
        <v>469</v>
      </c>
      <c r="Y498" s="144" t="s">
        <v>470</v>
      </c>
      <c r="Z498" s="144" t="s">
        <v>471</v>
      </c>
      <c r="AA498" s="144" t="s">
        <v>472</v>
      </c>
      <c r="AB498" s="144" t="s">
        <v>473</v>
      </c>
      <c r="AC498" s="144" t="s">
        <v>474</v>
      </c>
      <c r="AD498" s="144" t="s">
        <v>475</v>
      </c>
      <c r="AE498" s="144" t="s">
        <v>476</v>
      </c>
    </row>
    <row r="499" spans="1:32" x14ac:dyDescent="0.25">
      <c r="B499" s="38"/>
      <c r="C499" s="38"/>
      <c r="D499" s="39"/>
      <c r="E499" s="39"/>
      <c r="F499" s="39"/>
      <c r="G499" s="39"/>
      <c r="H499" s="39"/>
      <c r="I499" s="39"/>
      <c r="J499" s="40" t="s">
        <v>201</v>
      </c>
      <c r="K499" s="40" t="s">
        <v>201</v>
      </c>
      <c r="L499" s="40" t="s">
        <v>201</v>
      </c>
      <c r="M499" s="40" t="s">
        <v>201</v>
      </c>
      <c r="N499" s="40" t="s">
        <v>201</v>
      </c>
      <c r="O499" s="41" t="s">
        <v>201</v>
      </c>
      <c r="P499" s="41" t="s">
        <v>202</v>
      </c>
      <c r="R499" s="145"/>
      <c r="S499" s="145"/>
      <c r="T499" s="150"/>
      <c r="U499" s="145"/>
      <c r="V499" s="145"/>
      <c r="W499" s="145"/>
      <c r="X499" s="145"/>
      <c r="Y499" s="145"/>
      <c r="Z499" s="145"/>
      <c r="AA499" s="145"/>
      <c r="AB499" s="145"/>
      <c r="AC499" s="145"/>
      <c r="AD499" s="145"/>
      <c r="AE499" s="145"/>
    </row>
    <row r="500" spans="1:32" x14ac:dyDescent="0.25">
      <c r="A500" s="10">
        <v>3</v>
      </c>
      <c r="B500" s="64" t="s">
        <v>203</v>
      </c>
      <c r="C500" s="43">
        <f>HLOOKUP(C$30, R$498:AE$547, A500)</f>
        <v>0</v>
      </c>
      <c r="D500" s="45"/>
      <c r="E500" s="45"/>
      <c r="F500" s="45"/>
      <c r="G500" s="45"/>
      <c r="H500" s="45"/>
      <c r="I500" s="45">
        <v>1</v>
      </c>
      <c r="J500" s="66">
        <f t="shared" ref="J500:J547" si="81">B$25 * D500</f>
        <v>0</v>
      </c>
      <c r="K500" s="66">
        <f t="shared" ref="K500:K547" si="82">C$25 * E500</f>
        <v>0</v>
      </c>
      <c r="L500" s="66">
        <f t="shared" ref="L500:L547" si="83">D$25 * F500</f>
        <v>0</v>
      </c>
      <c r="M500" s="66">
        <f t="shared" ref="M500:M547" si="84">E$25 * G500</f>
        <v>0</v>
      </c>
      <c r="N500" s="66">
        <f t="shared" ref="N500:N547" si="85">G$25 * H500</f>
        <v>0</v>
      </c>
      <c r="O500" s="67">
        <f t="shared" ref="O500:O547" si="86">F$25 * I500</f>
        <v>44.85</v>
      </c>
      <c r="P500" s="68">
        <f t="shared" ref="P500:P547" si="87">SUM(J500:O500) * C500</f>
        <v>0</v>
      </c>
      <c r="R500" s="146">
        <v>0</v>
      </c>
      <c r="S500" s="146">
        <v>0</v>
      </c>
      <c r="T500" s="146">
        <v>0</v>
      </c>
      <c r="U500" s="146">
        <v>0</v>
      </c>
      <c r="V500" s="146">
        <v>0</v>
      </c>
      <c r="W500" s="146">
        <v>0</v>
      </c>
      <c r="X500" s="146">
        <v>0</v>
      </c>
      <c r="Y500" s="146">
        <v>0</v>
      </c>
      <c r="Z500" s="146">
        <v>0</v>
      </c>
      <c r="AA500" s="146">
        <v>0</v>
      </c>
      <c r="AB500" s="146">
        <v>0</v>
      </c>
      <c r="AC500" s="146">
        <v>0</v>
      </c>
      <c r="AD500" s="146">
        <v>0</v>
      </c>
      <c r="AE500" s="146">
        <v>0</v>
      </c>
    </row>
    <row r="501" spans="1:32" x14ac:dyDescent="0.25">
      <c r="A501" s="10">
        <v>4</v>
      </c>
      <c r="B501" s="64" t="s">
        <v>204</v>
      </c>
      <c r="C501" s="43">
        <f t="shared" ref="C501:C547" si="88">HLOOKUP(C$30, R$498:AE$547, A501)</f>
        <v>0</v>
      </c>
      <c r="D501" s="49"/>
      <c r="E501" s="49"/>
      <c r="F501" s="49"/>
      <c r="G501" s="49"/>
      <c r="H501" s="49"/>
      <c r="I501" s="49">
        <v>1</v>
      </c>
      <c r="J501" s="10">
        <f t="shared" si="81"/>
        <v>0</v>
      </c>
      <c r="K501" s="10">
        <f t="shared" si="82"/>
        <v>0</v>
      </c>
      <c r="L501" s="10">
        <f t="shared" si="83"/>
        <v>0</v>
      </c>
      <c r="M501" s="10">
        <f t="shared" si="84"/>
        <v>0</v>
      </c>
      <c r="N501" s="10">
        <f t="shared" si="85"/>
        <v>0</v>
      </c>
      <c r="O501" s="69">
        <f t="shared" si="86"/>
        <v>44.85</v>
      </c>
      <c r="P501" s="70">
        <f t="shared" si="87"/>
        <v>0</v>
      </c>
      <c r="R501" s="146">
        <v>0</v>
      </c>
      <c r="S501" s="146">
        <v>0</v>
      </c>
      <c r="T501" s="146">
        <v>0</v>
      </c>
      <c r="U501" s="146">
        <v>0</v>
      </c>
      <c r="V501" s="146">
        <v>0</v>
      </c>
      <c r="W501" s="146">
        <v>0</v>
      </c>
      <c r="X501" s="146">
        <v>0</v>
      </c>
      <c r="Y501" s="146">
        <v>0</v>
      </c>
      <c r="Z501" s="146">
        <v>0</v>
      </c>
      <c r="AA501" s="146">
        <v>0</v>
      </c>
      <c r="AB501" s="146">
        <v>0</v>
      </c>
      <c r="AC501" s="146">
        <v>0</v>
      </c>
      <c r="AD501" s="146">
        <v>0</v>
      </c>
      <c r="AE501" s="146">
        <v>0</v>
      </c>
    </row>
    <row r="502" spans="1:32" x14ac:dyDescent="0.25">
      <c r="A502" s="10">
        <v>5</v>
      </c>
      <c r="B502" s="64" t="s">
        <v>205</v>
      </c>
      <c r="C502" s="43">
        <f t="shared" si="88"/>
        <v>0</v>
      </c>
      <c r="D502" s="49"/>
      <c r="E502" s="49"/>
      <c r="F502" s="49"/>
      <c r="G502" s="49"/>
      <c r="H502" s="49"/>
      <c r="I502" s="49">
        <v>1</v>
      </c>
      <c r="J502" s="10">
        <f t="shared" si="81"/>
        <v>0</v>
      </c>
      <c r="K502" s="10">
        <f t="shared" si="82"/>
        <v>0</v>
      </c>
      <c r="L502" s="10">
        <f t="shared" si="83"/>
        <v>0</v>
      </c>
      <c r="M502" s="10">
        <f t="shared" si="84"/>
        <v>0</v>
      </c>
      <c r="N502" s="10">
        <f t="shared" si="85"/>
        <v>0</v>
      </c>
      <c r="O502" s="69">
        <f t="shared" si="86"/>
        <v>44.85</v>
      </c>
      <c r="P502" s="70">
        <f t="shared" si="87"/>
        <v>0</v>
      </c>
      <c r="R502" s="146">
        <v>0</v>
      </c>
      <c r="S502" s="146">
        <v>0</v>
      </c>
      <c r="T502" s="146">
        <v>0</v>
      </c>
      <c r="U502" s="146">
        <v>0</v>
      </c>
      <c r="V502" s="146">
        <v>0</v>
      </c>
      <c r="W502" s="146">
        <v>0</v>
      </c>
      <c r="X502" s="146">
        <v>0</v>
      </c>
      <c r="Y502" s="146">
        <v>0</v>
      </c>
      <c r="Z502" s="146">
        <v>0</v>
      </c>
      <c r="AA502" s="146">
        <v>0</v>
      </c>
      <c r="AB502" s="146">
        <v>0</v>
      </c>
      <c r="AC502" s="146">
        <v>0</v>
      </c>
      <c r="AD502" s="146">
        <v>0</v>
      </c>
      <c r="AE502" s="146">
        <v>0</v>
      </c>
    </row>
    <row r="503" spans="1:32" x14ac:dyDescent="0.25">
      <c r="A503" s="10">
        <v>6</v>
      </c>
      <c r="B503" s="64" t="s">
        <v>206</v>
      </c>
      <c r="C503" s="43">
        <f t="shared" si="88"/>
        <v>0</v>
      </c>
      <c r="D503" s="49"/>
      <c r="E503" s="49"/>
      <c r="F503" s="49"/>
      <c r="G503" s="49"/>
      <c r="H503" s="49"/>
      <c r="I503" s="49">
        <v>1</v>
      </c>
      <c r="J503" s="10">
        <f t="shared" si="81"/>
        <v>0</v>
      </c>
      <c r="K503" s="10">
        <f t="shared" si="82"/>
        <v>0</v>
      </c>
      <c r="L503" s="10">
        <f t="shared" si="83"/>
        <v>0</v>
      </c>
      <c r="M503" s="10">
        <f t="shared" si="84"/>
        <v>0</v>
      </c>
      <c r="N503" s="10">
        <f t="shared" si="85"/>
        <v>0</v>
      </c>
      <c r="O503" s="69">
        <f t="shared" si="86"/>
        <v>44.85</v>
      </c>
      <c r="P503" s="70">
        <f t="shared" si="87"/>
        <v>0</v>
      </c>
      <c r="R503" s="146">
        <v>0</v>
      </c>
      <c r="S503" s="146">
        <v>0</v>
      </c>
      <c r="T503" s="146">
        <v>0</v>
      </c>
      <c r="U503" s="146">
        <v>0</v>
      </c>
      <c r="V503" s="146">
        <v>0</v>
      </c>
      <c r="W503" s="146">
        <v>0</v>
      </c>
      <c r="X503" s="146">
        <v>0</v>
      </c>
      <c r="Y503" s="146">
        <v>0</v>
      </c>
      <c r="Z503" s="146">
        <v>0</v>
      </c>
      <c r="AA503" s="146">
        <v>0</v>
      </c>
      <c r="AB503" s="146">
        <v>0</v>
      </c>
      <c r="AC503" s="146">
        <v>0</v>
      </c>
      <c r="AD503" s="146">
        <v>0</v>
      </c>
      <c r="AE503" s="146">
        <v>0</v>
      </c>
    </row>
    <row r="504" spans="1:32" x14ac:dyDescent="0.25">
      <c r="A504" s="10">
        <v>7</v>
      </c>
      <c r="B504" s="64" t="s">
        <v>207</v>
      </c>
      <c r="C504" s="43">
        <f t="shared" si="88"/>
        <v>0</v>
      </c>
      <c r="D504" s="49"/>
      <c r="E504" s="49"/>
      <c r="F504" s="49"/>
      <c r="G504" s="49"/>
      <c r="H504" s="49"/>
      <c r="I504" s="49">
        <v>1</v>
      </c>
      <c r="J504" s="10">
        <f t="shared" si="81"/>
        <v>0</v>
      </c>
      <c r="K504" s="10">
        <f t="shared" si="82"/>
        <v>0</v>
      </c>
      <c r="L504" s="10">
        <f t="shared" si="83"/>
        <v>0</v>
      </c>
      <c r="M504" s="10">
        <f t="shared" si="84"/>
        <v>0</v>
      </c>
      <c r="N504" s="10">
        <f t="shared" si="85"/>
        <v>0</v>
      </c>
      <c r="O504" s="69">
        <f t="shared" si="86"/>
        <v>44.85</v>
      </c>
      <c r="P504" s="70">
        <f t="shared" si="87"/>
        <v>0</v>
      </c>
      <c r="R504" s="146">
        <v>0</v>
      </c>
      <c r="S504" s="146">
        <v>0</v>
      </c>
      <c r="T504" s="146">
        <v>0</v>
      </c>
      <c r="U504" s="146">
        <v>0</v>
      </c>
      <c r="V504" s="146">
        <v>0</v>
      </c>
      <c r="W504" s="146">
        <v>0</v>
      </c>
      <c r="X504" s="146">
        <v>0</v>
      </c>
      <c r="Y504" s="146">
        <v>0</v>
      </c>
      <c r="Z504" s="146">
        <v>0</v>
      </c>
      <c r="AA504" s="146">
        <v>0</v>
      </c>
      <c r="AB504" s="146">
        <v>0</v>
      </c>
      <c r="AC504" s="146">
        <v>0</v>
      </c>
      <c r="AD504" s="146">
        <v>0</v>
      </c>
      <c r="AE504" s="146">
        <v>0</v>
      </c>
    </row>
    <row r="505" spans="1:32" x14ac:dyDescent="0.25">
      <c r="A505" s="10">
        <v>8</v>
      </c>
      <c r="B505" s="64" t="s">
        <v>208</v>
      </c>
      <c r="C505" s="43">
        <f t="shared" si="88"/>
        <v>0</v>
      </c>
      <c r="D505" s="49"/>
      <c r="E505" s="49"/>
      <c r="F505" s="49"/>
      <c r="G505" s="49"/>
      <c r="H505" s="49"/>
      <c r="I505" s="49">
        <v>1</v>
      </c>
      <c r="J505" s="10">
        <f t="shared" si="81"/>
        <v>0</v>
      </c>
      <c r="K505" s="10">
        <f t="shared" si="82"/>
        <v>0</v>
      </c>
      <c r="L505" s="10">
        <f t="shared" si="83"/>
        <v>0</v>
      </c>
      <c r="M505" s="10">
        <f t="shared" si="84"/>
        <v>0</v>
      </c>
      <c r="N505" s="10">
        <f t="shared" si="85"/>
        <v>0</v>
      </c>
      <c r="O505" s="69">
        <f t="shared" si="86"/>
        <v>44.85</v>
      </c>
      <c r="P505" s="70">
        <f t="shared" si="87"/>
        <v>0</v>
      </c>
      <c r="R505" s="146">
        <v>0</v>
      </c>
      <c r="S505" s="146">
        <v>0</v>
      </c>
      <c r="T505" s="146">
        <v>0</v>
      </c>
      <c r="U505" s="146">
        <v>0</v>
      </c>
      <c r="V505" s="146">
        <v>0</v>
      </c>
      <c r="W505" s="146">
        <v>0</v>
      </c>
      <c r="X505" s="146">
        <v>0</v>
      </c>
      <c r="Y505" s="146">
        <v>0</v>
      </c>
      <c r="Z505" s="146">
        <v>0</v>
      </c>
      <c r="AA505" s="146">
        <v>0</v>
      </c>
      <c r="AB505" s="146">
        <v>0</v>
      </c>
      <c r="AC505" s="146">
        <v>0</v>
      </c>
      <c r="AD505" s="146">
        <v>0</v>
      </c>
      <c r="AE505" s="146">
        <v>0</v>
      </c>
    </row>
    <row r="506" spans="1:32" x14ac:dyDescent="0.25">
      <c r="A506" s="10">
        <v>9</v>
      </c>
      <c r="B506" s="64" t="s">
        <v>209</v>
      </c>
      <c r="C506" s="43">
        <f t="shared" si="88"/>
        <v>0</v>
      </c>
      <c r="D506" s="49"/>
      <c r="E506" s="49"/>
      <c r="F506" s="49"/>
      <c r="G506" s="49"/>
      <c r="H506" s="49"/>
      <c r="I506" s="49">
        <v>1</v>
      </c>
      <c r="J506" s="10">
        <f t="shared" si="81"/>
        <v>0</v>
      </c>
      <c r="K506" s="10">
        <f t="shared" si="82"/>
        <v>0</v>
      </c>
      <c r="L506" s="10">
        <f t="shared" si="83"/>
        <v>0</v>
      </c>
      <c r="M506" s="10">
        <f t="shared" si="84"/>
        <v>0</v>
      </c>
      <c r="N506" s="10">
        <f t="shared" si="85"/>
        <v>0</v>
      </c>
      <c r="O506" s="69">
        <f t="shared" si="86"/>
        <v>44.85</v>
      </c>
      <c r="P506" s="70">
        <f t="shared" si="87"/>
        <v>0</v>
      </c>
      <c r="R506" s="146">
        <v>0</v>
      </c>
      <c r="S506" s="146">
        <v>0</v>
      </c>
      <c r="T506" s="146">
        <v>0</v>
      </c>
      <c r="U506" s="146">
        <v>0</v>
      </c>
      <c r="V506" s="146">
        <v>0</v>
      </c>
      <c r="W506" s="146">
        <v>0</v>
      </c>
      <c r="X506" s="146">
        <v>0</v>
      </c>
      <c r="Y506" s="146">
        <v>0</v>
      </c>
      <c r="Z506" s="146">
        <v>0</v>
      </c>
      <c r="AA506" s="146">
        <v>0</v>
      </c>
      <c r="AB506" s="146">
        <v>0</v>
      </c>
      <c r="AC506" s="146">
        <v>0</v>
      </c>
      <c r="AD506" s="146">
        <v>0</v>
      </c>
      <c r="AE506" s="146">
        <v>0</v>
      </c>
    </row>
    <row r="507" spans="1:32" x14ac:dyDescent="0.25">
      <c r="A507" s="10">
        <v>10</v>
      </c>
      <c r="B507" s="64" t="s">
        <v>210</v>
      </c>
      <c r="C507" s="43">
        <f t="shared" si="88"/>
        <v>0</v>
      </c>
      <c r="D507" s="49"/>
      <c r="E507" s="49"/>
      <c r="F507" s="49"/>
      <c r="G507" s="49"/>
      <c r="H507" s="49"/>
      <c r="I507" s="49">
        <v>1</v>
      </c>
      <c r="J507" s="10">
        <f t="shared" si="81"/>
        <v>0</v>
      </c>
      <c r="K507" s="10">
        <f t="shared" si="82"/>
        <v>0</v>
      </c>
      <c r="L507" s="10">
        <f t="shared" si="83"/>
        <v>0</v>
      </c>
      <c r="M507" s="10">
        <f t="shared" si="84"/>
        <v>0</v>
      </c>
      <c r="N507" s="10">
        <f t="shared" si="85"/>
        <v>0</v>
      </c>
      <c r="O507" s="69">
        <f t="shared" si="86"/>
        <v>44.85</v>
      </c>
      <c r="P507" s="70">
        <f t="shared" si="87"/>
        <v>0</v>
      </c>
      <c r="R507" s="146">
        <v>0</v>
      </c>
      <c r="S507" s="146">
        <v>0</v>
      </c>
      <c r="T507" s="146">
        <v>0</v>
      </c>
      <c r="U507" s="146">
        <v>0</v>
      </c>
      <c r="V507" s="146">
        <v>0</v>
      </c>
      <c r="W507" s="146">
        <v>0</v>
      </c>
      <c r="X507" s="146">
        <v>0</v>
      </c>
      <c r="Y507" s="146">
        <v>0</v>
      </c>
      <c r="Z507" s="146">
        <v>0</v>
      </c>
      <c r="AA507" s="146">
        <v>0</v>
      </c>
      <c r="AB507" s="146">
        <v>0</v>
      </c>
      <c r="AC507" s="146">
        <v>0</v>
      </c>
      <c r="AD507" s="146">
        <v>0</v>
      </c>
      <c r="AE507" s="146">
        <v>0</v>
      </c>
    </row>
    <row r="508" spans="1:32" x14ac:dyDescent="0.25">
      <c r="A508" s="10">
        <v>11</v>
      </c>
      <c r="B508" s="64" t="s">
        <v>211</v>
      </c>
      <c r="C508" s="43">
        <f t="shared" si="88"/>
        <v>0</v>
      </c>
      <c r="D508" s="49"/>
      <c r="E508" s="49"/>
      <c r="F508" s="49"/>
      <c r="G508" s="49"/>
      <c r="H508" s="49"/>
      <c r="I508" s="49">
        <v>1</v>
      </c>
      <c r="J508" s="10">
        <f t="shared" si="81"/>
        <v>0</v>
      </c>
      <c r="K508" s="10">
        <f t="shared" si="82"/>
        <v>0</v>
      </c>
      <c r="L508" s="10">
        <f t="shared" si="83"/>
        <v>0</v>
      </c>
      <c r="M508" s="10">
        <f t="shared" si="84"/>
        <v>0</v>
      </c>
      <c r="N508" s="10">
        <f t="shared" si="85"/>
        <v>0</v>
      </c>
      <c r="O508" s="69">
        <f t="shared" si="86"/>
        <v>44.85</v>
      </c>
      <c r="P508" s="70">
        <f t="shared" si="87"/>
        <v>0</v>
      </c>
      <c r="R508" s="146">
        <v>0</v>
      </c>
      <c r="S508" s="146">
        <v>0</v>
      </c>
      <c r="T508" s="146">
        <v>0</v>
      </c>
      <c r="U508" s="146">
        <v>0</v>
      </c>
      <c r="V508" s="146">
        <v>0</v>
      </c>
      <c r="W508" s="146">
        <v>0</v>
      </c>
      <c r="X508" s="146">
        <v>0</v>
      </c>
      <c r="Y508" s="146">
        <v>0</v>
      </c>
      <c r="Z508" s="146">
        <v>6.1509021323127397E-5</v>
      </c>
      <c r="AA508" s="146">
        <v>2.255330781848005E-4</v>
      </c>
      <c r="AB508" s="146">
        <v>2.9934390377255337E-3</v>
      </c>
      <c r="AC508" s="146">
        <v>9.568069983597596E-5</v>
      </c>
      <c r="AD508" s="146">
        <v>0</v>
      </c>
      <c r="AE508" s="146">
        <v>4.4559868780754512E-3</v>
      </c>
    </row>
    <row r="509" spans="1:32" x14ac:dyDescent="0.25">
      <c r="A509" s="10">
        <v>12</v>
      </c>
      <c r="B509" s="64" t="s">
        <v>212</v>
      </c>
      <c r="C509" s="43">
        <f t="shared" si="88"/>
        <v>0</v>
      </c>
      <c r="D509" s="49"/>
      <c r="E509" s="49"/>
      <c r="F509" s="49"/>
      <c r="G509" s="49"/>
      <c r="H509" s="49"/>
      <c r="I509" s="49">
        <v>1</v>
      </c>
      <c r="J509" s="10">
        <f t="shared" si="81"/>
        <v>0</v>
      </c>
      <c r="K509" s="10">
        <f t="shared" si="82"/>
        <v>0</v>
      </c>
      <c r="L509" s="10">
        <f t="shared" si="83"/>
        <v>0</v>
      </c>
      <c r="M509" s="10">
        <f t="shared" si="84"/>
        <v>0</v>
      </c>
      <c r="N509" s="10">
        <f t="shared" si="85"/>
        <v>0</v>
      </c>
      <c r="O509" s="69">
        <f t="shared" si="86"/>
        <v>44.85</v>
      </c>
      <c r="P509" s="70">
        <f t="shared" si="87"/>
        <v>0</v>
      </c>
      <c r="R509" s="146">
        <v>0</v>
      </c>
      <c r="S509" s="146">
        <v>0</v>
      </c>
      <c r="T509" s="146">
        <v>0</v>
      </c>
      <c r="U509" s="146">
        <v>0</v>
      </c>
      <c r="V509" s="146">
        <v>0</v>
      </c>
      <c r="W509" s="146">
        <v>0</v>
      </c>
      <c r="X509" s="146">
        <v>0</v>
      </c>
      <c r="Y509" s="146">
        <v>0</v>
      </c>
      <c r="Z509" s="146">
        <v>6.1509021323127397E-5</v>
      </c>
      <c r="AA509" s="146">
        <v>2.255330781848005E-4</v>
      </c>
      <c r="AB509" s="146">
        <v>2.9934390377255337E-3</v>
      </c>
      <c r="AC509" s="146">
        <v>9.568069983597596E-5</v>
      </c>
      <c r="AD509" s="146">
        <v>0</v>
      </c>
      <c r="AE509" s="146">
        <v>4.4559868780754512E-3</v>
      </c>
    </row>
    <row r="510" spans="1:32" x14ac:dyDescent="0.25">
      <c r="A510" s="10">
        <v>13</v>
      </c>
      <c r="B510" s="64" t="s">
        <v>213</v>
      </c>
      <c r="C510" s="43">
        <f t="shared" si="88"/>
        <v>-8.9084921447293595E-6</v>
      </c>
      <c r="D510" s="49"/>
      <c r="E510" s="49"/>
      <c r="F510" s="49"/>
      <c r="G510" s="49"/>
      <c r="H510" s="49"/>
      <c r="I510" s="49">
        <v>1</v>
      </c>
      <c r="J510" s="10">
        <f t="shared" si="81"/>
        <v>0</v>
      </c>
      <c r="K510" s="10">
        <f t="shared" si="82"/>
        <v>0</v>
      </c>
      <c r="L510" s="10">
        <f t="shared" si="83"/>
        <v>0</v>
      </c>
      <c r="M510" s="10">
        <f t="shared" si="84"/>
        <v>0</v>
      </c>
      <c r="N510" s="10">
        <f t="shared" si="85"/>
        <v>0</v>
      </c>
      <c r="O510" s="69">
        <f t="shared" si="86"/>
        <v>44.85</v>
      </c>
      <c r="P510" s="70">
        <f t="shared" si="87"/>
        <v>-3.9954587269111177E-4</v>
      </c>
      <c r="R510" s="146">
        <v>0</v>
      </c>
      <c r="S510" s="146">
        <v>0</v>
      </c>
      <c r="T510" s="146">
        <v>0</v>
      </c>
      <c r="U510" s="146">
        <v>-8.9084921447293595E-6</v>
      </c>
      <c r="V510" s="146">
        <v>0</v>
      </c>
      <c r="W510" s="146">
        <v>0</v>
      </c>
      <c r="X510" s="146">
        <v>0</v>
      </c>
      <c r="Y510" s="146">
        <v>0</v>
      </c>
      <c r="Z510" s="146">
        <v>1.3238108255877529E-2</v>
      </c>
      <c r="AA510" s="146">
        <v>2.1001913613996726E-2</v>
      </c>
      <c r="AB510" s="146">
        <v>3.6837069436850736E-2</v>
      </c>
      <c r="AC510" s="146">
        <v>1.8767085839256428E-2</v>
      </c>
      <c r="AD510" s="146">
        <v>0</v>
      </c>
      <c r="AE510" s="146">
        <v>4.4805904866047026E-2</v>
      </c>
    </row>
    <row r="511" spans="1:32" x14ac:dyDescent="0.25">
      <c r="A511" s="10">
        <v>14</v>
      </c>
      <c r="B511" s="64" t="s">
        <v>214</v>
      </c>
      <c r="C511" s="43">
        <f t="shared" si="88"/>
        <v>1.9776852561299179E-3</v>
      </c>
      <c r="D511" s="49"/>
      <c r="E511" s="49"/>
      <c r="F511" s="49"/>
      <c r="G511" s="49"/>
      <c r="H511" s="49"/>
      <c r="I511" s="49">
        <v>1</v>
      </c>
      <c r="J511" s="10">
        <f t="shared" si="81"/>
        <v>0</v>
      </c>
      <c r="K511" s="10">
        <f t="shared" si="82"/>
        <v>0</v>
      </c>
      <c r="L511" s="10">
        <f t="shared" si="83"/>
        <v>0</v>
      </c>
      <c r="M511" s="10">
        <f t="shared" si="84"/>
        <v>0</v>
      </c>
      <c r="N511" s="10">
        <f t="shared" si="85"/>
        <v>0</v>
      </c>
      <c r="O511" s="69">
        <f t="shared" si="86"/>
        <v>44.85</v>
      </c>
      <c r="P511" s="70">
        <f t="shared" si="87"/>
        <v>8.8699183737426815E-2</v>
      </c>
      <c r="R511" s="146">
        <v>0</v>
      </c>
      <c r="S511" s="146">
        <v>7.0395359671930309E-4</v>
      </c>
      <c r="T511" s="146">
        <v>0</v>
      </c>
      <c r="U511" s="146">
        <v>1.9776852561299179E-3</v>
      </c>
      <c r="V511" s="146">
        <v>2.39157264808513E-4</v>
      </c>
      <c r="W511" s="146">
        <v>1.9089567710782228E-3</v>
      </c>
      <c r="X511" s="146">
        <v>3.3486677152906103E-4</v>
      </c>
      <c r="Y511" s="146">
        <v>8.3344313366256898E-4</v>
      </c>
      <c r="Z511" s="146">
        <v>1.3238108255877529E-2</v>
      </c>
      <c r="AA511" s="146">
        <v>2.1001913613996726E-2</v>
      </c>
      <c r="AB511" s="146">
        <v>3.6837069436850736E-2</v>
      </c>
      <c r="AC511" s="146">
        <v>1.8767085839256428E-2</v>
      </c>
      <c r="AD511" s="146">
        <v>0</v>
      </c>
      <c r="AE511" s="146">
        <v>4.4805904866047026E-2</v>
      </c>
    </row>
    <row r="512" spans="1:32" x14ac:dyDescent="0.25">
      <c r="A512" s="10">
        <v>15</v>
      </c>
      <c r="B512" s="71" t="s">
        <v>215</v>
      </c>
      <c r="C512" s="43">
        <f t="shared" si="88"/>
        <v>1.2970764562725947E-2</v>
      </c>
      <c r="D512" s="49"/>
      <c r="E512" s="49"/>
      <c r="F512" s="49"/>
      <c r="G512" s="49"/>
      <c r="H512" s="49">
        <v>1</v>
      </c>
      <c r="I512" s="49"/>
      <c r="J512" s="10">
        <f t="shared" si="81"/>
        <v>0</v>
      </c>
      <c r="K512" s="10">
        <f t="shared" si="82"/>
        <v>0</v>
      </c>
      <c r="L512" s="10">
        <f t="shared" si="83"/>
        <v>0</v>
      </c>
      <c r="M512" s="10">
        <f t="shared" si="84"/>
        <v>0</v>
      </c>
      <c r="N512" s="10">
        <f t="shared" si="85"/>
        <v>70.709999999999994</v>
      </c>
      <c r="O512" s="69">
        <f t="shared" si="86"/>
        <v>0</v>
      </c>
      <c r="P512" s="70">
        <f t="shared" si="87"/>
        <v>0.91716276223035165</v>
      </c>
      <c r="R512" s="146">
        <v>5.9690200453606267E-4</v>
      </c>
      <c r="S512" s="146">
        <v>9.1513967573509433E-3</v>
      </c>
      <c r="T512" s="146">
        <v>9.5089409884688129E-4</v>
      </c>
      <c r="U512" s="146">
        <v>1.2970764562725947E-2</v>
      </c>
      <c r="V512" s="146">
        <v>4.8578819414229219E-3</v>
      </c>
      <c r="W512" s="146">
        <v>1.4273392370905972E-2</v>
      </c>
      <c r="X512" s="146">
        <v>6.0705335248986206E-3</v>
      </c>
      <c r="Y512" s="146">
        <v>1.0906198720498764E-2</v>
      </c>
      <c r="Z512" s="146">
        <v>7.8492345544013131E-2</v>
      </c>
      <c r="AA512" s="146">
        <v>0.10955440131219249</v>
      </c>
      <c r="AB512" s="146">
        <v>0.10231683980317115</v>
      </c>
      <c r="AC512" s="146">
        <v>9.8598961180973207E-2</v>
      </c>
      <c r="AD512" s="146">
        <v>8.7815014654130206E-4</v>
      </c>
      <c r="AE512" s="146">
        <v>0.12695462001093497</v>
      </c>
    </row>
    <row r="513" spans="1:31" x14ac:dyDescent="0.25">
      <c r="A513" s="10">
        <v>16</v>
      </c>
      <c r="B513" s="71" t="s">
        <v>216</v>
      </c>
      <c r="C513" s="43">
        <f t="shared" si="88"/>
        <v>3.6177386599745932E-2</v>
      </c>
      <c r="D513" s="49"/>
      <c r="E513" s="49"/>
      <c r="F513" s="49"/>
      <c r="G513" s="49"/>
      <c r="H513" s="49">
        <v>1</v>
      </c>
      <c r="I513" s="49"/>
      <c r="J513" s="10">
        <f t="shared" si="81"/>
        <v>0</v>
      </c>
      <c r="K513" s="10">
        <f t="shared" si="82"/>
        <v>0</v>
      </c>
      <c r="L513" s="10">
        <f t="shared" si="83"/>
        <v>0</v>
      </c>
      <c r="M513" s="10">
        <f t="shared" si="84"/>
        <v>0</v>
      </c>
      <c r="N513" s="10">
        <f t="shared" si="85"/>
        <v>70.709999999999994</v>
      </c>
      <c r="O513" s="69">
        <f t="shared" si="86"/>
        <v>0</v>
      </c>
      <c r="P513" s="70">
        <f t="shared" si="87"/>
        <v>2.5581030064680346</v>
      </c>
      <c r="R513" s="146">
        <v>8.2256007942164752E-3</v>
      </c>
      <c r="S513" s="146">
        <v>3.5996960482240208E-2</v>
      </c>
      <c r="T513" s="146">
        <v>9.9537140347036469E-3</v>
      </c>
      <c r="U513" s="146">
        <v>3.6177386599745932E-2</v>
      </c>
      <c r="V513" s="146">
        <v>2.6038247206026856E-2</v>
      </c>
      <c r="W513" s="146">
        <v>4.0219442429184758E-2</v>
      </c>
      <c r="X513" s="146">
        <v>2.4694277818399477E-2</v>
      </c>
      <c r="Y513" s="146">
        <v>3.8322509041170322E-2</v>
      </c>
      <c r="Z513" s="146">
        <v>7.8492345544013131E-2</v>
      </c>
      <c r="AA513" s="146">
        <v>0.10955440131219249</v>
      </c>
      <c r="AB513" s="146">
        <v>0.10231683980317115</v>
      </c>
      <c r="AC513" s="146">
        <v>9.8598961180973207E-2</v>
      </c>
      <c r="AD513" s="146">
        <v>9.8338301534170638E-3</v>
      </c>
      <c r="AE513" s="146">
        <v>0.12695462001093497</v>
      </c>
    </row>
    <row r="514" spans="1:31" x14ac:dyDescent="0.25">
      <c r="A514" s="10">
        <v>17</v>
      </c>
      <c r="B514" s="72" t="s">
        <v>217</v>
      </c>
      <c r="C514" s="43">
        <f t="shared" si="88"/>
        <v>6.747291950418019E-2</v>
      </c>
      <c r="D514" s="49"/>
      <c r="E514" s="49"/>
      <c r="F514" s="49"/>
      <c r="G514" s="49">
        <v>1</v>
      </c>
      <c r="H514" s="49"/>
      <c r="I514" s="49"/>
      <c r="J514" s="10">
        <f t="shared" si="81"/>
        <v>0</v>
      </c>
      <c r="K514" s="10">
        <f t="shared" si="82"/>
        <v>0</v>
      </c>
      <c r="L514" s="10">
        <f t="shared" si="83"/>
        <v>0</v>
      </c>
      <c r="M514" s="10">
        <f t="shared" si="84"/>
        <v>102.71</v>
      </c>
      <c r="N514" s="10">
        <f t="shared" si="85"/>
        <v>0</v>
      </c>
      <c r="O514" s="69">
        <f t="shared" si="86"/>
        <v>0</v>
      </c>
      <c r="P514" s="70">
        <f t="shared" si="87"/>
        <v>6.9301435622743472</v>
      </c>
      <c r="R514" s="146">
        <v>3.5966985419666891E-2</v>
      </c>
      <c r="S514" s="146">
        <v>7.9451429379725519E-2</v>
      </c>
      <c r="T514" s="146">
        <v>3.7805708929960706E-2</v>
      </c>
      <c r="U514" s="146">
        <v>6.747291950418019E-2</v>
      </c>
      <c r="V514" s="146">
        <v>6.8174767799476746E-2</v>
      </c>
      <c r="W514" s="146">
        <v>7.5675249613110077E-2</v>
      </c>
      <c r="X514" s="146">
        <v>5.6274790271832478E-2</v>
      </c>
      <c r="Y514" s="146">
        <v>7.7264147267347094E-2</v>
      </c>
      <c r="Z514" s="146">
        <v>0.1696282121377802</v>
      </c>
      <c r="AA514" s="146">
        <v>0.21910880262438492</v>
      </c>
      <c r="AB514" s="146">
        <v>0.1764625478403499</v>
      </c>
      <c r="AC514" s="146">
        <v>0.20090213231273921</v>
      </c>
      <c r="AD514" s="146">
        <v>4.0032034779519186E-2</v>
      </c>
      <c r="AE514" s="146">
        <v>0.20928102788408967</v>
      </c>
    </row>
    <row r="515" spans="1:31" x14ac:dyDescent="0.25">
      <c r="A515" s="10">
        <v>18</v>
      </c>
      <c r="B515" s="72" t="s">
        <v>218</v>
      </c>
      <c r="C515" s="43">
        <f t="shared" si="88"/>
        <v>0.10436298547550442</v>
      </c>
      <c r="D515" s="49"/>
      <c r="E515" s="49"/>
      <c r="F515" s="49"/>
      <c r="G515" s="49">
        <v>1</v>
      </c>
      <c r="H515" s="49"/>
      <c r="I515" s="49"/>
      <c r="J515" s="10">
        <f t="shared" si="81"/>
        <v>0</v>
      </c>
      <c r="K515" s="10">
        <f t="shared" si="82"/>
        <v>0</v>
      </c>
      <c r="L515" s="10">
        <f t="shared" si="83"/>
        <v>0</v>
      </c>
      <c r="M515" s="10">
        <f t="shared" si="84"/>
        <v>102.71</v>
      </c>
      <c r="N515" s="10">
        <f t="shared" si="85"/>
        <v>0</v>
      </c>
      <c r="O515" s="69">
        <f t="shared" si="86"/>
        <v>0</v>
      </c>
      <c r="P515" s="70">
        <f t="shared" si="87"/>
        <v>10.719122238189058</v>
      </c>
      <c r="R515" s="146">
        <v>8.0370671122959356E-2</v>
      </c>
      <c r="S515" s="146">
        <v>0.12861085555062346</v>
      </c>
      <c r="T515" s="146">
        <v>7.9997800315892528E-2</v>
      </c>
      <c r="U515" s="146">
        <v>0.10436298547550442</v>
      </c>
      <c r="V515" s="146">
        <v>0.11895831824865942</v>
      </c>
      <c r="W515" s="146">
        <v>0.11439729934571512</v>
      </c>
      <c r="X515" s="146">
        <v>9.3925836250164055E-2</v>
      </c>
      <c r="Y515" s="146">
        <v>0.12030950073260531</v>
      </c>
      <c r="Z515" s="146">
        <v>0.1696282121377802</v>
      </c>
      <c r="AA515" s="146">
        <v>0.21910880262438492</v>
      </c>
      <c r="AB515" s="146">
        <v>0.1764625478403499</v>
      </c>
      <c r="AC515" s="146">
        <v>0.20090213231273921</v>
      </c>
      <c r="AD515" s="146">
        <v>8.6131288753323737E-2</v>
      </c>
      <c r="AE515" s="146">
        <v>0.20928102788408967</v>
      </c>
    </row>
    <row r="516" spans="1:31" x14ac:dyDescent="0.25">
      <c r="A516" s="10">
        <v>19</v>
      </c>
      <c r="B516" s="72" t="s">
        <v>219</v>
      </c>
      <c r="C516" s="43">
        <f t="shared" si="88"/>
        <v>0.14282985455644584</v>
      </c>
      <c r="D516" s="49"/>
      <c r="E516" s="49"/>
      <c r="F516" s="49"/>
      <c r="G516" s="49">
        <v>1</v>
      </c>
      <c r="H516" s="49"/>
      <c r="I516" s="49"/>
      <c r="J516" s="10">
        <f t="shared" si="81"/>
        <v>0</v>
      </c>
      <c r="K516" s="10">
        <f t="shared" si="82"/>
        <v>0</v>
      </c>
      <c r="L516" s="10">
        <f t="shared" si="83"/>
        <v>0</v>
      </c>
      <c r="M516" s="10">
        <f t="shared" si="84"/>
        <v>102.71</v>
      </c>
      <c r="N516" s="10">
        <f t="shared" si="85"/>
        <v>0</v>
      </c>
      <c r="O516" s="69">
        <f t="shared" si="86"/>
        <v>0</v>
      </c>
      <c r="P516" s="70">
        <f t="shared" si="87"/>
        <v>14.670054361492552</v>
      </c>
      <c r="R516" s="146">
        <v>0.1305541152604181</v>
      </c>
      <c r="S516" s="146">
        <v>0.17585640788044091</v>
      </c>
      <c r="T516" s="146">
        <v>0.12764986426939667</v>
      </c>
      <c r="U516" s="146">
        <v>0.14282985455644584</v>
      </c>
      <c r="V516" s="146">
        <v>0.16934576447800301</v>
      </c>
      <c r="W516" s="146">
        <v>0.15374107353128608</v>
      </c>
      <c r="X516" s="146">
        <v>0.13544072959229253</v>
      </c>
      <c r="Y516" s="146">
        <v>0.16375966943421388</v>
      </c>
      <c r="Z516" s="146">
        <v>0.25684117003827228</v>
      </c>
      <c r="AA516" s="146">
        <v>0.3178102788408968</v>
      </c>
      <c r="AB516" s="146">
        <v>0.24201066156369599</v>
      </c>
      <c r="AC516" s="146">
        <v>0.29505194095133958</v>
      </c>
      <c r="AD516" s="146">
        <v>0.13688981871125658</v>
      </c>
      <c r="AE516" s="146">
        <v>0.27492482230727172</v>
      </c>
    </row>
    <row r="517" spans="1:31" x14ac:dyDescent="0.25">
      <c r="A517" s="10">
        <v>20</v>
      </c>
      <c r="B517" s="72" t="s">
        <v>220</v>
      </c>
      <c r="C517" s="43">
        <f t="shared" si="88"/>
        <v>0.17928340441267834</v>
      </c>
      <c r="D517" s="49"/>
      <c r="E517" s="49"/>
      <c r="F517" s="49"/>
      <c r="G517" s="49">
        <v>1</v>
      </c>
      <c r="H517" s="49"/>
      <c r="I517" s="49"/>
      <c r="J517" s="10">
        <f t="shared" si="81"/>
        <v>0</v>
      </c>
      <c r="K517" s="10">
        <f t="shared" si="82"/>
        <v>0</v>
      </c>
      <c r="L517" s="10">
        <f t="shared" si="83"/>
        <v>0</v>
      </c>
      <c r="M517" s="10">
        <f t="shared" si="84"/>
        <v>102.71</v>
      </c>
      <c r="N517" s="10">
        <f t="shared" si="85"/>
        <v>0</v>
      </c>
      <c r="O517" s="69">
        <f t="shared" si="86"/>
        <v>0</v>
      </c>
      <c r="P517" s="70">
        <f t="shared" si="87"/>
        <v>18.414198467226193</v>
      </c>
      <c r="R517" s="146">
        <v>0.18038815334644109</v>
      </c>
      <c r="S517" s="146">
        <v>0.21911288982884883</v>
      </c>
      <c r="T517" s="146">
        <v>0.17290935597418944</v>
      </c>
      <c r="U517" s="146">
        <v>0.17928340441267834</v>
      </c>
      <c r="V517" s="146">
        <v>0.21496501274022684</v>
      </c>
      <c r="W517" s="146">
        <v>0.19145610478373512</v>
      </c>
      <c r="X517" s="146">
        <v>0.1752469437668753</v>
      </c>
      <c r="Y517" s="146">
        <v>0.20393956603040364</v>
      </c>
      <c r="Z517" s="146">
        <v>0.25684117003827228</v>
      </c>
      <c r="AA517" s="146">
        <v>0.3178102788408968</v>
      </c>
      <c r="AB517" s="146">
        <v>0.24201066156369599</v>
      </c>
      <c r="AC517" s="146">
        <v>0.29505194095133958</v>
      </c>
      <c r="AD517" s="146">
        <v>0.18602993972143142</v>
      </c>
      <c r="AE517" s="146">
        <v>0.27492482230727172</v>
      </c>
    </row>
    <row r="518" spans="1:31" x14ac:dyDescent="0.25">
      <c r="A518" s="10">
        <v>21</v>
      </c>
      <c r="B518" s="72" t="s">
        <v>221</v>
      </c>
      <c r="C518" s="43">
        <f t="shared" si="88"/>
        <v>0.21106890438507273</v>
      </c>
      <c r="D518" s="49"/>
      <c r="E518" s="49"/>
      <c r="F518" s="49"/>
      <c r="G518" s="49">
        <v>1</v>
      </c>
      <c r="H518" s="49"/>
      <c r="I518" s="49"/>
      <c r="J518" s="10">
        <f t="shared" si="81"/>
        <v>0</v>
      </c>
      <c r="K518" s="10">
        <f t="shared" si="82"/>
        <v>0</v>
      </c>
      <c r="L518" s="10">
        <f t="shared" si="83"/>
        <v>0</v>
      </c>
      <c r="M518" s="10">
        <f t="shared" si="84"/>
        <v>102.71</v>
      </c>
      <c r="N518" s="10">
        <f t="shared" si="85"/>
        <v>0</v>
      </c>
      <c r="O518" s="69">
        <f t="shared" si="86"/>
        <v>0</v>
      </c>
      <c r="P518" s="70">
        <f t="shared" si="87"/>
        <v>21.678887169390819</v>
      </c>
      <c r="R518" s="146">
        <v>0.22689555465108627</v>
      </c>
      <c r="S518" s="146">
        <v>0.25567447975845764</v>
      </c>
      <c r="T518" s="146">
        <v>0.21030863436190106</v>
      </c>
      <c r="U518" s="146">
        <v>0.21106890438507273</v>
      </c>
      <c r="V518" s="146">
        <v>0.2546053293822379</v>
      </c>
      <c r="W518" s="146">
        <v>0.22715709907587239</v>
      </c>
      <c r="X518" s="146">
        <v>0.21137820978211336</v>
      </c>
      <c r="Y518" s="146">
        <v>0.23809485940326111</v>
      </c>
      <c r="Z518" s="146">
        <v>0.32577911427009293</v>
      </c>
      <c r="AA518" s="146">
        <v>0.39649398578458173</v>
      </c>
      <c r="AB518" s="146">
        <v>0.28195735374521597</v>
      </c>
      <c r="AC518" s="146">
        <v>0.36658693275013682</v>
      </c>
      <c r="AD518" s="146">
        <v>0.23147602416475069</v>
      </c>
      <c r="AE518" s="146">
        <v>0.31957353745215961</v>
      </c>
    </row>
    <row r="519" spans="1:31" x14ac:dyDescent="0.25">
      <c r="A519" s="10">
        <v>22</v>
      </c>
      <c r="B519" s="72" t="s">
        <v>222</v>
      </c>
      <c r="C519" s="43">
        <f t="shared" si="88"/>
        <v>0.23966516416965403</v>
      </c>
      <c r="D519" s="49"/>
      <c r="E519" s="49"/>
      <c r="F519" s="49"/>
      <c r="G519" s="49">
        <v>1</v>
      </c>
      <c r="H519" s="49"/>
      <c r="I519" s="49"/>
      <c r="J519" s="10">
        <f t="shared" si="81"/>
        <v>0</v>
      </c>
      <c r="K519" s="10">
        <f t="shared" si="82"/>
        <v>0</v>
      </c>
      <c r="L519" s="10">
        <f t="shared" si="83"/>
        <v>0</v>
      </c>
      <c r="M519" s="10">
        <f t="shared" si="84"/>
        <v>102.71</v>
      </c>
      <c r="N519" s="10">
        <f t="shared" si="85"/>
        <v>0</v>
      </c>
      <c r="O519" s="69">
        <f t="shared" si="86"/>
        <v>0</v>
      </c>
      <c r="P519" s="70">
        <f t="shared" si="87"/>
        <v>24.616009011865163</v>
      </c>
      <c r="R519" s="146">
        <v>0.26686615107678774</v>
      </c>
      <c r="S519" s="146">
        <v>0.28413327047582881</v>
      </c>
      <c r="T519" s="146">
        <v>0.24154243810870218</v>
      </c>
      <c r="U519" s="146">
        <v>0.23966516416965403</v>
      </c>
      <c r="V519" s="146">
        <v>0.28790050484229812</v>
      </c>
      <c r="W519" s="146">
        <v>0.25682473916951004</v>
      </c>
      <c r="X519" s="146">
        <v>0.24489923224491988</v>
      </c>
      <c r="Y519" s="146">
        <v>0.2721787147932333</v>
      </c>
      <c r="Z519" s="146">
        <v>0.32577911427009293</v>
      </c>
      <c r="AA519" s="146">
        <v>0.39649398578458173</v>
      </c>
      <c r="AB519" s="146">
        <v>0.28195735374521597</v>
      </c>
      <c r="AC519" s="146">
        <v>0.36658693275013682</v>
      </c>
      <c r="AD519" s="146">
        <v>0.27132662296357946</v>
      </c>
      <c r="AE519" s="146">
        <v>0.31957353745215961</v>
      </c>
    </row>
    <row r="520" spans="1:31" x14ac:dyDescent="0.25">
      <c r="A520" s="10">
        <v>23</v>
      </c>
      <c r="B520" s="71" t="s">
        <v>223</v>
      </c>
      <c r="C520" s="43">
        <f t="shared" si="88"/>
        <v>0.26296977962026596</v>
      </c>
      <c r="D520" s="49"/>
      <c r="E520" s="49"/>
      <c r="F520" s="49"/>
      <c r="G520" s="49"/>
      <c r="H520" s="49">
        <v>1</v>
      </c>
      <c r="I520" s="49"/>
      <c r="J520" s="10">
        <f t="shared" si="81"/>
        <v>0</v>
      </c>
      <c r="K520" s="10">
        <f t="shared" si="82"/>
        <v>0</v>
      </c>
      <c r="L520" s="10">
        <f t="shared" si="83"/>
        <v>0</v>
      </c>
      <c r="M520" s="10">
        <f t="shared" si="84"/>
        <v>0</v>
      </c>
      <c r="N520" s="10">
        <f t="shared" si="85"/>
        <v>70.709999999999994</v>
      </c>
      <c r="O520" s="69">
        <f t="shared" si="86"/>
        <v>0</v>
      </c>
      <c r="P520" s="70">
        <f t="shared" si="87"/>
        <v>18.594593116949003</v>
      </c>
      <c r="R520" s="146">
        <v>0.30029994262354553</v>
      </c>
      <c r="S520" s="146">
        <v>0.30907229320960328</v>
      </c>
      <c r="T520" s="146">
        <v>0.27174866274868498</v>
      </c>
      <c r="U520" s="146">
        <v>0.26296977962026596</v>
      </c>
      <c r="V520" s="146">
        <v>0.31434980359721454</v>
      </c>
      <c r="W520" s="146">
        <v>0.27953957340885366</v>
      </c>
      <c r="X520" s="146">
        <v>0.27341442578974079</v>
      </c>
      <c r="Y520" s="146">
        <v>0.29402286244884646</v>
      </c>
      <c r="Z520" s="146">
        <v>0.37115910333515589</v>
      </c>
      <c r="AA520" s="146">
        <v>0.43886686714051398</v>
      </c>
      <c r="AB520" s="146">
        <v>0.31386686714051398</v>
      </c>
      <c r="AC520" s="146">
        <v>0.40222115910333517</v>
      </c>
      <c r="AD520" s="146">
        <v>0.30385446558174573</v>
      </c>
      <c r="AE520" s="146">
        <v>0.32228676872607992</v>
      </c>
    </row>
    <row r="521" spans="1:31" x14ac:dyDescent="0.25">
      <c r="A521" s="10">
        <v>24</v>
      </c>
      <c r="B521" s="71" t="s">
        <v>224</v>
      </c>
      <c r="C521" s="43">
        <f t="shared" si="88"/>
        <v>0.27399849289544093</v>
      </c>
      <c r="D521" s="49"/>
      <c r="E521" s="49"/>
      <c r="F521" s="49"/>
      <c r="G521" s="49"/>
      <c r="H521" s="49">
        <v>1</v>
      </c>
      <c r="I521" s="49"/>
      <c r="J521" s="10">
        <f t="shared" si="81"/>
        <v>0</v>
      </c>
      <c r="K521" s="10">
        <f t="shared" si="82"/>
        <v>0</v>
      </c>
      <c r="L521" s="10">
        <f t="shared" si="83"/>
        <v>0</v>
      </c>
      <c r="M521" s="10">
        <f t="shared" si="84"/>
        <v>0</v>
      </c>
      <c r="N521" s="10">
        <f t="shared" si="85"/>
        <v>70.709999999999994</v>
      </c>
      <c r="O521" s="69">
        <f t="shared" si="86"/>
        <v>0</v>
      </c>
      <c r="P521" s="70">
        <f t="shared" si="87"/>
        <v>19.374433432636625</v>
      </c>
      <c r="R521" s="146">
        <v>0.32697855050921215</v>
      </c>
      <c r="S521" s="146">
        <v>0.32746308092389509</v>
      </c>
      <c r="T521" s="146">
        <v>0.29302875246078258</v>
      </c>
      <c r="U521" s="146">
        <v>0.27399849289544093</v>
      </c>
      <c r="V521" s="146">
        <v>0.33378133136290628</v>
      </c>
      <c r="W521" s="146">
        <v>0.29587078615225226</v>
      </c>
      <c r="X521" s="146">
        <v>0.29635709280321904</v>
      </c>
      <c r="Y521" s="146">
        <v>0.31214429744076688</v>
      </c>
      <c r="Z521" s="146">
        <v>0.37115910333515589</v>
      </c>
      <c r="AA521" s="146">
        <v>0.43886686714051398</v>
      </c>
      <c r="AB521" s="146">
        <v>0.31386686714051398</v>
      </c>
      <c r="AC521" s="146">
        <v>0.40222115910333517</v>
      </c>
      <c r="AD521" s="146">
        <v>0.32988690009119753</v>
      </c>
      <c r="AE521" s="146">
        <v>0.32228676872607992</v>
      </c>
    </row>
    <row r="522" spans="1:31" x14ac:dyDescent="0.25">
      <c r="A522" s="10">
        <v>25</v>
      </c>
      <c r="B522" s="71" t="s">
        <v>225</v>
      </c>
      <c r="C522" s="43">
        <f t="shared" si="88"/>
        <v>0.27637706029808362</v>
      </c>
      <c r="D522" s="49"/>
      <c r="E522" s="49"/>
      <c r="F522" s="49"/>
      <c r="G522" s="49"/>
      <c r="H522" s="49">
        <v>1</v>
      </c>
      <c r="I522" s="49"/>
      <c r="J522" s="10">
        <f t="shared" si="81"/>
        <v>0</v>
      </c>
      <c r="K522" s="10">
        <f t="shared" si="82"/>
        <v>0</v>
      </c>
      <c r="L522" s="10">
        <f t="shared" si="83"/>
        <v>0</v>
      </c>
      <c r="M522" s="10">
        <f t="shared" si="84"/>
        <v>0</v>
      </c>
      <c r="N522" s="10">
        <f t="shared" si="85"/>
        <v>70.709999999999994</v>
      </c>
      <c r="O522" s="69">
        <f t="shared" si="86"/>
        <v>0</v>
      </c>
      <c r="P522" s="70">
        <f t="shared" si="87"/>
        <v>19.542621933677491</v>
      </c>
      <c r="R522" s="146">
        <v>0.34601390101972213</v>
      </c>
      <c r="S522" s="146">
        <v>0.33877766842116458</v>
      </c>
      <c r="T522" s="146">
        <v>0.31106506633568476</v>
      </c>
      <c r="U522" s="146">
        <v>0.27637706029808362</v>
      </c>
      <c r="V522" s="146">
        <v>0.34682287595949535</v>
      </c>
      <c r="W522" s="146">
        <v>0.30481135891954986</v>
      </c>
      <c r="X522" s="146">
        <v>0.30664351311839372</v>
      </c>
      <c r="Y522" s="146">
        <v>0.3308531114030781</v>
      </c>
      <c r="Z522" s="146">
        <v>0.37923045379989057</v>
      </c>
      <c r="AA522" s="146">
        <v>0.45520092946965557</v>
      </c>
      <c r="AB522" s="146">
        <v>0.31316293056314926</v>
      </c>
      <c r="AC522" s="146">
        <v>0.41006014215418257</v>
      </c>
      <c r="AD522" s="146">
        <v>0.34744264558279597</v>
      </c>
      <c r="AE522" s="146">
        <v>0.30044423182066698</v>
      </c>
    </row>
    <row r="523" spans="1:31" x14ac:dyDescent="0.25">
      <c r="A523" s="10">
        <v>26</v>
      </c>
      <c r="B523" s="71" t="s">
        <v>226</v>
      </c>
      <c r="C523" s="43">
        <f t="shared" si="88"/>
        <v>0.2648583799549486</v>
      </c>
      <c r="D523" s="49"/>
      <c r="E523" s="49"/>
      <c r="F523" s="49"/>
      <c r="G523" s="49"/>
      <c r="H523" s="49">
        <v>1</v>
      </c>
      <c r="I523" s="49"/>
      <c r="J523" s="10">
        <f t="shared" si="81"/>
        <v>0</v>
      </c>
      <c r="K523" s="10">
        <f t="shared" si="82"/>
        <v>0</v>
      </c>
      <c r="L523" s="10">
        <f t="shared" si="83"/>
        <v>0</v>
      </c>
      <c r="M523" s="10">
        <f t="shared" si="84"/>
        <v>0</v>
      </c>
      <c r="N523" s="10">
        <f t="shared" si="85"/>
        <v>70.709999999999994</v>
      </c>
      <c r="O523" s="69">
        <f t="shared" si="86"/>
        <v>0</v>
      </c>
      <c r="P523" s="70">
        <f t="shared" si="87"/>
        <v>18.728136046614413</v>
      </c>
      <c r="R523" s="146">
        <v>0.3589055284591533</v>
      </c>
      <c r="S523" s="146">
        <v>0.34624984253634139</v>
      </c>
      <c r="T523" s="146">
        <v>0.31804340206109327</v>
      </c>
      <c r="U523" s="146">
        <v>0.2648583799549486</v>
      </c>
      <c r="V523" s="146">
        <v>0.35218896708863645</v>
      </c>
      <c r="W523" s="146">
        <v>0.30424217456120073</v>
      </c>
      <c r="X523" s="146">
        <v>0.30320039580087699</v>
      </c>
      <c r="Y523" s="146">
        <v>0.3353298916638941</v>
      </c>
      <c r="Z523" s="146">
        <v>0.37923045379989057</v>
      </c>
      <c r="AA523" s="146">
        <v>0.45520092946965557</v>
      </c>
      <c r="AB523" s="146">
        <v>0.31316293056314926</v>
      </c>
      <c r="AC523" s="146">
        <v>0.41006014215418257</v>
      </c>
      <c r="AD523" s="146">
        <v>0.35681925706487327</v>
      </c>
      <c r="AE523" s="146">
        <v>0.30044423182066698</v>
      </c>
    </row>
    <row r="524" spans="1:31" x14ac:dyDescent="0.25">
      <c r="A524" s="10">
        <v>27</v>
      </c>
      <c r="B524" s="71" t="s">
        <v>227</v>
      </c>
      <c r="C524" s="43">
        <f t="shared" si="88"/>
        <v>0.25899659212371667</v>
      </c>
      <c r="D524" s="49"/>
      <c r="E524" s="49"/>
      <c r="F524" s="49"/>
      <c r="G524" s="49"/>
      <c r="H524" s="49">
        <v>1</v>
      </c>
      <c r="I524" s="49"/>
      <c r="J524" s="10">
        <f t="shared" si="81"/>
        <v>0</v>
      </c>
      <c r="K524" s="10">
        <f t="shared" si="82"/>
        <v>0</v>
      </c>
      <c r="L524" s="10">
        <f t="shared" si="83"/>
        <v>0</v>
      </c>
      <c r="M524" s="10">
        <f t="shared" si="84"/>
        <v>0</v>
      </c>
      <c r="N524" s="10">
        <f t="shared" si="85"/>
        <v>70.709999999999994</v>
      </c>
      <c r="O524" s="69">
        <f t="shared" si="86"/>
        <v>0</v>
      </c>
      <c r="P524" s="70">
        <f t="shared" si="87"/>
        <v>18.313649029068003</v>
      </c>
      <c r="R524" s="146">
        <v>0.36785177923445594</v>
      </c>
      <c r="S524" s="146">
        <v>0.34358801799874655</v>
      </c>
      <c r="T524" s="146">
        <v>0.3266551284562953</v>
      </c>
      <c r="U524" s="146">
        <v>0.25899659212371667</v>
      </c>
      <c r="V524" s="146">
        <v>0.35519338022779345</v>
      </c>
      <c r="W524" s="146">
        <v>0.30544184005495179</v>
      </c>
      <c r="X524" s="146">
        <v>0.31114274871534825</v>
      </c>
      <c r="Y524" s="146">
        <v>0.33760796956257189</v>
      </c>
      <c r="Z524" s="146">
        <v>0.36960770913067259</v>
      </c>
      <c r="AA524" s="146">
        <v>0.43007791142700924</v>
      </c>
      <c r="AB524" s="146">
        <v>0.29982230727173331</v>
      </c>
      <c r="AC524" s="146">
        <v>0.39467605248769827</v>
      </c>
      <c r="AD524" s="146">
        <v>0.36425813227317783</v>
      </c>
      <c r="AE524" s="146">
        <v>0.26473482777474033</v>
      </c>
    </row>
    <row r="525" spans="1:31" x14ac:dyDescent="0.25">
      <c r="A525" s="10">
        <v>28</v>
      </c>
      <c r="B525" s="71" t="s">
        <v>228</v>
      </c>
      <c r="C525" s="43">
        <f t="shared" si="88"/>
        <v>0.24889436203159357</v>
      </c>
      <c r="D525" s="49"/>
      <c r="E525" s="49"/>
      <c r="F525" s="49"/>
      <c r="G525" s="49"/>
      <c r="H525" s="49">
        <v>1</v>
      </c>
      <c r="I525" s="49"/>
      <c r="J525" s="10">
        <f t="shared" si="81"/>
        <v>0</v>
      </c>
      <c r="K525" s="10">
        <f t="shared" si="82"/>
        <v>0</v>
      </c>
      <c r="L525" s="10">
        <f t="shared" si="83"/>
        <v>0</v>
      </c>
      <c r="M525" s="10">
        <f t="shared" si="84"/>
        <v>0</v>
      </c>
      <c r="N525" s="10">
        <f t="shared" si="85"/>
        <v>70.709999999999994</v>
      </c>
      <c r="O525" s="69">
        <f t="shared" si="86"/>
        <v>0</v>
      </c>
      <c r="P525" s="70">
        <f t="shared" si="87"/>
        <v>17.599320339253978</v>
      </c>
      <c r="R525" s="146">
        <v>0.37128032611416922</v>
      </c>
      <c r="S525" s="146">
        <v>0.33475193378992607</v>
      </c>
      <c r="T525" s="146">
        <v>0.33061974336842304</v>
      </c>
      <c r="U525" s="146">
        <v>0.24889436203159357</v>
      </c>
      <c r="V525" s="146">
        <v>0.35287654422496095</v>
      </c>
      <c r="W525" s="146">
        <v>0.3012649025329136</v>
      </c>
      <c r="X525" s="146">
        <v>0.31488638749449371</v>
      </c>
      <c r="Y525" s="146">
        <v>0.32832103178747463</v>
      </c>
      <c r="Z525" s="146">
        <v>0.36960770913067259</v>
      </c>
      <c r="AA525" s="146">
        <v>0.43007791142700924</v>
      </c>
      <c r="AB525" s="146">
        <v>0.29982230727173331</v>
      </c>
      <c r="AC525" s="146">
        <v>0.39467605248769827</v>
      </c>
      <c r="AD525" s="146">
        <v>0.36565881804410721</v>
      </c>
      <c r="AE525" s="146">
        <v>0.26473482777474033</v>
      </c>
    </row>
    <row r="526" spans="1:31" x14ac:dyDescent="0.25">
      <c r="A526" s="10">
        <v>29</v>
      </c>
      <c r="B526" s="71" t="s">
        <v>229</v>
      </c>
      <c r="C526" s="43">
        <f t="shared" si="88"/>
        <v>0.23294816109252803</v>
      </c>
      <c r="D526" s="49"/>
      <c r="E526" s="49"/>
      <c r="F526" s="49"/>
      <c r="G526" s="49"/>
      <c r="H526" s="49">
        <v>1</v>
      </c>
      <c r="I526" s="49"/>
      <c r="J526" s="10">
        <f t="shared" si="81"/>
        <v>0</v>
      </c>
      <c r="K526" s="10">
        <f t="shared" si="82"/>
        <v>0</v>
      </c>
      <c r="L526" s="10">
        <f t="shared" si="83"/>
        <v>0</v>
      </c>
      <c r="M526" s="10">
        <f t="shared" si="84"/>
        <v>0</v>
      </c>
      <c r="N526" s="10">
        <f t="shared" si="85"/>
        <v>70.709999999999994</v>
      </c>
      <c r="O526" s="69">
        <f t="shared" si="86"/>
        <v>0</v>
      </c>
      <c r="P526" s="70">
        <f t="shared" si="87"/>
        <v>16.471764470852655</v>
      </c>
      <c r="R526" s="146">
        <v>0.36830309538422712</v>
      </c>
      <c r="S526" s="146">
        <v>0.32202210624925198</v>
      </c>
      <c r="T526" s="146">
        <v>0.33618707494715561</v>
      </c>
      <c r="U526" s="146">
        <v>0.23294816109252803</v>
      </c>
      <c r="V526" s="146">
        <v>0.34520109075751254</v>
      </c>
      <c r="W526" s="146">
        <v>0.29136109469764088</v>
      </c>
      <c r="X526" s="146">
        <v>0.31355550673585247</v>
      </c>
      <c r="Y526" s="146">
        <v>0.3097550937909343</v>
      </c>
      <c r="Z526" s="146">
        <v>0.31818616730453803</v>
      </c>
      <c r="AA526" s="146">
        <v>0.36889693821760522</v>
      </c>
      <c r="AB526" s="146">
        <v>0.24708857299070533</v>
      </c>
      <c r="AC526" s="146">
        <v>0.34444368507381073</v>
      </c>
      <c r="AD526" s="146">
        <v>0.36216798977562487</v>
      </c>
      <c r="AE526" s="146">
        <v>0.21063422635319842</v>
      </c>
    </row>
    <row r="527" spans="1:31" x14ac:dyDescent="0.25">
      <c r="A527" s="10">
        <v>30</v>
      </c>
      <c r="B527" s="71" t="s">
        <v>230</v>
      </c>
      <c r="C527" s="43">
        <f t="shared" si="88"/>
        <v>0.21677924784984426</v>
      </c>
      <c r="D527" s="49"/>
      <c r="E527" s="49"/>
      <c r="F527" s="49"/>
      <c r="G527" s="49"/>
      <c r="H527" s="49">
        <v>1</v>
      </c>
      <c r="I527" s="49"/>
      <c r="J527" s="10">
        <f t="shared" si="81"/>
        <v>0</v>
      </c>
      <c r="K527" s="10">
        <f t="shared" si="82"/>
        <v>0</v>
      </c>
      <c r="L527" s="10">
        <f t="shared" si="83"/>
        <v>0</v>
      </c>
      <c r="M527" s="10">
        <f t="shared" si="84"/>
        <v>0</v>
      </c>
      <c r="N527" s="10">
        <f t="shared" si="85"/>
        <v>70.709999999999994</v>
      </c>
      <c r="O527" s="69">
        <f t="shared" si="86"/>
        <v>0</v>
      </c>
      <c r="P527" s="70">
        <f t="shared" si="87"/>
        <v>15.328460615462486</v>
      </c>
      <c r="R527" s="146">
        <v>0.35839597796747619</v>
      </c>
      <c r="S527" s="146">
        <v>0.30311801903735242</v>
      </c>
      <c r="T527" s="146">
        <v>0.33394020421359</v>
      </c>
      <c r="U527" s="146">
        <v>0.21677924784984426</v>
      </c>
      <c r="V527" s="146">
        <v>0.33120291710168942</v>
      </c>
      <c r="W527" s="146">
        <v>0.27782326365137044</v>
      </c>
      <c r="X527" s="146">
        <v>0.30376709341423391</v>
      </c>
      <c r="Y527" s="146">
        <v>0.2928877922763346</v>
      </c>
      <c r="Z527" s="146">
        <v>0.31818616730453803</v>
      </c>
      <c r="AA527" s="146">
        <v>0.36889693821760522</v>
      </c>
      <c r="AB527" s="146">
        <v>0.24708857299070533</v>
      </c>
      <c r="AC527" s="146">
        <v>0.34444368507381073</v>
      </c>
      <c r="AD527" s="146">
        <v>0.35247205096753242</v>
      </c>
      <c r="AE527" s="146">
        <v>0.21063422635319842</v>
      </c>
    </row>
    <row r="528" spans="1:31" x14ac:dyDescent="0.25">
      <c r="A528" s="10">
        <v>31</v>
      </c>
      <c r="B528" s="71" t="s">
        <v>231</v>
      </c>
      <c r="C528" s="43">
        <f t="shared" si="88"/>
        <v>0.19131877730020772</v>
      </c>
      <c r="D528" s="49"/>
      <c r="E528" s="49"/>
      <c r="F528" s="49"/>
      <c r="G528" s="49"/>
      <c r="H528" s="49">
        <v>1</v>
      </c>
      <c r="I528" s="49"/>
      <c r="J528" s="10">
        <f t="shared" si="81"/>
        <v>0</v>
      </c>
      <c r="K528" s="10">
        <f t="shared" si="82"/>
        <v>0</v>
      </c>
      <c r="L528" s="10">
        <f t="shared" si="83"/>
        <v>0</v>
      </c>
      <c r="M528" s="10">
        <f t="shared" si="84"/>
        <v>0</v>
      </c>
      <c r="N528" s="10">
        <f t="shared" si="85"/>
        <v>70.709999999999994</v>
      </c>
      <c r="O528" s="69">
        <f t="shared" si="86"/>
        <v>0</v>
      </c>
      <c r="P528" s="70">
        <f t="shared" si="87"/>
        <v>13.528150742897687</v>
      </c>
      <c r="R528" s="146">
        <v>0.34152257740022496</v>
      </c>
      <c r="S528" s="146">
        <v>0.28112680198984008</v>
      </c>
      <c r="T528" s="146">
        <v>0.32131018340068018</v>
      </c>
      <c r="U528" s="146">
        <v>0.19131877730020772</v>
      </c>
      <c r="V528" s="146">
        <v>0.31047844537312669</v>
      </c>
      <c r="W528" s="146">
        <v>0.25494205244574025</v>
      </c>
      <c r="X528" s="146">
        <v>0.28464534212717696</v>
      </c>
      <c r="Y528" s="146">
        <v>0.27346459848516974</v>
      </c>
      <c r="Z528" s="146">
        <v>0.25551530891197377</v>
      </c>
      <c r="AA528" s="146">
        <v>0.29011071623838153</v>
      </c>
      <c r="AB528" s="146">
        <v>0.16748906506287589</v>
      </c>
      <c r="AC528" s="146">
        <v>0.2551325861126299</v>
      </c>
      <c r="AD528" s="146">
        <v>0.33623715941535981</v>
      </c>
      <c r="AE528" s="146">
        <v>0.14250273373428105</v>
      </c>
    </row>
    <row r="529" spans="1:31" x14ac:dyDescent="0.25">
      <c r="A529" s="10">
        <v>32</v>
      </c>
      <c r="B529" s="71" t="s">
        <v>232</v>
      </c>
      <c r="C529" s="43">
        <f t="shared" si="88"/>
        <v>0.15978271510786574</v>
      </c>
      <c r="D529" s="49"/>
      <c r="E529" s="49"/>
      <c r="F529" s="49"/>
      <c r="G529" s="49"/>
      <c r="H529" s="49">
        <v>1</v>
      </c>
      <c r="I529" s="49"/>
      <c r="J529" s="10">
        <f t="shared" si="81"/>
        <v>0</v>
      </c>
      <c r="K529" s="10">
        <f t="shared" si="82"/>
        <v>0</v>
      </c>
      <c r="L529" s="10">
        <f t="shared" si="83"/>
        <v>0</v>
      </c>
      <c r="M529" s="10">
        <f t="shared" si="84"/>
        <v>0</v>
      </c>
      <c r="N529" s="10">
        <f t="shared" si="85"/>
        <v>70.709999999999994</v>
      </c>
      <c r="O529" s="69">
        <f t="shared" si="86"/>
        <v>0</v>
      </c>
      <c r="P529" s="70">
        <f t="shared" si="87"/>
        <v>11.298235785277186</v>
      </c>
      <c r="R529" s="146">
        <v>0.3192333830357198</v>
      </c>
      <c r="S529" s="146">
        <v>0.25321064216994021</v>
      </c>
      <c r="T529" s="146">
        <v>0.30006843619256834</v>
      </c>
      <c r="U529" s="146">
        <v>0.15978271510786574</v>
      </c>
      <c r="V529" s="146">
        <v>0.28351346376596687</v>
      </c>
      <c r="W529" s="146">
        <v>0.22305897169575953</v>
      </c>
      <c r="X529" s="146">
        <v>0.25557203729647443</v>
      </c>
      <c r="Y529" s="146">
        <v>0.2475643609123987</v>
      </c>
      <c r="Z529" s="146">
        <v>0.25551530891197377</v>
      </c>
      <c r="AA529" s="146">
        <v>0.29011071623838153</v>
      </c>
      <c r="AB529" s="146">
        <v>0.16748906506287589</v>
      </c>
      <c r="AC529" s="146">
        <v>0.2551325861126299</v>
      </c>
      <c r="AD529" s="146">
        <v>0.31413099952804735</v>
      </c>
      <c r="AE529" s="146">
        <v>0.14250273373428105</v>
      </c>
    </row>
    <row r="530" spans="1:31" x14ac:dyDescent="0.25">
      <c r="A530" s="10">
        <v>33</v>
      </c>
      <c r="B530" s="71" t="s">
        <v>233</v>
      </c>
      <c r="C530" s="43">
        <f t="shared" si="88"/>
        <v>0.12975218808798317</v>
      </c>
      <c r="D530" s="49"/>
      <c r="E530" s="49"/>
      <c r="F530" s="49"/>
      <c r="G530" s="49"/>
      <c r="H530" s="49">
        <v>1</v>
      </c>
      <c r="I530" s="49"/>
      <c r="J530" s="10">
        <f t="shared" si="81"/>
        <v>0</v>
      </c>
      <c r="K530" s="10">
        <f t="shared" si="82"/>
        <v>0</v>
      </c>
      <c r="L530" s="10">
        <f t="shared" si="83"/>
        <v>0</v>
      </c>
      <c r="M530" s="10">
        <f t="shared" si="84"/>
        <v>0</v>
      </c>
      <c r="N530" s="10">
        <f t="shared" si="85"/>
        <v>70.709999999999994</v>
      </c>
      <c r="O530" s="69">
        <f t="shared" si="86"/>
        <v>0</v>
      </c>
      <c r="P530" s="70">
        <f t="shared" si="87"/>
        <v>9.1747772197012889</v>
      </c>
      <c r="R530" s="146">
        <v>0.29080774489287436</v>
      </c>
      <c r="S530" s="146">
        <v>0.22056479412208249</v>
      </c>
      <c r="T530" s="146">
        <v>0.2734203959224642</v>
      </c>
      <c r="U530" s="146">
        <v>0.12975218808798317</v>
      </c>
      <c r="V530" s="146">
        <v>0.25085354979055435</v>
      </c>
      <c r="W530" s="146">
        <v>0.18574674783537279</v>
      </c>
      <c r="X530" s="146">
        <v>0.22306420147573014</v>
      </c>
      <c r="Y530" s="146">
        <v>0.21176599393317794</v>
      </c>
      <c r="Z530" s="146">
        <v>0.1707422088572991</v>
      </c>
      <c r="AA530" s="146">
        <v>0.19022006560962276</v>
      </c>
      <c r="AB530" s="146">
        <v>8.28048113723346E-2</v>
      </c>
      <c r="AC530" s="146">
        <v>0.15094997266265717</v>
      </c>
      <c r="AD530" s="146">
        <v>0.28540605506515088</v>
      </c>
      <c r="AE530" s="146">
        <v>7.3585292509568051E-2</v>
      </c>
    </row>
    <row r="531" spans="1:31" x14ac:dyDescent="0.25">
      <c r="A531" s="10">
        <v>34</v>
      </c>
      <c r="B531" s="71" t="s">
        <v>234</v>
      </c>
      <c r="C531" s="43">
        <f t="shared" si="88"/>
        <v>0.10089758203120475</v>
      </c>
      <c r="D531" s="49"/>
      <c r="E531" s="49"/>
      <c r="F531" s="49"/>
      <c r="G531" s="49"/>
      <c r="H531" s="49">
        <v>1</v>
      </c>
      <c r="I531" s="49"/>
      <c r="J531" s="10">
        <f t="shared" si="81"/>
        <v>0</v>
      </c>
      <c r="K531" s="10">
        <f t="shared" si="82"/>
        <v>0</v>
      </c>
      <c r="L531" s="10">
        <f t="shared" si="83"/>
        <v>0</v>
      </c>
      <c r="M531" s="10">
        <f t="shared" si="84"/>
        <v>0</v>
      </c>
      <c r="N531" s="10">
        <f t="shared" si="85"/>
        <v>70.709999999999994</v>
      </c>
      <c r="O531" s="69">
        <f t="shared" si="86"/>
        <v>0</v>
      </c>
      <c r="P531" s="70">
        <f t="shared" si="87"/>
        <v>7.1344680254264867</v>
      </c>
      <c r="R531" s="146">
        <v>0.25603456348227971</v>
      </c>
      <c r="S531" s="146">
        <v>0.18348990469486584</v>
      </c>
      <c r="T531" s="146">
        <v>0.23928023037354229</v>
      </c>
      <c r="U531" s="146">
        <v>0.10089758203120475</v>
      </c>
      <c r="V531" s="146">
        <v>0.21311154393796086</v>
      </c>
      <c r="W531" s="146">
        <v>0.14726988521097961</v>
      </c>
      <c r="X531" s="146">
        <v>0.18610006169540683</v>
      </c>
      <c r="Y531" s="146">
        <v>0.1728481683679628</v>
      </c>
      <c r="Z531" s="146">
        <v>0.1707422088572991</v>
      </c>
      <c r="AA531" s="146">
        <v>0.19022006560962276</v>
      </c>
      <c r="AB531" s="146">
        <v>8.28048113723346E-2</v>
      </c>
      <c r="AC531" s="146">
        <v>0.15094997266265717</v>
      </c>
      <c r="AD531" s="146">
        <v>0.25060663396874139</v>
      </c>
      <c r="AE531" s="146">
        <v>7.3585292509568051E-2</v>
      </c>
    </row>
    <row r="532" spans="1:31" x14ac:dyDescent="0.25">
      <c r="A532" s="10">
        <v>35</v>
      </c>
      <c r="B532" s="71" t="s">
        <v>235</v>
      </c>
      <c r="C532" s="43">
        <f t="shared" si="88"/>
        <v>7.3147629000372791E-2</v>
      </c>
      <c r="D532" s="49"/>
      <c r="E532" s="49"/>
      <c r="F532" s="49"/>
      <c r="G532" s="49"/>
      <c r="H532" s="49">
        <v>1</v>
      </c>
      <c r="I532" s="49"/>
      <c r="J532" s="10">
        <f t="shared" si="81"/>
        <v>0</v>
      </c>
      <c r="K532" s="10">
        <f t="shared" si="82"/>
        <v>0</v>
      </c>
      <c r="L532" s="10">
        <f t="shared" si="83"/>
        <v>0</v>
      </c>
      <c r="M532" s="10">
        <f t="shared" si="84"/>
        <v>0</v>
      </c>
      <c r="N532" s="10">
        <f t="shared" si="85"/>
        <v>70.709999999999994</v>
      </c>
      <c r="O532" s="69">
        <f t="shared" si="86"/>
        <v>0</v>
      </c>
      <c r="P532" s="70">
        <f t="shared" si="87"/>
        <v>5.17226884661636</v>
      </c>
      <c r="R532" s="146">
        <v>0.21420774740832585</v>
      </c>
      <c r="S532" s="146">
        <v>0.14425182452773053</v>
      </c>
      <c r="T532" s="146">
        <v>0.20060031235270617</v>
      </c>
      <c r="U532" s="146">
        <v>7.3147629000372791E-2</v>
      </c>
      <c r="V532" s="146">
        <v>0.17072839241517726</v>
      </c>
      <c r="W532" s="146">
        <v>0.10761962714014384</v>
      </c>
      <c r="X532" s="146">
        <v>0.14534935149856268</v>
      </c>
      <c r="Y532" s="146">
        <v>0.12615154022189723</v>
      </c>
      <c r="Z532" s="146">
        <v>7.8827227993439053E-2</v>
      </c>
      <c r="AA532" s="146">
        <v>7.9414980863860063E-2</v>
      </c>
      <c r="AB532" s="146">
        <v>1.6463914707490434E-2</v>
      </c>
      <c r="AC532" s="146">
        <v>5.8269546200109337E-2</v>
      </c>
      <c r="AD532" s="146">
        <v>0.20997948917255785</v>
      </c>
      <c r="AE532" s="146">
        <v>1.4584472389283764E-2</v>
      </c>
    </row>
    <row r="533" spans="1:31" x14ac:dyDescent="0.25">
      <c r="A533" s="10">
        <v>36</v>
      </c>
      <c r="B533" s="71" t="s">
        <v>236</v>
      </c>
      <c r="C533" s="43">
        <f t="shared" si="88"/>
        <v>4.865818409451176E-2</v>
      </c>
      <c r="D533" s="49"/>
      <c r="E533" s="49"/>
      <c r="F533" s="49"/>
      <c r="G533" s="49"/>
      <c r="H533" s="49">
        <v>1</v>
      </c>
      <c r="I533" s="49"/>
      <c r="J533" s="10">
        <f t="shared" si="81"/>
        <v>0</v>
      </c>
      <c r="K533" s="10">
        <f t="shared" si="82"/>
        <v>0</v>
      </c>
      <c r="L533" s="10">
        <f t="shared" si="83"/>
        <v>0</v>
      </c>
      <c r="M533" s="10">
        <f t="shared" si="84"/>
        <v>0</v>
      </c>
      <c r="N533" s="10">
        <f t="shared" si="85"/>
        <v>70.709999999999994</v>
      </c>
      <c r="O533" s="69">
        <f t="shared" si="86"/>
        <v>0</v>
      </c>
      <c r="P533" s="70">
        <f t="shared" si="87"/>
        <v>3.440620197322926</v>
      </c>
      <c r="R533" s="146">
        <v>0.16772218398189531</v>
      </c>
      <c r="S533" s="146">
        <v>0.10052604018150968</v>
      </c>
      <c r="T533" s="146">
        <v>0.16004928013736502</v>
      </c>
      <c r="U533" s="146">
        <v>4.865818409451176E-2</v>
      </c>
      <c r="V533" s="146">
        <v>0.1255650376889946</v>
      </c>
      <c r="W533" s="146">
        <v>6.8713687076379884E-2</v>
      </c>
      <c r="X533" s="146">
        <v>0.10725181649152569</v>
      </c>
      <c r="Y533" s="146">
        <v>8.1788552850086751E-2</v>
      </c>
      <c r="Z533" s="146">
        <v>7.8827227993439053E-2</v>
      </c>
      <c r="AA533" s="146">
        <v>7.9414980863860063E-2</v>
      </c>
      <c r="AB533" s="146">
        <v>1.6463914707490434E-2</v>
      </c>
      <c r="AC533" s="146">
        <v>5.8269546200109337E-2</v>
      </c>
      <c r="AD533" s="146">
        <v>0.16461323656074228</v>
      </c>
      <c r="AE533" s="146">
        <v>1.4584472389283764E-2</v>
      </c>
    </row>
    <row r="534" spans="1:31" x14ac:dyDescent="0.25">
      <c r="A534" s="10">
        <v>37</v>
      </c>
      <c r="B534" s="71" t="s">
        <v>237</v>
      </c>
      <c r="C534" s="43">
        <f t="shared" si="88"/>
        <v>2.7500515250779539E-2</v>
      </c>
      <c r="D534" s="49"/>
      <c r="E534" s="49"/>
      <c r="F534" s="49"/>
      <c r="G534" s="49"/>
      <c r="H534" s="49">
        <v>1</v>
      </c>
      <c r="I534" s="49"/>
      <c r="J534" s="10">
        <f t="shared" si="81"/>
        <v>0</v>
      </c>
      <c r="K534" s="10">
        <f t="shared" si="82"/>
        <v>0</v>
      </c>
      <c r="L534" s="10">
        <f t="shared" si="83"/>
        <v>0</v>
      </c>
      <c r="M534" s="10">
        <f t="shared" si="84"/>
        <v>0</v>
      </c>
      <c r="N534" s="10">
        <f t="shared" si="85"/>
        <v>70.709999999999994</v>
      </c>
      <c r="O534" s="69">
        <f t="shared" si="86"/>
        <v>0</v>
      </c>
      <c r="P534" s="70">
        <f t="shared" si="87"/>
        <v>1.9445614333826211</v>
      </c>
      <c r="R534" s="146">
        <v>0.11746594691705414</v>
      </c>
      <c r="S534" s="146">
        <v>5.7005575634331895E-2</v>
      </c>
      <c r="T534" s="146">
        <v>0.1153035779859815</v>
      </c>
      <c r="U534" s="146">
        <v>2.7500515250779539E-2</v>
      </c>
      <c r="V534" s="146">
        <v>7.855568782507126E-2</v>
      </c>
      <c r="W534" s="146">
        <v>3.3117772973476317E-2</v>
      </c>
      <c r="X534" s="146">
        <v>6.9429043963691955E-2</v>
      </c>
      <c r="Y534" s="146">
        <v>4.2561162692368509E-2</v>
      </c>
      <c r="Z534" s="146">
        <v>1.3033078184800435E-2</v>
      </c>
      <c r="AA534" s="146">
        <v>9.8619464188080905E-3</v>
      </c>
      <c r="AB534" s="146">
        <v>6.834335702569711E-6</v>
      </c>
      <c r="AC534" s="146">
        <v>6.1850738108255874E-3</v>
      </c>
      <c r="AD534" s="146">
        <v>0.1152844221306495</v>
      </c>
      <c r="AE534" s="146">
        <v>4.1006014215418265E-5</v>
      </c>
    </row>
    <row r="535" spans="1:31" x14ac:dyDescent="0.25">
      <c r="A535" s="10">
        <v>38</v>
      </c>
      <c r="B535" s="71" t="s">
        <v>238</v>
      </c>
      <c r="C535" s="43">
        <f t="shared" si="88"/>
        <v>9.0332110347555745E-3</v>
      </c>
      <c r="D535" s="49"/>
      <c r="E535" s="49"/>
      <c r="F535" s="49"/>
      <c r="G535" s="49"/>
      <c r="H535" s="49">
        <v>1</v>
      </c>
      <c r="I535" s="49"/>
      <c r="J535" s="10">
        <f t="shared" si="81"/>
        <v>0</v>
      </c>
      <c r="K535" s="10">
        <f t="shared" si="82"/>
        <v>0</v>
      </c>
      <c r="L535" s="10">
        <f t="shared" si="83"/>
        <v>0</v>
      </c>
      <c r="M535" s="10">
        <f t="shared" si="84"/>
        <v>0</v>
      </c>
      <c r="N535" s="10">
        <f t="shared" si="85"/>
        <v>70.709999999999994</v>
      </c>
      <c r="O535" s="69">
        <f t="shared" si="86"/>
        <v>0</v>
      </c>
      <c r="P535" s="70">
        <f t="shared" si="87"/>
        <v>0.63873835226756659</v>
      </c>
      <c r="R535" s="146">
        <v>6.6612807847676953E-2</v>
      </c>
      <c r="S535" s="146">
        <v>2.0810628203014398E-2</v>
      </c>
      <c r="T535" s="146">
        <v>6.8495049120164075E-2</v>
      </c>
      <c r="U535" s="146">
        <v>9.0332110347555745E-3</v>
      </c>
      <c r="V535" s="146">
        <v>3.5073907617073477E-2</v>
      </c>
      <c r="W535" s="146">
        <v>8.2575515372787373E-3</v>
      </c>
      <c r="X535" s="146">
        <v>3.1984069844762868E-2</v>
      </c>
      <c r="Y535" s="146">
        <v>1.3517653872641474E-2</v>
      </c>
      <c r="Z535" s="146">
        <v>1.3033078184800435E-2</v>
      </c>
      <c r="AA535" s="146">
        <v>9.8619464188080905E-3</v>
      </c>
      <c r="AB535" s="146">
        <v>6.834335702569711E-6</v>
      </c>
      <c r="AC535" s="146">
        <v>6.1850738108255874E-3</v>
      </c>
      <c r="AD535" s="146">
        <v>6.455492192962714E-2</v>
      </c>
      <c r="AE535" s="146">
        <v>4.1006014215418265E-5</v>
      </c>
    </row>
    <row r="536" spans="1:31" x14ac:dyDescent="0.25">
      <c r="A536" s="10">
        <v>39</v>
      </c>
      <c r="B536" s="72" t="s">
        <v>239</v>
      </c>
      <c r="C536" s="43">
        <f t="shared" si="88"/>
        <v>5.4341802082849111E-4</v>
      </c>
      <c r="D536" s="49"/>
      <c r="E536" s="49"/>
      <c r="F536" s="49"/>
      <c r="G536" s="49">
        <v>1</v>
      </c>
      <c r="H536" s="49"/>
      <c r="I536" s="49"/>
      <c r="J536" s="10">
        <f t="shared" si="81"/>
        <v>0</v>
      </c>
      <c r="K536" s="10">
        <f t="shared" si="82"/>
        <v>0</v>
      </c>
      <c r="L536" s="10">
        <f t="shared" si="83"/>
        <v>0</v>
      </c>
      <c r="M536" s="10">
        <f t="shared" si="84"/>
        <v>102.71</v>
      </c>
      <c r="N536" s="10">
        <f t="shared" si="85"/>
        <v>0</v>
      </c>
      <c r="O536" s="69">
        <f t="shared" si="86"/>
        <v>0</v>
      </c>
      <c r="P536" s="70">
        <f t="shared" si="87"/>
        <v>5.5814464919294315E-2</v>
      </c>
      <c r="R536" s="146">
        <v>2.4669523089911174E-2</v>
      </c>
      <c r="S536" s="146">
        <v>2.969804236159561E-3</v>
      </c>
      <c r="T536" s="146">
        <v>2.8189408930331745E-2</v>
      </c>
      <c r="U536" s="146">
        <v>5.4341802082849111E-4</v>
      </c>
      <c r="V536" s="146">
        <v>7.8772424096304004E-3</v>
      </c>
      <c r="W536" s="146">
        <v>2.5394379064802043E-4</v>
      </c>
      <c r="X536" s="146">
        <v>7.6246587978924694E-3</v>
      </c>
      <c r="Y536" s="146">
        <v>1.0636321896265164E-3</v>
      </c>
      <c r="Z536" s="146">
        <v>6.834335702569711E-6</v>
      </c>
      <c r="AA536" s="146">
        <v>0</v>
      </c>
      <c r="AB536" s="146">
        <v>0</v>
      </c>
      <c r="AC536" s="146">
        <v>0</v>
      </c>
      <c r="AD536" s="146">
        <v>2.2810131492391018E-2</v>
      </c>
      <c r="AE536" s="146">
        <v>0</v>
      </c>
    </row>
    <row r="537" spans="1:31" x14ac:dyDescent="0.25">
      <c r="A537" s="10">
        <v>40</v>
      </c>
      <c r="B537" s="72" t="s">
        <v>240</v>
      </c>
      <c r="C537" s="43">
        <f t="shared" si="88"/>
        <v>0</v>
      </c>
      <c r="D537" s="49"/>
      <c r="E537" s="49"/>
      <c r="F537" s="49"/>
      <c r="G537" s="49">
        <v>1</v>
      </c>
      <c r="H537" s="49"/>
      <c r="I537" s="49"/>
      <c r="J537" s="10">
        <f t="shared" si="81"/>
        <v>0</v>
      </c>
      <c r="K537" s="10">
        <f t="shared" si="82"/>
        <v>0</v>
      </c>
      <c r="L537" s="10">
        <f t="shared" si="83"/>
        <v>0</v>
      </c>
      <c r="M537" s="10">
        <f t="shared" si="84"/>
        <v>102.71</v>
      </c>
      <c r="N537" s="10">
        <f t="shared" si="85"/>
        <v>0</v>
      </c>
      <c r="O537" s="69">
        <f t="shared" si="86"/>
        <v>0</v>
      </c>
      <c r="P537" s="70">
        <f t="shared" si="87"/>
        <v>0</v>
      </c>
      <c r="R537" s="146">
        <v>3.9453766641286119E-3</v>
      </c>
      <c r="S537" s="146">
        <v>4.3997099794956443E-5</v>
      </c>
      <c r="T537" s="146">
        <v>5.6210110843126181E-3</v>
      </c>
      <c r="U537" s="146">
        <v>0</v>
      </c>
      <c r="V537" s="146">
        <v>5.0820918771809001E-4</v>
      </c>
      <c r="W537" s="146">
        <v>0</v>
      </c>
      <c r="X537" s="146">
        <v>3.6921208142947753E-4</v>
      </c>
      <c r="Y537" s="146">
        <v>0</v>
      </c>
      <c r="Z537" s="146">
        <v>6.834335702569711E-6</v>
      </c>
      <c r="AA537" s="146">
        <v>0</v>
      </c>
      <c r="AB537" s="146">
        <v>0</v>
      </c>
      <c r="AC537" s="146">
        <v>0</v>
      </c>
      <c r="AD537" s="146">
        <v>3.3384220447024724E-3</v>
      </c>
      <c r="AE537" s="146">
        <v>0</v>
      </c>
    </row>
    <row r="538" spans="1:31" x14ac:dyDescent="0.25">
      <c r="A538" s="10">
        <v>41</v>
      </c>
      <c r="B538" s="72" t="s">
        <v>241</v>
      </c>
      <c r="C538" s="43">
        <f t="shared" si="88"/>
        <v>0</v>
      </c>
      <c r="D538" s="49"/>
      <c r="E538" s="49"/>
      <c r="F538" s="49"/>
      <c r="G538" s="49">
        <v>1</v>
      </c>
      <c r="H538" s="49"/>
      <c r="I538" s="49"/>
      <c r="J538" s="10">
        <f t="shared" si="81"/>
        <v>0</v>
      </c>
      <c r="K538" s="10">
        <f t="shared" si="82"/>
        <v>0</v>
      </c>
      <c r="L538" s="10">
        <f t="shared" si="83"/>
        <v>0</v>
      </c>
      <c r="M538" s="10">
        <f t="shared" si="84"/>
        <v>102.71</v>
      </c>
      <c r="N538" s="10">
        <f t="shared" si="85"/>
        <v>0</v>
      </c>
      <c r="O538" s="69">
        <f t="shared" si="86"/>
        <v>0</v>
      </c>
      <c r="P538" s="70">
        <f t="shared" si="87"/>
        <v>0</v>
      </c>
      <c r="R538" s="146">
        <v>1.0918939107367003E-4</v>
      </c>
      <c r="S538" s="146">
        <v>0</v>
      </c>
      <c r="T538" s="146">
        <v>1.9938102072595903E-4</v>
      </c>
      <c r="U538" s="146">
        <v>0</v>
      </c>
      <c r="V538" s="146">
        <v>0</v>
      </c>
      <c r="W538" s="146">
        <v>0</v>
      </c>
      <c r="X538" s="146">
        <v>0</v>
      </c>
      <c r="Y538" s="146">
        <v>0</v>
      </c>
      <c r="Z538" s="146">
        <v>0</v>
      </c>
      <c r="AA538" s="146">
        <v>0</v>
      </c>
      <c r="AB538" s="146">
        <v>0</v>
      </c>
      <c r="AC538" s="146">
        <v>0</v>
      </c>
      <c r="AD538" s="146">
        <v>7.9831831503754755E-5</v>
      </c>
      <c r="AE538" s="146">
        <v>0</v>
      </c>
    </row>
    <row r="539" spans="1:31" x14ac:dyDescent="0.25">
      <c r="A539" s="10">
        <v>42</v>
      </c>
      <c r="B539" s="72" t="s">
        <v>242</v>
      </c>
      <c r="C539" s="43">
        <f t="shared" si="88"/>
        <v>0</v>
      </c>
      <c r="D539" s="49"/>
      <c r="E539" s="49"/>
      <c r="F539" s="49"/>
      <c r="G539" s="49">
        <v>1</v>
      </c>
      <c r="H539" s="49"/>
      <c r="I539" s="49"/>
      <c r="J539" s="10">
        <f t="shared" si="81"/>
        <v>0</v>
      </c>
      <c r="K539" s="10">
        <f t="shared" si="82"/>
        <v>0</v>
      </c>
      <c r="L539" s="10">
        <f t="shared" si="83"/>
        <v>0</v>
      </c>
      <c r="M539" s="10">
        <f t="shared" si="84"/>
        <v>102.71</v>
      </c>
      <c r="N539" s="10">
        <f t="shared" si="85"/>
        <v>0</v>
      </c>
      <c r="O539" s="69">
        <f t="shared" si="86"/>
        <v>0</v>
      </c>
      <c r="P539" s="70">
        <f t="shared" si="87"/>
        <v>0</v>
      </c>
      <c r="R539" s="146">
        <v>0</v>
      </c>
      <c r="S539" s="146">
        <v>0</v>
      </c>
      <c r="T539" s="146">
        <v>0</v>
      </c>
      <c r="U539" s="146">
        <v>0</v>
      </c>
      <c r="V539" s="146">
        <v>0</v>
      </c>
      <c r="W539" s="146">
        <v>0</v>
      </c>
      <c r="X539" s="146">
        <v>0</v>
      </c>
      <c r="Y539" s="146">
        <v>0</v>
      </c>
      <c r="Z539" s="146">
        <v>0</v>
      </c>
      <c r="AA539" s="146">
        <v>0</v>
      </c>
      <c r="AB539" s="146">
        <v>0</v>
      </c>
      <c r="AC539" s="146">
        <v>0</v>
      </c>
      <c r="AD539" s="146">
        <v>0</v>
      </c>
      <c r="AE539" s="146">
        <v>0</v>
      </c>
    </row>
    <row r="540" spans="1:31" x14ac:dyDescent="0.25">
      <c r="A540" s="10">
        <v>43</v>
      </c>
      <c r="B540" s="71" t="s">
        <v>243</v>
      </c>
      <c r="C540" s="43">
        <f t="shared" si="88"/>
        <v>0</v>
      </c>
      <c r="D540" s="49"/>
      <c r="E540" s="49"/>
      <c r="F540" s="49"/>
      <c r="G540" s="49"/>
      <c r="H540" s="49">
        <v>1</v>
      </c>
      <c r="I540" s="49"/>
      <c r="J540" s="10">
        <f t="shared" si="81"/>
        <v>0</v>
      </c>
      <c r="K540" s="10">
        <f t="shared" si="82"/>
        <v>0</v>
      </c>
      <c r="L540" s="10">
        <f t="shared" si="83"/>
        <v>0</v>
      </c>
      <c r="M540" s="10">
        <f t="shared" si="84"/>
        <v>0</v>
      </c>
      <c r="N540" s="10">
        <f t="shared" si="85"/>
        <v>70.709999999999994</v>
      </c>
      <c r="O540" s="69">
        <f t="shared" si="86"/>
        <v>0</v>
      </c>
      <c r="P540" s="70">
        <f t="shared" si="87"/>
        <v>0</v>
      </c>
      <c r="R540" s="146">
        <v>0</v>
      </c>
      <c r="S540" s="146">
        <v>0</v>
      </c>
      <c r="T540" s="146">
        <v>0</v>
      </c>
      <c r="U540" s="146">
        <v>0</v>
      </c>
      <c r="V540" s="146">
        <v>0</v>
      </c>
      <c r="W540" s="146">
        <v>0</v>
      </c>
      <c r="X540" s="146">
        <v>0</v>
      </c>
      <c r="Y540" s="146">
        <v>0</v>
      </c>
      <c r="Z540" s="146">
        <v>0</v>
      </c>
      <c r="AA540" s="146">
        <v>0</v>
      </c>
      <c r="AB540" s="146">
        <v>0</v>
      </c>
      <c r="AC540" s="146">
        <v>0</v>
      </c>
      <c r="AD540" s="146">
        <v>0</v>
      </c>
      <c r="AE540" s="146">
        <v>0</v>
      </c>
    </row>
    <row r="541" spans="1:31" x14ac:dyDescent="0.25">
      <c r="A541" s="10">
        <v>44</v>
      </c>
      <c r="B541" s="71" t="s">
        <v>244</v>
      </c>
      <c r="C541" s="43">
        <f t="shared" si="88"/>
        <v>0</v>
      </c>
      <c r="D541" s="49"/>
      <c r="E541" s="49"/>
      <c r="F541" s="49"/>
      <c r="G541" s="49"/>
      <c r="H541" s="49">
        <v>1</v>
      </c>
      <c r="I541" s="49"/>
      <c r="J541" s="10">
        <f t="shared" si="81"/>
        <v>0</v>
      </c>
      <c r="K541" s="10">
        <f t="shared" si="82"/>
        <v>0</v>
      </c>
      <c r="L541" s="10">
        <f t="shared" si="83"/>
        <v>0</v>
      </c>
      <c r="M541" s="10">
        <f t="shared" si="84"/>
        <v>0</v>
      </c>
      <c r="N541" s="10">
        <f t="shared" si="85"/>
        <v>70.709999999999994</v>
      </c>
      <c r="O541" s="69">
        <f t="shared" si="86"/>
        <v>0</v>
      </c>
      <c r="P541" s="70">
        <f t="shared" si="87"/>
        <v>0</v>
      </c>
      <c r="R541" s="146">
        <v>0</v>
      </c>
      <c r="S541" s="146">
        <v>0</v>
      </c>
      <c r="T541" s="146">
        <v>0</v>
      </c>
      <c r="U541" s="146">
        <v>0</v>
      </c>
      <c r="V541" s="146">
        <v>0</v>
      </c>
      <c r="W541" s="146">
        <v>0</v>
      </c>
      <c r="X541" s="146">
        <v>0</v>
      </c>
      <c r="Y541" s="146">
        <v>0</v>
      </c>
      <c r="Z541" s="146">
        <v>0</v>
      </c>
      <c r="AA541" s="146">
        <v>0</v>
      </c>
      <c r="AB541" s="146">
        <v>0</v>
      </c>
      <c r="AC541" s="146">
        <v>0</v>
      </c>
      <c r="AD541" s="146">
        <v>0</v>
      </c>
      <c r="AE541" s="146">
        <v>0</v>
      </c>
    </row>
    <row r="542" spans="1:31" x14ac:dyDescent="0.25">
      <c r="A542" s="10">
        <v>45</v>
      </c>
      <c r="B542" s="71" t="s">
        <v>245</v>
      </c>
      <c r="C542" s="43">
        <f t="shared" si="88"/>
        <v>0</v>
      </c>
      <c r="D542" s="49"/>
      <c r="E542" s="49"/>
      <c r="F542" s="49"/>
      <c r="G542" s="49"/>
      <c r="H542" s="49">
        <v>1</v>
      </c>
      <c r="I542" s="49"/>
      <c r="J542" s="10">
        <f t="shared" si="81"/>
        <v>0</v>
      </c>
      <c r="K542" s="10">
        <f t="shared" si="82"/>
        <v>0</v>
      </c>
      <c r="L542" s="10">
        <f t="shared" si="83"/>
        <v>0</v>
      </c>
      <c r="M542" s="10">
        <f t="shared" si="84"/>
        <v>0</v>
      </c>
      <c r="N542" s="10">
        <f t="shared" si="85"/>
        <v>70.709999999999994</v>
      </c>
      <c r="O542" s="69">
        <f t="shared" si="86"/>
        <v>0</v>
      </c>
      <c r="P542" s="70">
        <f t="shared" si="87"/>
        <v>0</v>
      </c>
      <c r="R542" s="146">
        <v>0</v>
      </c>
      <c r="S542" s="146">
        <v>0</v>
      </c>
      <c r="T542" s="146">
        <v>0</v>
      </c>
      <c r="U542" s="146">
        <v>0</v>
      </c>
      <c r="V542" s="146">
        <v>0</v>
      </c>
      <c r="W542" s="146">
        <v>0</v>
      </c>
      <c r="X542" s="146">
        <v>0</v>
      </c>
      <c r="Y542" s="146">
        <v>0</v>
      </c>
      <c r="Z542" s="146">
        <v>0</v>
      </c>
      <c r="AA542" s="146">
        <v>0</v>
      </c>
      <c r="AB542" s="146">
        <v>0</v>
      </c>
      <c r="AC542" s="146">
        <v>0</v>
      </c>
      <c r="AD542" s="146">
        <v>0</v>
      </c>
      <c r="AE542" s="146">
        <v>0</v>
      </c>
    </row>
    <row r="543" spans="1:31" x14ac:dyDescent="0.25">
      <c r="A543" s="10">
        <v>46</v>
      </c>
      <c r="B543" s="71" t="s">
        <v>246</v>
      </c>
      <c r="C543" s="43">
        <f t="shared" si="88"/>
        <v>0</v>
      </c>
      <c r="D543" s="49"/>
      <c r="E543" s="49"/>
      <c r="F543" s="49"/>
      <c r="G543" s="49"/>
      <c r="H543" s="49">
        <v>1</v>
      </c>
      <c r="I543" s="49"/>
      <c r="J543" s="10">
        <f t="shared" si="81"/>
        <v>0</v>
      </c>
      <c r="K543" s="10">
        <f t="shared" si="82"/>
        <v>0</v>
      </c>
      <c r="L543" s="10">
        <f t="shared" si="83"/>
        <v>0</v>
      </c>
      <c r="M543" s="10">
        <f t="shared" si="84"/>
        <v>0</v>
      </c>
      <c r="N543" s="10">
        <f t="shared" si="85"/>
        <v>70.709999999999994</v>
      </c>
      <c r="O543" s="69">
        <f t="shared" si="86"/>
        <v>0</v>
      </c>
      <c r="P543" s="70">
        <f t="shared" si="87"/>
        <v>0</v>
      </c>
      <c r="R543" s="146">
        <v>0</v>
      </c>
      <c r="S543" s="146">
        <v>0</v>
      </c>
      <c r="T543" s="146">
        <v>0</v>
      </c>
      <c r="U543" s="146">
        <v>0</v>
      </c>
      <c r="V543" s="146">
        <v>0</v>
      </c>
      <c r="W543" s="146">
        <v>0</v>
      </c>
      <c r="X543" s="146">
        <v>0</v>
      </c>
      <c r="Y543" s="146">
        <v>0</v>
      </c>
      <c r="Z543" s="146">
        <v>0</v>
      </c>
      <c r="AA543" s="146">
        <v>0</v>
      </c>
      <c r="AB543" s="146">
        <v>0</v>
      </c>
      <c r="AC543" s="146">
        <v>0</v>
      </c>
      <c r="AD543" s="146">
        <v>0</v>
      </c>
      <c r="AE543" s="146">
        <v>0</v>
      </c>
    </row>
    <row r="544" spans="1:31" x14ac:dyDescent="0.25">
      <c r="A544" s="10">
        <v>47</v>
      </c>
      <c r="B544" s="64" t="s">
        <v>247</v>
      </c>
      <c r="C544" s="43">
        <f t="shared" si="88"/>
        <v>0</v>
      </c>
      <c r="D544" s="49"/>
      <c r="E544" s="49"/>
      <c r="F544" s="49"/>
      <c r="G544" s="49"/>
      <c r="H544" s="49"/>
      <c r="I544" s="49">
        <v>1</v>
      </c>
      <c r="J544" s="10">
        <f t="shared" si="81"/>
        <v>0</v>
      </c>
      <c r="K544" s="10">
        <f t="shared" si="82"/>
        <v>0</v>
      </c>
      <c r="L544" s="10">
        <f t="shared" si="83"/>
        <v>0</v>
      </c>
      <c r="M544" s="10">
        <f t="shared" si="84"/>
        <v>0</v>
      </c>
      <c r="N544" s="10">
        <f t="shared" si="85"/>
        <v>0</v>
      </c>
      <c r="O544" s="69">
        <f t="shared" si="86"/>
        <v>44.85</v>
      </c>
      <c r="P544" s="70">
        <f t="shared" si="87"/>
        <v>0</v>
      </c>
      <c r="R544" s="146">
        <v>0</v>
      </c>
      <c r="S544" s="146">
        <v>0</v>
      </c>
      <c r="T544" s="146">
        <v>0</v>
      </c>
      <c r="U544" s="146">
        <v>0</v>
      </c>
      <c r="V544" s="146">
        <v>0</v>
      </c>
      <c r="W544" s="146">
        <v>0</v>
      </c>
      <c r="X544" s="146">
        <v>0</v>
      </c>
      <c r="Y544" s="146">
        <v>0</v>
      </c>
      <c r="Z544" s="146">
        <v>0</v>
      </c>
      <c r="AA544" s="146">
        <v>0</v>
      </c>
      <c r="AB544" s="146">
        <v>0</v>
      </c>
      <c r="AC544" s="146">
        <v>0</v>
      </c>
      <c r="AD544" s="146">
        <v>0</v>
      </c>
      <c r="AE544" s="146">
        <v>0</v>
      </c>
    </row>
    <row r="545" spans="1:32" x14ac:dyDescent="0.25">
      <c r="A545" s="10">
        <v>48</v>
      </c>
      <c r="B545" s="64" t="s">
        <v>248</v>
      </c>
      <c r="C545" s="43">
        <f t="shared" si="88"/>
        <v>0</v>
      </c>
      <c r="D545" s="49"/>
      <c r="E545" s="49"/>
      <c r="F545" s="49"/>
      <c r="G545" s="49"/>
      <c r="H545" s="49"/>
      <c r="I545" s="49">
        <v>1</v>
      </c>
      <c r="J545" s="10">
        <f t="shared" si="81"/>
        <v>0</v>
      </c>
      <c r="K545" s="10">
        <f t="shared" si="82"/>
        <v>0</v>
      </c>
      <c r="L545" s="10">
        <f t="shared" si="83"/>
        <v>0</v>
      </c>
      <c r="M545" s="10">
        <f t="shared" si="84"/>
        <v>0</v>
      </c>
      <c r="N545" s="10">
        <f t="shared" si="85"/>
        <v>0</v>
      </c>
      <c r="O545" s="69">
        <f t="shared" si="86"/>
        <v>44.85</v>
      </c>
      <c r="P545" s="70">
        <f t="shared" si="87"/>
        <v>0</v>
      </c>
      <c r="R545" s="146">
        <v>0</v>
      </c>
      <c r="S545" s="146">
        <v>0</v>
      </c>
      <c r="T545" s="146">
        <v>0</v>
      </c>
      <c r="U545" s="146">
        <v>0</v>
      </c>
      <c r="V545" s="146">
        <v>0</v>
      </c>
      <c r="W545" s="146">
        <v>0</v>
      </c>
      <c r="X545" s="146">
        <v>0</v>
      </c>
      <c r="Y545" s="146">
        <v>0</v>
      </c>
      <c r="Z545" s="146">
        <v>0</v>
      </c>
      <c r="AA545" s="146">
        <v>0</v>
      </c>
      <c r="AB545" s="146">
        <v>0</v>
      </c>
      <c r="AC545" s="146">
        <v>0</v>
      </c>
      <c r="AD545" s="146">
        <v>0</v>
      </c>
      <c r="AE545" s="146">
        <v>0</v>
      </c>
    </row>
    <row r="546" spans="1:32" x14ac:dyDescent="0.25">
      <c r="A546" s="10">
        <v>49</v>
      </c>
      <c r="B546" s="64" t="s">
        <v>249</v>
      </c>
      <c r="C546" s="43">
        <f t="shared" si="88"/>
        <v>0</v>
      </c>
      <c r="D546" s="49"/>
      <c r="E546" s="49"/>
      <c r="F546" s="49"/>
      <c r="G546" s="49"/>
      <c r="H546" s="49"/>
      <c r="I546" s="49">
        <v>1</v>
      </c>
      <c r="J546" s="10">
        <f t="shared" si="81"/>
        <v>0</v>
      </c>
      <c r="K546" s="10">
        <f t="shared" si="82"/>
        <v>0</v>
      </c>
      <c r="L546" s="10">
        <f t="shared" si="83"/>
        <v>0</v>
      </c>
      <c r="M546" s="10">
        <f t="shared" si="84"/>
        <v>0</v>
      </c>
      <c r="N546" s="10">
        <f t="shared" si="85"/>
        <v>0</v>
      </c>
      <c r="O546" s="69">
        <f t="shared" si="86"/>
        <v>44.85</v>
      </c>
      <c r="P546" s="70">
        <f t="shared" si="87"/>
        <v>0</v>
      </c>
      <c r="R546" s="146">
        <v>0</v>
      </c>
      <c r="S546" s="146">
        <v>0</v>
      </c>
      <c r="T546" s="146">
        <v>0</v>
      </c>
      <c r="U546" s="146">
        <v>0</v>
      </c>
      <c r="V546" s="146">
        <v>0</v>
      </c>
      <c r="W546" s="146">
        <v>0</v>
      </c>
      <c r="X546" s="146">
        <v>0</v>
      </c>
      <c r="Y546" s="146">
        <v>0</v>
      </c>
      <c r="Z546" s="146">
        <v>0</v>
      </c>
      <c r="AA546" s="146">
        <v>0</v>
      </c>
      <c r="AB546" s="146">
        <v>0</v>
      </c>
      <c r="AC546" s="146">
        <v>0</v>
      </c>
      <c r="AD546" s="146">
        <v>0</v>
      </c>
      <c r="AE546" s="146">
        <v>0</v>
      </c>
    </row>
    <row r="547" spans="1:32" x14ac:dyDescent="0.25">
      <c r="A547" s="10">
        <v>50</v>
      </c>
      <c r="B547" s="64" t="s">
        <v>250</v>
      </c>
      <c r="C547" s="43">
        <f t="shared" si="88"/>
        <v>0</v>
      </c>
      <c r="D547" s="55"/>
      <c r="E547" s="55"/>
      <c r="F547" s="55"/>
      <c r="G547" s="55"/>
      <c r="H547" s="55"/>
      <c r="I547" s="55">
        <v>1</v>
      </c>
      <c r="J547" s="39">
        <f t="shared" si="81"/>
        <v>0</v>
      </c>
      <c r="K547" s="39">
        <f t="shared" si="82"/>
        <v>0</v>
      </c>
      <c r="L547" s="39">
        <f t="shared" si="83"/>
        <v>0</v>
      </c>
      <c r="M547" s="39">
        <f t="shared" si="84"/>
        <v>0</v>
      </c>
      <c r="N547" s="39">
        <f t="shared" si="85"/>
        <v>0</v>
      </c>
      <c r="O547" s="73">
        <f t="shared" si="86"/>
        <v>44.85</v>
      </c>
      <c r="P547" s="74">
        <f t="shared" si="87"/>
        <v>0</v>
      </c>
      <c r="R547" s="146">
        <v>0</v>
      </c>
      <c r="S547" s="146">
        <v>0</v>
      </c>
      <c r="T547" s="146">
        <v>0</v>
      </c>
      <c r="U547" s="146">
        <v>0</v>
      </c>
      <c r="V547" s="146">
        <v>0</v>
      </c>
      <c r="W547" s="146">
        <v>0</v>
      </c>
      <c r="X547" s="146">
        <v>0</v>
      </c>
      <c r="Y547" s="146">
        <v>0</v>
      </c>
      <c r="Z547" s="146">
        <v>0</v>
      </c>
      <c r="AA547" s="146">
        <v>0</v>
      </c>
      <c r="AB547" s="146">
        <v>0</v>
      </c>
      <c r="AC547" s="146">
        <v>0</v>
      </c>
      <c r="AD547" s="146">
        <v>0</v>
      </c>
      <c r="AE547" s="146">
        <v>0</v>
      </c>
    </row>
    <row r="548" spans="1:32" x14ac:dyDescent="0.25">
      <c r="B548" s="59" t="s">
        <v>188</v>
      </c>
      <c r="C548" s="75">
        <f>SUM(C500:C547)</f>
        <v>3.7722564562249237</v>
      </c>
      <c r="D548" s="39"/>
      <c r="E548" s="39"/>
      <c r="F548" s="39"/>
      <c r="G548" s="39"/>
      <c r="H548" s="39"/>
      <c r="I548" s="39"/>
      <c r="J548" s="39">
        <f>SUM(J500:J547)</f>
        <v>0</v>
      </c>
      <c r="K548" s="39">
        <f t="shared" ref="K548:P548" si="89">SUM(K500:K547)</f>
        <v>0</v>
      </c>
      <c r="L548" s="39">
        <f t="shared" si="89"/>
        <v>0</v>
      </c>
      <c r="M548" s="39">
        <f t="shared" si="89"/>
        <v>1027.1000000000001</v>
      </c>
      <c r="N548" s="39">
        <f t="shared" si="89"/>
        <v>1555.6200000000003</v>
      </c>
      <c r="O548" s="39">
        <f t="shared" si="89"/>
        <v>717.60000000000025</v>
      </c>
      <c r="P548" s="76">
        <f t="shared" si="89"/>
        <v>296.93259426932735</v>
      </c>
      <c r="R548" s="152"/>
      <c r="S548" s="152"/>
      <c r="T548" s="152"/>
      <c r="U548" s="152"/>
      <c r="V548" s="152"/>
      <c r="W548" s="152"/>
      <c r="X548" s="152"/>
      <c r="Y548" s="152"/>
      <c r="Z548" s="152"/>
      <c r="AA548" s="152"/>
      <c r="AB548" s="152"/>
      <c r="AC548" s="152"/>
      <c r="AD548" s="152"/>
      <c r="AE548" s="152"/>
    </row>
    <row r="549" spans="1:32" x14ac:dyDescent="0.25">
      <c r="B549" s="77"/>
      <c r="C549" s="78"/>
      <c r="R549" s="154" t="s">
        <v>477</v>
      </c>
      <c r="S549" s="155"/>
      <c r="T549" s="155"/>
      <c r="U549" s="155"/>
      <c r="V549" s="155"/>
      <c r="W549" s="155"/>
      <c r="X549" s="155"/>
      <c r="Y549" s="155"/>
      <c r="Z549" s="155"/>
      <c r="AA549" s="155"/>
      <c r="AB549" s="155"/>
      <c r="AC549" s="155"/>
      <c r="AD549" s="155"/>
      <c r="AE549" s="155"/>
      <c r="AF549" s="155"/>
    </row>
    <row r="550" spans="1:32" x14ac:dyDescent="0.25">
      <c r="B550" s="34" t="s">
        <v>260</v>
      </c>
      <c r="C550" s="34" t="str">
        <f>C498</f>
        <v>Durban</v>
      </c>
      <c r="D550" s="62" t="s">
        <v>190</v>
      </c>
      <c r="E550" s="62" t="s">
        <v>191</v>
      </c>
      <c r="F550" s="62" t="s">
        <v>192</v>
      </c>
      <c r="G550" s="62" t="s">
        <v>193</v>
      </c>
      <c r="H550" s="62" t="s">
        <v>195</v>
      </c>
      <c r="I550" s="62" t="s">
        <v>194</v>
      </c>
      <c r="J550" s="62" t="s">
        <v>190</v>
      </c>
      <c r="K550" s="62" t="s">
        <v>191</v>
      </c>
      <c r="L550" s="62" t="s">
        <v>192</v>
      </c>
      <c r="M550" s="62" t="s">
        <v>193</v>
      </c>
      <c r="N550" s="62" t="s">
        <v>195</v>
      </c>
      <c r="O550" s="63" t="s">
        <v>194</v>
      </c>
      <c r="P550" s="37" t="s">
        <v>198</v>
      </c>
      <c r="R550" s="144" t="s">
        <v>463</v>
      </c>
      <c r="S550" s="144" t="s">
        <v>464</v>
      </c>
      <c r="T550" s="144" t="s">
        <v>465</v>
      </c>
      <c r="U550" s="144" t="s">
        <v>466</v>
      </c>
      <c r="V550" s="144" t="s">
        <v>467</v>
      </c>
      <c r="W550" s="144" t="s">
        <v>468</v>
      </c>
      <c r="X550" s="144" t="s">
        <v>469</v>
      </c>
      <c r="Y550" s="144" t="s">
        <v>470</v>
      </c>
      <c r="Z550" s="144" t="s">
        <v>471</v>
      </c>
      <c r="AA550" s="144" t="s">
        <v>472</v>
      </c>
      <c r="AB550" s="144" t="s">
        <v>473</v>
      </c>
      <c r="AC550" s="144" t="s">
        <v>474</v>
      </c>
      <c r="AD550" s="144" t="s">
        <v>475</v>
      </c>
      <c r="AE550" s="144" t="s">
        <v>476</v>
      </c>
    </row>
    <row r="551" spans="1:32" x14ac:dyDescent="0.25">
      <c r="B551" s="38"/>
      <c r="C551" s="38"/>
      <c r="D551" s="39"/>
      <c r="E551" s="39"/>
      <c r="F551" s="39"/>
      <c r="G551" s="39"/>
      <c r="H551" s="39"/>
      <c r="I551" s="39"/>
      <c r="J551" s="40" t="s">
        <v>201</v>
      </c>
      <c r="K551" s="40" t="s">
        <v>201</v>
      </c>
      <c r="L551" s="40" t="s">
        <v>201</v>
      </c>
      <c r="M551" s="40" t="s">
        <v>201</v>
      </c>
      <c r="N551" s="40" t="s">
        <v>201</v>
      </c>
      <c r="O551" s="41" t="s">
        <v>201</v>
      </c>
      <c r="P551" s="41" t="s">
        <v>202</v>
      </c>
      <c r="R551" s="145"/>
      <c r="S551" s="145"/>
      <c r="T551" s="145"/>
      <c r="U551" s="145"/>
      <c r="V551" s="145"/>
      <c r="W551" s="145"/>
      <c r="X551" s="145"/>
      <c r="Y551" s="145"/>
      <c r="Z551" s="145"/>
      <c r="AA551" s="145"/>
      <c r="AB551" s="145"/>
      <c r="AC551" s="145"/>
      <c r="AD551" s="145"/>
      <c r="AE551" s="145"/>
    </row>
    <row r="552" spans="1:32" x14ac:dyDescent="0.25">
      <c r="A552" s="10">
        <v>3</v>
      </c>
      <c r="B552" s="64" t="s">
        <v>203</v>
      </c>
      <c r="C552" s="43">
        <f>HLOOKUP(C$30, R$550:AE$599, A552)</f>
        <v>0</v>
      </c>
      <c r="D552" s="45"/>
      <c r="E552" s="45"/>
      <c r="F552" s="45"/>
      <c r="G552" s="45"/>
      <c r="H552" s="45"/>
      <c r="I552" s="45">
        <v>1</v>
      </c>
      <c r="J552" s="66">
        <f t="shared" ref="J552:J599" si="90">B$25 * D552</f>
        <v>0</v>
      </c>
      <c r="K552" s="66">
        <f t="shared" ref="K552:K599" si="91">C$25 * E552</f>
        <v>0</v>
      </c>
      <c r="L552" s="66">
        <f t="shared" ref="L552:L599" si="92">D$25 * F552</f>
        <v>0</v>
      </c>
      <c r="M552" s="66">
        <f t="shared" ref="M552:M599" si="93">E$25 * G552</f>
        <v>0</v>
      </c>
      <c r="N552" s="66">
        <f t="shared" ref="N552:N599" si="94">G$25 * H552</f>
        <v>0</v>
      </c>
      <c r="O552" s="67">
        <f t="shared" ref="O552:O599" si="95">F$25 * I552</f>
        <v>44.85</v>
      </c>
      <c r="P552" s="68">
        <f t="shared" ref="P552:P599" si="96">SUM(J552:O552) * C552</f>
        <v>0</v>
      </c>
      <c r="R552" s="146">
        <v>0</v>
      </c>
      <c r="S552" s="146">
        <v>0</v>
      </c>
      <c r="T552" s="146">
        <v>0</v>
      </c>
      <c r="U552" s="146">
        <v>0</v>
      </c>
      <c r="V552" s="146">
        <v>0</v>
      </c>
      <c r="W552" s="146">
        <v>0</v>
      </c>
      <c r="X552" s="146">
        <v>0</v>
      </c>
      <c r="Y552" s="146">
        <v>0</v>
      </c>
      <c r="Z552" s="146">
        <v>0</v>
      </c>
      <c r="AA552" s="146">
        <v>0</v>
      </c>
      <c r="AB552" s="146">
        <v>0</v>
      </c>
      <c r="AC552" s="146">
        <v>0</v>
      </c>
      <c r="AD552" s="146">
        <v>0</v>
      </c>
      <c r="AE552" s="146">
        <v>0</v>
      </c>
    </row>
    <row r="553" spans="1:32" x14ac:dyDescent="0.25">
      <c r="A553" s="10">
        <v>4</v>
      </c>
      <c r="B553" s="64" t="s">
        <v>204</v>
      </c>
      <c r="C553" s="43">
        <f t="shared" ref="C553:C599" si="97">HLOOKUP(C$30, R$550:AE$599, A553)</f>
        <v>0</v>
      </c>
      <c r="D553" s="49"/>
      <c r="E553" s="49"/>
      <c r="F553" s="49"/>
      <c r="G553" s="49"/>
      <c r="H553" s="49"/>
      <c r="I553" s="49">
        <v>1</v>
      </c>
      <c r="J553" s="10">
        <f t="shared" si="90"/>
        <v>0</v>
      </c>
      <c r="K553" s="10">
        <f t="shared" si="91"/>
        <v>0</v>
      </c>
      <c r="L553" s="10">
        <f t="shared" si="92"/>
        <v>0</v>
      </c>
      <c r="M553" s="10">
        <f t="shared" si="93"/>
        <v>0</v>
      </c>
      <c r="N553" s="10">
        <f t="shared" si="94"/>
        <v>0</v>
      </c>
      <c r="O553" s="69">
        <f t="shared" si="95"/>
        <v>44.85</v>
      </c>
      <c r="P553" s="70">
        <f t="shared" si="96"/>
        <v>0</v>
      </c>
      <c r="R553" s="146">
        <v>0</v>
      </c>
      <c r="S553" s="146">
        <v>0</v>
      </c>
      <c r="T553" s="146">
        <v>0</v>
      </c>
      <c r="U553" s="146">
        <v>0</v>
      </c>
      <c r="V553" s="146">
        <v>0</v>
      </c>
      <c r="W553" s="146">
        <v>0</v>
      </c>
      <c r="X553" s="146">
        <v>0</v>
      </c>
      <c r="Y553" s="146">
        <v>0</v>
      </c>
      <c r="Z553" s="146">
        <v>0</v>
      </c>
      <c r="AA553" s="146">
        <v>0</v>
      </c>
      <c r="AB553" s="146">
        <v>0</v>
      </c>
      <c r="AC553" s="146">
        <v>0</v>
      </c>
      <c r="AD553" s="146">
        <v>0</v>
      </c>
      <c r="AE553" s="146">
        <v>0</v>
      </c>
    </row>
    <row r="554" spans="1:32" x14ac:dyDescent="0.25">
      <c r="A554" s="10">
        <v>5</v>
      </c>
      <c r="B554" s="64" t="s">
        <v>205</v>
      </c>
      <c r="C554" s="43">
        <f t="shared" si="97"/>
        <v>0</v>
      </c>
      <c r="D554" s="49"/>
      <c r="E554" s="49"/>
      <c r="F554" s="49"/>
      <c r="G554" s="49"/>
      <c r="H554" s="49"/>
      <c r="I554" s="49">
        <v>1</v>
      </c>
      <c r="J554" s="10">
        <f t="shared" si="90"/>
        <v>0</v>
      </c>
      <c r="K554" s="10">
        <f t="shared" si="91"/>
        <v>0</v>
      </c>
      <c r="L554" s="10">
        <f t="shared" si="92"/>
        <v>0</v>
      </c>
      <c r="M554" s="10">
        <f t="shared" si="93"/>
        <v>0</v>
      </c>
      <c r="N554" s="10">
        <f t="shared" si="94"/>
        <v>0</v>
      </c>
      <c r="O554" s="69">
        <f t="shared" si="95"/>
        <v>44.85</v>
      </c>
      <c r="P554" s="70">
        <f t="shared" si="96"/>
        <v>0</v>
      </c>
      <c r="R554" s="146">
        <v>0</v>
      </c>
      <c r="S554" s="146">
        <v>0</v>
      </c>
      <c r="T554" s="146">
        <v>0</v>
      </c>
      <c r="U554" s="146">
        <v>0</v>
      </c>
      <c r="V554" s="146">
        <v>0</v>
      </c>
      <c r="W554" s="146">
        <v>0</v>
      </c>
      <c r="X554" s="146">
        <v>0</v>
      </c>
      <c r="Y554" s="146">
        <v>0</v>
      </c>
      <c r="Z554" s="146">
        <v>0</v>
      </c>
      <c r="AA554" s="146">
        <v>0</v>
      </c>
      <c r="AB554" s="146">
        <v>0</v>
      </c>
      <c r="AC554" s="146">
        <v>0</v>
      </c>
      <c r="AD554" s="146">
        <v>0</v>
      </c>
      <c r="AE554" s="146">
        <v>0</v>
      </c>
    </row>
    <row r="555" spans="1:32" x14ac:dyDescent="0.25">
      <c r="A555" s="10">
        <v>6</v>
      </c>
      <c r="B555" s="64" t="s">
        <v>206</v>
      </c>
      <c r="C555" s="43">
        <f t="shared" si="97"/>
        <v>0</v>
      </c>
      <c r="D555" s="49"/>
      <c r="E555" s="49"/>
      <c r="F555" s="49"/>
      <c r="G555" s="49"/>
      <c r="H555" s="49"/>
      <c r="I555" s="49">
        <v>1</v>
      </c>
      <c r="J555" s="10">
        <f t="shared" si="90"/>
        <v>0</v>
      </c>
      <c r="K555" s="10">
        <f t="shared" si="91"/>
        <v>0</v>
      </c>
      <c r="L555" s="10">
        <f t="shared" si="92"/>
        <v>0</v>
      </c>
      <c r="M555" s="10">
        <f t="shared" si="93"/>
        <v>0</v>
      </c>
      <c r="N555" s="10">
        <f t="shared" si="94"/>
        <v>0</v>
      </c>
      <c r="O555" s="69">
        <f t="shared" si="95"/>
        <v>44.85</v>
      </c>
      <c r="P555" s="70">
        <f t="shared" si="96"/>
        <v>0</v>
      </c>
      <c r="R555" s="146">
        <v>0</v>
      </c>
      <c r="S555" s="146">
        <v>0</v>
      </c>
      <c r="T555" s="146">
        <v>0</v>
      </c>
      <c r="U555" s="146">
        <v>0</v>
      </c>
      <c r="V555" s="146">
        <v>0</v>
      </c>
      <c r="W555" s="146">
        <v>0</v>
      </c>
      <c r="X555" s="146">
        <v>0</v>
      </c>
      <c r="Y555" s="146">
        <v>0</v>
      </c>
      <c r="Z555" s="146">
        <v>0</v>
      </c>
      <c r="AA555" s="146">
        <v>0</v>
      </c>
      <c r="AB555" s="146">
        <v>0</v>
      </c>
      <c r="AC555" s="146">
        <v>0</v>
      </c>
      <c r="AD555" s="146">
        <v>0</v>
      </c>
      <c r="AE555" s="146">
        <v>0</v>
      </c>
    </row>
    <row r="556" spans="1:32" x14ac:dyDescent="0.25">
      <c r="A556" s="10">
        <v>7</v>
      </c>
      <c r="B556" s="64" t="s">
        <v>207</v>
      </c>
      <c r="C556" s="43">
        <f t="shared" si="97"/>
        <v>0</v>
      </c>
      <c r="D556" s="49"/>
      <c r="E556" s="49"/>
      <c r="F556" s="49"/>
      <c r="G556" s="49"/>
      <c r="H556" s="49"/>
      <c r="I556" s="49">
        <v>1</v>
      </c>
      <c r="J556" s="10">
        <f t="shared" si="90"/>
        <v>0</v>
      </c>
      <c r="K556" s="10">
        <f t="shared" si="91"/>
        <v>0</v>
      </c>
      <c r="L556" s="10">
        <f t="shared" si="92"/>
        <v>0</v>
      </c>
      <c r="M556" s="10">
        <f t="shared" si="93"/>
        <v>0</v>
      </c>
      <c r="N556" s="10">
        <f t="shared" si="94"/>
        <v>0</v>
      </c>
      <c r="O556" s="69">
        <f t="shared" si="95"/>
        <v>44.85</v>
      </c>
      <c r="P556" s="70">
        <f t="shared" si="96"/>
        <v>0</v>
      </c>
      <c r="R556" s="146">
        <v>0</v>
      </c>
      <c r="S556" s="146">
        <v>0</v>
      </c>
      <c r="T556" s="146">
        <v>0</v>
      </c>
      <c r="U556" s="146">
        <v>0</v>
      </c>
      <c r="V556" s="146">
        <v>0</v>
      </c>
      <c r="W556" s="146">
        <v>0</v>
      </c>
      <c r="X556" s="146">
        <v>0</v>
      </c>
      <c r="Y556" s="146">
        <v>0</v>
      </c>
      <c r="Z556" s="146">
        <v>0</v>
      </c>
      <c r="AA556" s="146">
        <v>0</v>
      </c>
      <c r="AB556" s="146">
        <v>0</v>
      </c>
      <c r="AC556" s="146">
        <v>0</v>
      </c>
      <c r="AD556" s="146">
        <v>0</v>
      </c>
      <c r="AE556" s="146">
        <v>0</v>
      </c>
    </row>
    <row r="557" spans="1:32" x14ac:dyDescent="0.25">
      <c r="A557" s="10">
        <v>8</v>
      </c>
      <c r="B557" s="64" t="s">
        <v>208</v>
      </c>
      <c r="C557" s="43">
        <f t="shared" si="97"/>
        <v>0</v>
      </c>
      <c r="D557" s="49"/>
      <c r="E557" s="49"/>
      <c r="F557" s="49"/>
      <c r="G557" s="49"/>
      <c r="H557" s="49"/>
      <c r="I557" s="49">
        <v>1</v>
      </c>
      <c r="J557" s="10">
        <f t="shared" si="90"/>
        <v>0</v>
      </c>
      <c r="K557" s="10">
        <f t="shared" si="91"/>
        <v>0</v>
      </c>
      <c r="L557" s="10">
        <f t="shared" si="92"/>
        <v>0</v>
      </c>
      <c r="M557" s="10">
        <f t="shared" si="93"/>
        <v>0</v>
      </c>
      <c r="N557" s="10">
        <f t="shared" si="94"/>
        <v>0</v>
      </c>
      <c r="O557" s="69">
        <f t="shared" si="95"/>
        <v>44.85</v>
      </c>
      <c r="P557" s="70">
        <f t="shared" si="96"/>
        <v>0</v>
      </c>
      <c r="R557" s="146">
        <v>0</v>
      </c>
      <c r="S557" s="146">
        <v>0</v>
      </c>
      <c r="T557" s="146">
        <v>0</v>
      </c>
      <c r="U557" s="146">
        <v>0</v>
      </c>
      <c r="V557" s="146">
        <v>0</v>
      </c>
      <c r="W557" s="146">
        <v>0</v>
      </c>
      <c r="X557" s="146">
        <v>0</v>
      </c>
      <c r="Y557" s="146">
        <v>0</v>
      </c>
      <c r="Z557" s="146">
        <v>0</v>
      </c>
      <c r="AA557" s="146">
        <v>0</v>
      </c>
      <c r="AB557" s="146">
        <v>0</v>
      </c>
      <c r="AC557" s="146">
        <v>0</v>
      </c>
      <c r="AD557" s="146">
        <v>0</v>
      </c>
      <c r="AE557" s="146">
        <v>0</v>
      </c>
    </row>
    <row r="558" spans="1:32" x14ac:dyDescent="0.25">
      <c r="A558" s="10">
        <v>9</v>
      </c>
      <c r="B558" s="64" t="s">
        <v>209</v>
      </c>
      <c r="C558" s="43">
        <f t="shared" si="97"/>
        <v>0</v>
      </c>
      <c r="D558" s="49"/>
      <c r="E558" s="49"/>
      <c r="F558" s="49"/>
      <c r="G558" s="49"/>
      <c r="H558" s="49"/>
      <c r="I558" s="49">
        <v>1</v>
      </c>
      <c r="J558" s="10">
        <f t="shared" si="90"/>
        <v>0</v>
      </c>
      <c r="K558" s="10">
        <f t="shared" si="91"/>
        <v>0</v>
      </c>
      <c r="L558" s="10">
        <f t="shared" si="92"/>
        <v>0</v>
      </c>
      <c r="M558" s="10">
        <f t="shared" si="93"/>
        <v>0</v>
      </c>
      <c r="N558" s="10">
        <f t="shared" si="94"/>
        <v>0</v>
      </c>
      <c r="O558" s="69">
        <f t="shared" si="95"/>
        <v>44.85</v>
      </c>
      <c r="P558" s="70">
        <f t="shared" si="96"/>
        <v>0</v>
      </c>
      <c r="R558" s="146">
        <v>0</v>
      </c>
      <c r="S558" s="146">
        <v>0</v>
      </c>
      <c r="T558" s="146">
        <v>0</v>
      </c>
      <c r="U558" s="146">
        <v>0</v>
      </c>
      <c r="V558" s="146">
        <v>0</v>
      </c>
      <c r="W558" s="146">
        <v>0</v>
      </c>
      <c r="X558" s="146">
        <v>0</v>
      </c>
      <c r="Y558" s="146">
        <v>0</v>
      </c>
      <c r="Z558" s="146">
        <v>0</v>
      </c>
      <c r="AA558" s="146">
        <v>0</v>
      </c>
      <c r="AB558" s="146">
        <v>0</v>
      </c>
      <c r="AC558" s="146">
        <v>0</v>
      </c>
      <c r="AD558" s="146">
        <v>0</v>
      </c>
      <c r="AE558" s="146">
        <v>0</v>
      </c>
    </row>
    <row r="559" spans="1:32" x14ac:dyDescent="0.25">
      <c r="A559" s="10">
        <v>10</v>
      </c>
      <c r="B559" s="64" t="s">
        <v>210</v>
      </c>
      <c r="C559" s="43">
        <f t="shared" si="97"/>
        <v>0</v>
      </c>
      <c r="D559" s="49"/>
      <c r="E559" s="49"/>
      <c r="F559" s="49"/>
      <c r="G559" s="49"/>
      <c r="H559" s="49"/>
      <c r="I559" s="49">
        <v>1</v>
      </c>
      <c r="J559" s="10">
        <f t="shared" si="90"/>
        <v>0</v>
      </c>
      <c r="K559" s="10">
        <f t="shared" si="91"/>
        <v>0</v>
      </c>
      <c r="L559" s="10">
        <f t="shared" si="92"/>
        <v>0</v>
      </c>
      <c r="M559" s="10">
        <f t="shared" si="93"/>
        <v>0</v>
      </c>
      <c r="N559" s="10">
        <f t="shared" si="94"/>
        <v>0</v>
      </c>
      <c r="O559" s="69">
        <f t="shared" si="95"/>
        <v>44.85</v>
      </c>
      <c r="P559" s="70">
        <f t="shared" si="96"/>
        <v>0</v>
      </c>
      <c r="R559" s="146">
        <v>0</v>
      </c>
      <c r="S559" s="146">
        <v>0</v>
      </c>
      <c r="T559" s="146">
        <v>0</v>
      </c>
      <c r="U559" s="146">
        <v>0</v>
      </c>
      <c r="V559" s="146">
        <v>0</v>
      </c>
      <c r="W559" s="146">
        <v>0</v>
      </c>
      <c r="X559" s="146">
        <v>0</v>
      </c>
      <c r="Y559" s="146">
        <v>0</v>
      </c>
      <c r="Z559" s="146">
        <v>0</v>
      </c>
      <c r="AA559" s="146">
        <v>0</v>
      </c>
      <c r="AB559" s="146">
        <v>0</v>
      </c>
      <c r="AC559" s="146">
        <v>0</v>
      </c>
      <c r="AD559" s="146">
        <v>0</v>
      </c>
      <c r="AE559" s="146">
        <v>0</v>
      </c>
    </row>
    <row r="560" spans="1:32" x14ac:dyDescent="0.25">
      <c r="A560" s="10">
        <v>11</v>
      </c>
      <c r="B560" s="64" t="s">
        <v>211</v>
      </c>
      <c r="C560" s="43">
        <f t="shared" si="97"/>
        <v>0</v>
      </c>
      <c r="D560" s="49"/>
      <c r="E560" s="49"/>
      <c r="F560" s="49"/>
      <c r="G560" s="49"/>
      <c r="H560" s="49"/>
      <c r="I560" s="49">
        <v>1</v>
      </c>
      <c r="J560" s="10">
        <f t="shared" si="90"/>
        <v>0</v>
      </c>
      <c r="K560" s="10">
        <f t="shared" si="91"/>
        <v>0</v>
      </c>
      <c r="L560" s="10">
        <f t="shared" si="92"/>
        <v>0</v>
      </c>
      <c r="M560" s="10">
        <f t="shared" si="93"/>
        <v>0</v>
      </c>
      <c r="N560" s="10">
        <f t="shared" si="94"/>
        <v>0</v>
      </c>
      <c r="O560" s="69">
        <f t="shared" si="95"/>
        <v>44.85</v>
      </c>
      <c r="P560" s="70">
        <f t="shared" si="96"/>
        <v>0</v>
      </c>
      <c r="R560" s="146">
        <v>0</v>
      </c>
      <c r="S560" s="146">
        <v>0</v>
      </c>
      <c r="T560" s="146">
        <v>0</v>
      </c>
      <c r="U560" s="146">
        <v>0</v>
      </c>
      <c r="V560" s="146">
        <v>0</v>
      </c>
      <c r="W560" s="146">
        <v>0</v>
      </c>
      <c r="X560" s="146">
        <v>0</v>
      </c>
      <c r="Y560" s="146">
        <v>0</v>
      </c>
      <c r="Z560" s="146">
        <v>1.645480225988701E-3</v>
      </c>
      <c r="AA560" s="146">
        <v>2.7401129943502829E-3</v>
      </c>
      <c r="AB560" s="146">
        <v>7.1468926553672303E-3</v>
      </c>
      <c r="AC560" s="146">
        <v>1.5466101694915255E-3</v>
      </c>
      <c r="AD560" s="146">
        <v>0</v>
      </c>
      <c r="AE560" s="146">
        <v>1.0021186440677966E-2</v>
      </c>
    </row>
    <row r="561" spans="1:31" x14ac:dyDescent="0.25">
      <c r="A561" s="10">
        <v>12</v>
      </c>
      <c r="B561" s="64" t="s">
        <v>212</v>
      </c>
      <c r="C561" s="43">
        <f t="shared" si="97"/>
        <v>0</v>
      </c>
      <c r="D561" s="49"/>
      <c r="E561" s="49"/>
      <c r="F561" s="49"/>
      <c r="G561" s="49"/>
      <c r="H561" s="49"/>
      <c r="I561" s="49">
        <v>1</v>
      </c>
      <c r="J561" s="10">
        <f t="shared" si="90"/>
        <v>0</v>
      </c>
      <c r="K561" s="10">
        <f t="shared" si="91"/>
        <v>0</v>
      </c>
      <c r="L561" s="10">
        <f t="shared" si="92"/>
        <v>0</v>
      </c>
      <c r="M561" s="10">
        <f t="shared" si="93"/>
        <v>0</v>
      </c>
      <c r="N561" s="10">
        <f t="shared" si="94"/>
        <v>0</v>
      </c>
      <c r="O561" s="69">
        <f t="shared" si="95"/>
        <v>44.85</v>
      </c>
      <c r="P561" s="70">
        <f t="shared" si="96"/>
        <v>0</v>
      </c>
      <c r="R561" s="146">
        <v>0</v>
      </c>
      <c r="S561" s="146">
        <v>0</v>
      </c>
      <c r="T561" s="146">
        <v>0</v>
      </c>
      <c r="U561" s="146">
        <v>0</v>
      </c>
      <c r="V561" s="146">
        <v>0</v>
      </c>
      <c r="W561" s="146">
        <v>0</v>
      </c>
      <c r="X561" s="146">
        <v>0</v>
      </c>
      <c r="Y561" s="146">
        <v>0</v>
      </c>
      <c r="Z561" s="146">
        <v>1.645480225988701E-3</v>
      </c>
      <c r="AA561" s="146">
        <v>2.7401129943502829E-3</v>
      </c>
      <c r="AB561" s="146">
        <v>7.1468926553672303E-3</v>
      </c>
      <c r="AC561" s="146">
        <v>1.5466101694915255E-3</v>
      </c>
      <c r="AD561" s="146">
        <v>0</v>
      </c>
      <c r="AE561" s="146">
        <v>1.0021186440677966E-2</v>
      </c>
    </row>
    <row r="562" spans="1:31" x14ac:dyDescent="0.25">
      <c r="A562" s="10">
        <v>13</v>
      </c>
      <c r="B562" s="64" t="s">
        <v>213</v>
      </c>
      <c r="C562" s="43">
        <f t="shared" si="97"/>
        <v>4.9630202156179305E-4</v>
      </c>
      <c r="D562" s="49"/>
      <c r="E562" s="49"/>
      <c r="F562" s="49"/>
      <c r="G562" s="49"/>
      <c r="H562" s="49"/>
      <c r="I562" s="49">
        <v>1</v>
      </c>
      <c r="J562" s="10">
        <f t="shared" si="90"/>
        <v>0</v>
      </c>
      <c r="K562" s="10">
        <f t="shared" si="91"/>
        <v>0</v>
      </c>
      <c r="L562" s="10">
        <f t="shared" si="92"/>
        <v>0</v>
      </c>
      <c r="M562" s="10">
        <f t="shared" si="93"/>
        <v>0</v>
      </c>
      <c r="N562" s="10">
        <f t="shared" si="94"/>
        <v>0</v>
      </c>
      <c r="O562" s="69">
        <f t="shared" si="95"/>
        <v>44.85</v>
      </c>
      <c r="P562" s="70">
        <f t="shared" si="96"/>
        <v>2.2259145667046419E-2</v>
      </c>
      <c r="R562" s="146">
        <v>0</v>
      </c>
      <c r="S562" s="146">
        <v>2.3362110689989978E-5</v>
      </c>
      <c r="T562" s="146">
        <v>0</v>
      </c>
      <c r="U562" s="146">
        <v>4.9630202156179305E-4</v>
      </c>
      <c r="V562" s="146">
        <v>0</v>
      </c>
      <c r="W562" s="146">
        <v>1.8717793672769621E-4</v>
      </c>
      <c r="X562" s="146">
        <v>4.1157135932185205E-5</v>
      </c>
      <c r="Y562" s="146">
        <v>-3.2314713525970028E-5</v>
      </c>
      <c r="Z562" s="146">
        <v>2.5275423728813563E-2</v>
      </c>
      <c r="AA562" s="146">
        <v>3.1645480225988704E-2</v>
      </c>
      <c r="AB562" s="146">
        <v>4.6970338983050849E-2</v>
      </c>
      <c r="AC562" s="146">
        <v>3.0112994350282488E-2</v>
      </c>
      <c r="AD562" s="146">
        <v>0</v>
      </c>
      <c r="AE562" s="146">
        <v>5.9096045197740123E-2</v>
      </c>
    </row>
    <row r="563" spans="1:31" x14ac:dyDescent="0.25">
      <c r="A563" s="10">
        <v>14</v>
      </c>
      <c r="B563" s="64" t="s">
        <v>214</v>
      </c>
      <c r="C563" s="43">
        <f t="shared" si="97"/>
        <v>6.6775181082859448E-3</v>
      </c>
      <c r="D563" s="49"/>
      <c r="E563" s="49"/>
      <c r="F563" s="49"/>
      <c r="G563" s="49"/>
      <c r="H563" s="49"/>
      <c r="I563" s="49">
        <v>1</v>
      </c>
      <c r="J563" s="10">
        <f t="shared" si="90"/>
        <v>0</v>
      </c>
      <c r="K563" s="10">
        <f t="shared" si="91"/>
        <v>0</v>
      </c>
      <c r="L563" s="10">
        <f t="shared" si="92"/>
        <v>0</v>
      </c>
      <c r="M563" s="10">
        <f t="shared" si="93"/>
        <v>0</v>
      </c>
      <c r="N563" s="10">
        <f t="shared" si="94"/>
        <v>0</v>
      </c>
      <c r="O563" s="69">
        <f t="shared" si="95"/>
        <v>44.85</v>
      </c>
      <c r="P563" s="70">
        <f t="shared" si="96"/>
        <v>0.29948668715662463</v>
      </c>
      <c r="R563" s="146">
        <v>7.5567924390248554E-5</v>
      </c>
      <c r="S563" s="146">
        <v>3.9637714470683021E-3</v>
      </c>
      <c r="T563" s="146">
        <v>2.5952808890326845E-4</v>
      </c>
      <c r="U563" s="146">
        <v>6.6775181082859448E-3</v>
      </c>
      <c r="V563" s="146">
        <v>2.1843144171842482E-3</v>
      </c>
      <c r="W563" s="146">
        <v>5.4525746785894129E-3</v>
      </c>
      <c r="X563" s="146">
        <v>2.9495947418066077E-3</v>
      </c>
      <c r="Y563" s="146">
        <v>4.2009127583761061E-3</v>
      </c>
      <c r="Z563" s="146">
        <v>2.5275423728813563E-2</v>
      </c>
      <c r="AA563" s="146">
        <v>3.1645480225988704E-2</v>
      </c>
      <c r="AB563" s="146">
        <v>4.6970338983050849E-2</v>
      </c>
      <c r="AC563" s="146">
        <v>3.0112994350282488E-2</v>
      </c>
      <c r="AD563" s="146">
        <v>2.5335533845855283E-4</v>
      </c>
      <c r="AE563" s="146">
        <v>5.9096045197740123E-2</v>
      </c>
    </row>
    <row r="564" spans="1:31" x14ac:dyDescent="0.25">
      <c r="A564" s="10">
        <v>15</v>
      </c>
      <c r="B564" s="71" t="s">
        <v>215</v>
      </c>
      <c r="C564" s="43">
        <f t="shared" si="97"/>
        <v>2.0077672690454358E-2</v>
      </c>
      <c r="D564" s="49"/>
      <c r="E564" s="49"/>
      <c r="F564" s="49"/>
      <c r="G564" s="49"/>
      <c r="H564" s="49">
        <v>1</v>
      </c>
      <c r="I564" s="49"/>
      <c r="J564" s="10">
        <f t="shared" si="90"/>
        <v>0</v>
      </c>
      <c r="K564" s="10">
        <f t="shared" si="91"/>
        <v>0</v>
      </c>
      <c r="L564" s="10">
        <f t="shared" si="92"/>
        <v>0</v>
      </c>
      <c r="M564" s="10">
        <f t="shared" si="93"/>
        <v>0</v>
      </c>
      <c r="N564" s="10">
        <f t="shared" si="94"/>
        <v>70.709999999999994</v>
      </c>
      <c r="O564" s="69">
        <f t="shared" si="95"/>
        <v>0</v>
      </c>
      <c r="P564" s="70">
        <f t="shared" si="96"/>
        <v>1.4196922359420276</v>
      </c>
      <c r="R564" s="146">
        <v>3.3476590504880129E-3</v>
      </c>
      <c r="S564" s="146">
        <v>1.5582527830223314E-2</v>
      </c>
      <c r="T564" s="146">
        <v>4.6785198729318968E-3</v>
      </c>
      <c r="U564" s="146">
        <v>2.0077672690454358E-2</v>
      </c>
      <c r="V564" s="146">
        <v>9.9524223445084329E-3</v>
      </c>
      <c r="W564" s="146">
        <v>1.9816446779649569E-2</v>
      </c>
      <c r="X564" s="146">
        <v>1.1935569420333709E-2</v>
      </c>
      <c r="Y564" s="146">
        <v>1.8152790323213663E-2</v>
      </c>
      <c r="Z564" s="146">
        <v>9.5628531073446349E-2</v>
      </c>
      <c r="AA564" s="146">
        <v>0.11798022598870059</v>
      </c>
      <c r="AB564" s="146">
        <v>0.1123093220338983</v>
      </c>
      <c r="AC564" s="146">
        <v>0.10647598870056497</v>
      </c>
      <c r="AD564" s="146">
        <v>4.3517505194057325E-3</v>
      </c>
      <c r="AE564" s="146">
        <v>0.1428389830508475</v>
      </c>
    </row>
    <row r="565" spans="1:31" x14ac:dyDescent="0.25">
      <c r="A565" s="10">
        <v>16</v>
      </c>
      <c r="B565" s="71" t="s">
        <v>216</v>
      </c>
      <c r="C565" s="43">
        <f t="shared" si="97"/>
        <v>4.3927240744778336E-2</v>
      </c>
      <c r="D565" s="49"/>
      <c r="E565" s="49"/>
      <c r="F565" s="49"/>
      <c r="G565" s="49"/>
      <c r="H565" s="49">
        <v>1</v>
      </c>
      <c r="I565" s="49"/>
      <c r="J565" s="10">
        <f t="shared" si="90"/>
        <v>0</v>
      </c>
      <c r="K565" s="10">
        <f t="shared" si="91"/>
        <v>0</v>
      </c>
      <c r="L565" s="10">
        <f t="shared" si="92"/>
        <v>0</v>
      </c>
      <c r="M565" s="10">
        <f t="shared" si="93"/>
        <v>0</v>
      </c>
      <c r="N565" s="10">
        <f t="shared" si="94"/>
        <v>70.709999999999994</v>
      </c>
      <c r="O565" s="69">
        <f t="shared" si="95"/>
        <v>0</v>
      </c>
      <c r="P565" s="70">
        <f t="shared" si="96"/>
        <v>3.1060951930632759</v>
      </c>
      <c r="R565" s="146">
        <v>1.3466204126342286E-2</v>
      </c>
      <c r="S565" s="146">
        <v>4.3655997509361263E-2</v>
      </c>
      <c r="T565" s="146">
        <v>1.5845241968445504E-2</v>
      </c>
      <c r="U565" s="146">
        <v>4.3927240744778336E-2</v>
      </c>
      <c r="V565" s="146">
        <v>3.3085281172231022E-2</v>
      </c>
      <c r="W565" s="146">
        <v>4.6346884768009994E-2</v>
      </c>
      <c r="X565" s="146">
        <v>3.3316701537103907E-2</v>
      </c>
      <c r="Y565" s="146">
        <v>4.5563746071617749E-2</v>
      </c>
      <c r="Z565" s="146">
        <v>9.5628531073446349E-2</v>
      </c>
      <c r="AA565" s="146">
        <v>0.11798022598870059</v>
      </c>
      <c r="AB565" s="146">
        <v>0.1123093220338983</v>
      </c>
      <c r="AC565" s="146">
        <v>0.10647598870056497</v>
      </c>
      <c r="AD565" s="146">
        <v>1.5871966791668166E-2</v>
      </c>
      <c r="AE565" s="146">
        <v>0.1428389830508475</v>
      </c>
    </row>
    <row r="566" spans="1:31" x14ac:dyDescent="0.25">
      <c r="A566" s="10">
        <v>17</v>
      </c>
      <c r="B566" s="72" t="s">
        <v>217</v>
      </c>
      <c r="C566" s="43">
        <f t="shared" si="97"/>
        <v>7.6556842744186393E-2</v>
      </c>
      <c r="D566" s="49"/>
      <c r="E566" s="49"/>
      <c r="F566" s="49"/>
      <c r="G566" s="49">
        <v>1</v>
      </c>
      <c r="H566" s="49"/>
      <c r="I566" s="49"/>
      <c r="J566" s="10">
        <f t="shared" si="90"/>
        <v>0</v>
      </c>
      <c r="K566" s="10">
        <f t="shared" si="91"/>
        <v>0</v>
      </c>
      <c r="L566" s="10">
        <f t="shared" si="92"/>
        <v>0</v>
      </c>
      <c r="M566" s="10">
        <f t="shared" si="93"/>
        <v>102.71</v>
      </c>
      <c r="N566" s="10">
        <f t="shared" si="94"/>
        <v>0</v>
      </c>
      <c r="O566" s="69">
        <f t="shared" si="95"/>
        <v>0</v>
      </c>
      <c r="P566" s="70">
        <f t="shared" si="96"/>
        <v>7.8631533182553843</v>
      </c>
      <c r="R566" s="146">
        <v>4.268076369561237E-2</v>
      </c>
      <c r="S566" s="146">
        <v>8.6626706438482831E-2</v>
      </c>
      <c r="T566" s="146">
        <v>4.1061552228100921E-2</v>
      </c>
      <c r="U566" s="146">
        <v>7.6556842744186393E-2</v>
      </c>
      <c r="V566" s="146">
        <v>7.6480824593492161E-2</v>
      </c>
      <c r="W566" s="146">
        <v>8.1308468080278765E-2</v>
      </c>
      <c r="X566" s="146">
        <v>6.7257619635845978E-2</v>
      </c>
      <c r="Y566" s="146">
        <v>8.6352993219773383E-2</v>
      </c>
      <c r="Z566" s="146">
        <v>0.18757768361581925</v>
      </c>
      <c r="AA566" s="146">
        <v>0.2192443502824859</v>
      </c>
      <c r="AB566" s="146">
        <v>0.18803672316384185</v>
      </c>
      <c r="AC566" s="146">
        <v>0.20894774011299433</v>
      </c>
      <c r="AD566" s="146">
        <v>4.8092804541514711E-2</v>
      </c>
      <c r="AE566" s="146">
        <v>0.22209745762711863</v>
      </c>
    </row>
    <row r="567" spans="1:31" x14ac:dyDescent="0.25">
      <c r="A567" s="10">
        <v>18</v>
      </c>
      <c r="B567" s="72" t="s">
        <v>218</v>
      </c>
      <c r="C567" s="43">
        <f t="shared" si="97"/>
        <v>0.10948422595653155</v>
      </c>
      <c r="D567" s="49"/>
      <c r="E567" s="49"/>
      <c r="F567" s="49"/>
      <c r="G567" s="49">
        <v>1</v>
      </c>
      <c r="H567" s="49"/>
      <c r="I567" s="49"/>
      <c r="J567" s="10">
        <f t="shared" si="90"/>
        <v>0</v>
      </c>
      <c r="K567" s="10">
        <f t="shared" si="91"/>
        <v>0</v>
      </c>
      <c r="L567" s="10">
        <f t="shared" si="92"/>
        <v>0</v>
      </c>
      <c r="M567" s="10">
        <f t="shared" si="93"/>
        <v>102.71</v>
      </c>
      <c r="N567" s="10">
        <f t="shared" si="94"/>
        <v>0</v>
      </c>
      <c r="O567" s="69">
        <f t="shared" si="95"/>
        <v>0</v>
      </c>
      <c r="P567" s="70">
        <f t="shared" si="96"/>
        <v>11.245124847995355</v>
      </c>
      <c r="R567" s="146">
        <v>8.8724300026590777E-2</v>
      </c>
      <c r="S567" s="146">
        <v>0.1337013594788127</v>
      </c>
      <c r="T567" s="146">
        <v>8.0355507742590399E-2</v>
      </c>
      <c r="U567" s="146">
        <v>0.10948422595653155</v>
      </c>
      <c r="V567" s="146">
        <v>0.12708535109126234</v>
      </c>
      <c r="W567" s="146">
        <v>0.1194357999745943</v>
      </c>
      <c r="X567" s="146">
        <v>0.10706342960492442</v>
      </c>
      <c r="Y567" s="146">
        <v>0.13203791946711355</v>
      </c>
      <c r="Z567" s="146">
        <v>0.18757768361581925</v>
      </c>
      <c r="AA567" s="146">
        <v>0.2192443502824859</v>
      </c>
      <c r="AB567" s="146">
        <v>0.18803672316384185</v>
      </c>
      <c r="AC567" s="146">
        <v>0.20894774011299433</v>
      </c>
      <c r="AD567" s="146">
        <v>9.5187090984398648E-2</v>
      </c>
      <c r="AE567" s="146">
        <v>0.22209745762711863</v>
      </c>
    </row>
    <row r="568" spans="1:31" x14ac:dyDescent="0.25">
      <c r="A568" s="10">
        <v>19</v>
      </c>
      <c r="B568" s="72" t="s">
        <v>219</v>
      </c>
      <c r="C568" s="43">
        <f t="shared" si="97"/>
        <v>0.14500140335411729</v>
      </c>
      <c r="D568" s="49"/>
      <c r="E568" s="49"/>
      <c r="F568" s="49"/>
      <c r="G568" s="49">
        <v>1</v>
      </c>
      <c r="H568" s="49"/>
      <c r="I568" s="49"/>
      <c r="J568" s="10">
        <f t="shared" si="90"/>
        <v>0</v>
      </c>
      <c r="K568" s="10">
        <f t="shared" si="91"/>
        <v>0</v>
      </c>
      <c r="L568" s="10">
        <f t="shared" si="92"/>
        <v>0</v>
      </c>
      <c r="M568" s="10">
        <f t="shared" si="93"/>
        <v>102.71</v>
      </c>
      <c r="N568" s="10">
        <f t="shared" si="94"/>
        <v>0</v>
      </c>
      <c r="O568" s="69">
        <f t="shared" si="95"/>
        <v>0</v>
      </c>
      <c r="P568" s="70">
        <f t="shared" si="96"/>
        <v>14.893094138501386</v>
      </c>
      <c r="R568" s="146">
        <v>0.13958906993366713</v>
      </c>
      <c r="S568" s="146">
        <v>0.18013744816028276</v>
      </c>
      <c r="T568" s="146">
        <v>0.11865343653750511</v>
      </c>
      <c r="U568" s="146">
        <v>0.14500140335411729</v>
      </c>
      <c r="V568" s="146">
        <v>0.17650453290530455</v>
      </c>
      <c r="W568" s="146">
        <v>0.1566435185275955</v>
      </c>
      <c r="X568" s="146">
        <v>0.1472465133200479</v>
      </c>
      <c r="Y568" s="146">
        <v>0.17756935082520534</v>
      </c>
      <c r="Z568" s="146">
        <v>0.26927966101694911</v>
      </c>
      <c r="AA568" s="146">
        <v>0.31016949152542378</v>
      </c>
      <c r="AB568" s="146">
        <v>0.24866525423728811</v>
      </c>
      <c r="AC568" s="146">
        <v>0.29909604519774019</v>
      </c>
      <c r="AD568" s="146">
        <v>0.14550793217882829</v>
      </c>
      <c r="AE568" s="146">
        <v>0.28962570621468925</v>
      </c>
    </row>
    <row r="569" spans="1:31" x14ac:dyDescent="0.25">
      <c r="A569" s="10">
        <v>20</v>
      </c>
      <c r="B569" s="72" t="s">
        <v>220</v>
      </c>
      <c r="C569" s="43">
        <f t="shared" si="97"/>
        <v>0.17975156853656218</v>
      </c>
      <c r="D569" s="49"/>
      <c r="E569" s="49"/>
      <c r="F569" s="49"/>
      <c r="G569" s="49">
        <v>1</v>
      </c>
      <c r="H569" s="49"/>
      <c r="I569" s="49"/>
      <c r="J569" s="10">
        <f t="shared" si="90"/>
        <v>0</v>
      </c>
      <c r="K569" s="10">
        <f t="shared" si="91"/>
        <v>0</v>
      </c>
      <c r="L569" s="10">
        <f t="shared" si="92"/>
        <v>0</v>
      </c>
      <c r="M569" s="10">
        <f t="shared" si="93"/>
        <v>102.71</v>
      </c>
      <c r="N569" s="10">
        <f t="shared" si="94"/>
        <v>0</v>
      </c>
      <c r="O569" s="69">
        <f t="shared" si="95"/>
        <v>0</v>
      </c>
      <c r="P569" s="70">
        <f t="shared" si="96"/>
        <v>18.462283604390301</v>
      </c>
      <c r="R569" s="146">
        <v>0.18897270852269457</v>
      </c>
      <c r="S569" s="146">
        <v>0.22124697560443513</v>
      </c>
      <c r="T569" s="146">
        <v>0.15715477923993867</v>
      </c>
      <c r="U569" s="146">
        <v>0.17975156853656218</v>
      </c>
      <c r="V569" s="146">
        <v>0.2212717959605654</v>
      </c>
      <c r="W569" s="146">
        <v>0.19202014856913002</v>
      </c>
      <c r="X569" s="146">
        <v>0.18494644983392952</v>
      </c>
      <c r="Y569" s="146">
        <v>0.21669439022677356</v>
      </c>
      <c r="Z569" s="146">
        <v>0.26927966101694911</v>
      </c>
      <c r="AA569" s="146">
        <v>0.31016949152542378</v>
      </c>
      <c r="AB569" s="146">
        <v>0.24866525423728811</v>
      </c>
      <c r="AC569" s="146">
        <v>0.29909604519774019</v>
      </c>
      <c r="AD569" s="146">
        <v>0.19299715488460342</v>
      </c>
      <c r="AE569" s="146">
        <v>0.28962570621468925</v>
      </c>
    </row>
    <row r="570" spans="1:31" x14ac:dyDescent="0.25">
      <c r="A570" s="10">
        <v>21</v>
      </c>
      <c r="B570" s="72" t="s">
        <v>221</v>
      </c>
      <c r="C570" s="43">
        <f t="shared" si="97"/>
        <v>0.20991770777439986</v>
      </c>
      <c r="D570" s="49"/>
      <c r="E570" s="49"/>
      <c r="F570" s="49"/>
      <c r="G570" s="49">
        <v>1</v>
      </c>
      <c r="H570" s="49"/>
      <c r="I570" s="49"/>
      <c r="J570" s="10">
        <f t="shared" si="90"/>
        <v>0</v>
      </c>
      <c r="K570" s="10">
        <f t="shared" si="91"/>
        <v>0</v>
      </c>
      <c r="L570" s="10">
        <f t="shared" si="92"/>
        <v>0</v>
      </c>
      <c r="M570" s="10">
        <f t="shared" si="93"/>
        <v>102.71</v>
      </c>
      <c r="N570" s="10">
        <f t="shared" si="94"/>
        <v>0</v>
      </c>
      <c r="O570" s="69">
        <f t="shared" si="95"/>
        <v>0</v>
      </c>
      <c r="P570" s="70">
        <f t="shared" si="96"/>
        <v>21.560647765508609</v>
      </c>
      <c r="R570" s="146">
        <v>0.23376181730879489</v>
      </c>
      <c r="S570" s="146">
        <v>0.25661721118907987</v>
      </c>
      <c r="T570" s="146">
        <v>0.19276624160107089</v>
      </c>
      <c r="U570" s="146">
        <v>0.20991770777439986</v>
      </c>
      <c r="V570" s="146">
        <v>0.25950102576029516</v>
      </c>
      <c r="W570" s="146">
        <v>0.22401129940724188</v>
      </c>
      <c r="X570" s="146">
        <v>0.22056109146058051</v>
      </c>
      <c r="Y570" s="146">
        <v>0.25188511325655488</v>
      </c>
      <c r="Z570" s="146">
        <v>0.33920197740113001</v>
      </c>
      <c r="AA570" s="146">
        <v>0.38764830508474568</v>
      </c>
      <c r="AB570" s="146">
        <v>0.28468926553672325</v>
      </c>
      <c r="AC570" s="146">
        <v>0.35876412429378546</v>
      </c>
      <c r="AD570" s="146">
        <v>0.23546398058681794</v>
      </c>
      <c r="AE570" s="146">
        <v>0.33733757062146896</v>
      </c>
    </row>
    <row r="571" spans="1:31" x14ac:dyDescent="0.25">
      <c r="A571" s="10">
        <v>22</v>
      </c>
      <c r="B571" s="72" t="s">
        <v>222</v>
      </c>
      <c r="C571" s="43">
        <f t="shared" si="97"/>
        <v>0.23541860800955669</v>
      </c>
      <c r="D571" s="49"/>
      <c r="E571" s="49"/>
      <c r="F571" s="49"/>
      <c r="G571" s="49">
        <v>1</v>
      </c>
      <c r="H571" s="49"/>
      <c r="I571" s="49"/>
      <c r="J571" s="10">
        <f t="shared" si="90"/>
        <v>0</v>
      </c>
      <c r="K571" s="10">
        <f t="shared" si="91"/>
        <v>0</v>
      </c>
      <c r="L571" s="10">
        <f t="shared" si="92"/>
        <v>0</v>
      </c>
      <c r="M571" s="10">
        <f t="shared" si="93"/>
        <v>102.71</v>
      </c>
      <c r="N571" s="10">
        <f t="shared" si="94"/>
        <v>0</v>
      </c>
      <c r="O571" s="69">
        <f t="shared" si="95"/>
        <v>0</v>
      </c>
      <c r="P571" s="70">
        <f t="shared" si="96"/>
        <v>24.179845228661566</v>
      </c>
      <c r="R571" s="146">
        <v>0.27284554780343151</v>
      </c>
      <c r="S571" s="146">
        <v>0.28846755542976632</v>
      </c>
      <c r="T571" s="146">
        <v>0.22503189589715292</v>
      </c>
      <c r="U571" s="146">
        <v>0.23541860800955669</v>
      </c>
      <c r="V571" s="146">
        <v>0.2914456922368634</v>
      </c>
      <c r="W571" s="146">
        <v>0.25033014494538847</v>
      </c>
      <c r="X571" s="146">
        <v>0.2518062171557644</v>
      </c>
      <c r="Y571" s="146">
        <v>0.28247906828726704</v>
      </c>
      <c r="Z571" s="146">
        <v>0.33920197740113001</v>
      </c>
      <c r="AA571" s="146">
        <v>0.38764830508474568</v>
      </c>
      <c r="AB571" s="146">
        <v>0.28468926553672325</v>
      </c>
      <c r="AC571" s="146">
        <v>0.35876412429378546</v>
      </c>
      <c r="AD571" s="146">
        <v>0.27220050466330808</v>
      </c>
      <c r="AE571" s="146">
        <v>0.33733757062146896</v>
      </c>
    </row>
    <row r="572" spans="1:31" x14ac:dyDescent="0.25">
      <c r="A572" s="10">
        <v>23</v>
      </c>
      <c r="B572" s="71" t="s">
        <v>223</v>
      </c>
      <c r="C572" s="43">
        <f t="shared" si="97"/>
        <v>0.25408858769339948</v>
      </c>
      <c r="D572" s="49"/>
      <c r="E572" s="49"/>
      <c r="F572" s="49"/>
      <c r="G572" s="49"/>
      <c r="H572" s="49">
        <v>1</v>
      </c>
      <c r="I572" s="49"/>
      <c r="J572" s="10">
        <f t="shared" si="90"/>
        <v>0</v>
      </c>
      <c r="K572" s="10">
        <f t="shared" si="91"/>
        <v>0</v>
      </c>
      <c r="L572" s="10">
        <f t="shared" si="92"/>
        <v>0</v>
      </c>
      <c r="M572" s="10">
        <f t="shared" si="93"/>
        <v>0</v>
      </c>
      <c r="N572" s="10">
        <f t="shared" si="94"/>
        <v>70.709999999999994</v>
      </c>
      <c r="O572" s="69">
        <f t="shared" si="95"/>
        <v>0</v>
      </c>
      <c r="P572" s="70">
        <f t="shared" si="96"/>
        <v>17.966604035800277</v>
      </c>
      <c r="R572" s="146">
        <v>0.30572515170562853</v>
      </c>
      <c r="S572" s="146">
        <v>0.31256167892137593</v>
      </c>
      <c r="T572" s="146">
        <v>0.25570531029645022</v>
      </c>
      <c r="U572" s="146">
        <v>0.25408858769339948</v>
      </c>
      <c r="V572" s="146">
        <v>0.31700142541811793</v>
      </c>
      <c r="W572" s="146">
        <v>0.27184746949791144</v>
      </c>
      <c r="X572" s="146">
        <v>0.27496396564027403</v>
      </c>
      <c r="Y572" s="146">
        <v>0.30426726388215231</v>
      </c>
      <c r="Z572" s="146">
        <v>0.37563559322033896</v>
      </c>
      <c r="AA572" s="146">
        <v>0.42382768361581918</v>
      </c>
      <c r="AB572" s="146">
        <v>0.32749293785310746</v>
      </c>
      <c r="AC572" s="146">
        <v>0.39711864406779657</v>
      </c>
      <c r="AD572" s="146">
        <v>0.30258079039552938</v>
      </c>
      <c r="AE572" s="146">
        <v>0.36144067796610169</v>
      </c>
    </row>
    <row r="573" spans="1:31" x14ac:dyDescent="0.25">
      <c r="A573" s="10">
        <v>24</v>
      </c>
      <c r="B573" s="71" t="s">
        <v>224</v>
      </c>
      <c r="C573" s="43">
        <f t="shared" si="97"/>
        <v>0.26804821000896478</v>
      </c>
      <c r="D573" s="49"/>
      <c r="E573" s="49"/>
      <c r="F573" s="49"/>
      <c r="G573" s="49"/>
      <c r="H573" s="49">
        <v>1</v>
      </c>
      <c r="I573" s="49"/>
      <c r="J573" s="10">
        <f t="shared" si="90"/>
        <v>0</v>
      </c>
      <c r="K573" s="10">
        <f t="shared" si="91"/>
        <v>0</v>
      </c>
      <c r="L573" s="10">
        <f t="shared" si="92"/>
        <v>0</v>
      </c>
      <c r="M573" s="10">
        <f t="shared" si="93"/>
        <v>0</v>
      </c>
      <c r="N573" s="10">
        <f t="shared" si="94"/>
        <v>70.709999999999994</v>
      </c>
      <c r="O573" s="69">
        <f t="shared" si="95"/>
        <v>0</v>
      </c>
      <c r="P573" s="70">
        <f t="shared" si="96"/>
        <v>18.953688929733897</v>
      </c>
      <c r="R573" s="146">
        <v>0.33114620147050805</v>
      </c>
      <c r="S573" s="146">
        <v>0.33030130830530835</v>
      </c>
      <c r="T573" s="146">
        <v>0.27989052247316543</v>
      </c>
      <c r="U573" s="146">
        <v>0.26804821000896478</v>
      </c>
      <c r="V573" s="146">
        <v>0.33607131032991766</v>
      </c>
      <c r="W573" s="146">
        <v>0.28955612994658392</v>
      </c>
      <c r="X573" s="146">
        <v>0.29364244583083071</v>
      </c>
      <c r="Y573" s="146">
        <v>0.32127288187519387</v>
      </c>
      <c r="Z573" s="146">
        <v>0.37563559322033896</v>
      </c>
      <c r="AA573" s="146">
        <v>0.42382768361581918</v>
      </c>
      <c r="AB573" s="146">
        <v>0.32749293785310746</v>
      </c>
      <c r="AC573" s="146">
        <v>0.39711864406779657</v>
      </c>
      <c r="AD573" s="146">
        <v>0.32676877359071937</v>
      </c>
      <c r="AE573" s="146">
        <v>0.36144067796610169</v>
      </c>
    </row>
    <row r="574" spans="1:31" x14ac:dyDescent="0.25">
      <c r="A574" s="10">
        <v>25</v>
      </c>
      <c r="B574" s="71" t="s">
        <v>225</v>
      </c>
      <c r="C574" s="43">
        <f t="shared" si="97"/>
        <v>0.27637706029808362</v>
      </c>
      <c r="D574" s="49"/>
      <c r="E574" s="49"/>
      <c r="F574" s="49"/>
      <c r="G574" s="49"/>
      <c r="H574" s="49">
        <v>1</v>
      </c>
      <c r="I574" s="49"/>
      <c r="J574" s="10">
        <f t="shared" si="90"/>
        <v>0</v>
      </c>
      <c r="K574" s="10">
        <f t="shared" si="91"/>
        <v>0</v>
      </c>
      <c r="L574" s="10">
        <f t="shared" si="92"/>
        <v>0</v>
      </c>
      <c r="M574" s="10">
        <f t="shared" si="93"/>
        <v>0</v>
      </c>
      <c r="N574" s="10">
        <f t="shared" si="94"/>
        <v>70.709999999999994</v>
      </c>
      <c r="O574" s="69">
        <f t="shared" si="95"/>
        <v>0</v>
      </c>
      <c r="P574" s="70">
        <f t="shared" si="96"/>
        <v>19.542621933677491</v>
      </c>
      <c r="R574" s="146">
        <v>0.35013642086977775</v>
      </c>
      <c r="S574" s="146">
        <v>0.34221598475720327</v>
      </c>
      <c r="T574" s="146">
        <v>0.30220993811884667</v>
      </c>
      <c r="U574" s="146">
        <v>0.27637706029808362</v>
      </c>
      <c r="V574" s="146">
        <v>0.34911755684893625</v>
      </c>
      <c r="W574" s="146">
        <v>0.30299225053516765</v>
      </c>
      <c r="X574" s="146">
        <v>0.30755355777590926</v>
      </c>
      <c r="Y574" s="146">
        <v>0.33272036914176895</v>
      </c>
      <c r="Z574" s="146">
        <v>0.38507062146892662</v>
      </c>
      <c r="AA574" s="146">
        <v>0.43798728813559318</v>
      </c>
      <c r="AB574" s="146">
        <v>0.32786723163841808</v>
      </c>
      <c r="AC574" s="146">
        <v>0.41015536723163848</v>
      </c>
      <c r="AD574" s="146">
        <v>0.34443658263440252</v>
      </c>
      <c r="AE574" s="146">
        <v>0.33543785310734459</v>
      </c>
    </row>
    <row r="575" spans="1:31" x14ac:dyDescent="0.25">
      <c r="A575" s="10">
        <v>26</v>
      </c>
      <c r="B575" s="71" t="s">
        <v>226</v>
      </c>
      <c r="C575" s="43">
        <f t="shared" si="97"/>
        <v>0.27302025389770201</v>
      </c>
      <c r="D575" s="49"/>
      <c r="E575" s="49"/>
      <c r="F575" s="49"/>
      <c r="G575" s="49"/>
      <c r="H575" s="49">
        <v>1</v>
      </c>
      <c r="I575" s="49"/>
      <c r="J575" s="10">
        <f t="shared" si="90"/>
        <v>0</v>
      </c>
      <c r="K575" s="10">
        <f t="shared" si="91"/>
        <v>0</v>
      </c>
      <c r="L575" s="10">
        <f t="shared" si="92"/>
        <v>0</v>
      </c>
      <c r="M575" s="10">
        <f t="shared" si="93"/>
        <v>0</v>
      </c>
      <c r="N575" s="10">
        <f t="shared" si="94"/>
        <v>70.709999999999994</v>
      </c>
      <c r="O575" s="69">
        <f t="shared" si="95"/>
        <v>0</v>
      </c>
      <c r="P575" s="70">
        <f t="shared" si="96"/>
        <v>19.305262153106508</v>
      </c>
      <c r="R575" s="146">
        <v>0.3629678544312418</v>
      </c>
      <c r="S575" s="146">
        <v>0.34624984253634139</v>
      </c>
      <c r="T575" s="146">
        <v>0.31813233708669575</v>
      </c>
      <c r="U575" s="146">
        <v>0.27302025389770201</v>
      </c>
      <c r="V575" s="146">
        <v>0.35519338022779345</v>
      </c>
      <c r="W575" s="146">
        <v>0.30544184005495179</v>
      </c>
      <c r="X575" s="146">
        <v>0.31411812095709285</v>
      </c>
      <c r="Y575" s="146">
        <v>0.33760796956257189</v>
      </c>
      <c r="Z575" s="146">
        <v>0.38507062146892662</v>
      </c>
      <c r="AA575" s="146">
        <v>0.43798728813559318</v>
      </c>
      <c r="AB575" s="146">
        <v>0.32786723163841808</v>
      </c>
      <c r="AC575" s="146">
        <v>0.41015536723163848</v>
      </c>
      <c r="AD575" s="146">
        <v>0.35737260815099214</v>
      </c>
      <c r="AE575" s="146">
        <v>0.33543785310734459</v>
      </c>
    </row>
    <row r="576" spans="1:31" x14ac:dyDescent="0.25">
      <c r="A576" s="10">
        <v>27</v>
      </c>
      <c r="B576" s="71" t="s">
        <v>227</v>
      </c>
      <c r="C576" s="43">
        <f t="shared" si="97"/>
        <v>0.26454702483867432</v>
      </c>
      <c r="D576" s="49"/>
      <c r="E576" s="49"/>
      <c r="F576" s="49"/>
      <c r="G576" s="49"/>
      <c r="H576" s="49">
        <v>1</v>
      </c>
      <c r="I576" s="49"/>
      <c r="J576" s="10">
        <f t="shared" si="90"/>
        <v>0</v>
      </c>
      <c r="K576" s="10">
        <f t="shared" si="91"/>
        <v>0</v>
      </c>
      <c r="L576" s="10">
        <f t="shared" si="92"/>
        <v>0</v>
      </c>
      <c r="M576" s="10">
        <f t="shared" si="93"/>
        <v>0</v>
      </c>
      <c r="N576" s="10">
        <f t="shared" si="94"/>
        <v>70.709999999999994</v>
      </c>
      <c r="O576" s="69">
        <f t="shared" si="95"/>
        <v>0</v>
      </c>
      <c r="P576" s="70">
        <f t="shared" si="96"/>
        <v>18.706120126342658</v>
      </c>
      <c r="R576" s="146">
        <v>0.3695422638531935</v>
      </c>
      <c r="S576" s="146">
        <v>0.34334515344055294</v>
      </c>
      <c r="T576" s="146">
        <v>0.32901147400261394</v>
      </c>
      <c r="U576" s="146">
        <v>0.26454702483867432</v>
      </c>
      <c r="V576" s="146">
        <v>0.35414968050627199</v>
      </c>
      <c r="W576" s="146">
        <v>0.30129137276229423</v>
      </c>
      <c r="X576" s="146">
        <v>0.31488638749449371</v>
      </c>
      <c r="Y576" s="146">
        <v>0.33623459423771812</v>
      </c>
      <c r="Z576" s="146">
        <v>0.37622175141242936</v>
      </c>
      <c r="AA576" s="146">
        <v>0.4117231638418079</v>
      </c>
      <c r="AB576" s="146">
        <v>0.29557909604519766</v>
      </c>
      <c r="AC576" s="146">
        <v>0.37685734463276838</v>
      </c>
      <c r="AD576" s="146">
        <v>0.36372884649526122</v>
      </c>
      <c r="AE576" s="146">
        <v>0.29954802259887009</v>
      </c>
    </row>
    <row r="577" spans="1:31" x14ac:dyDescent="0.25">
      <c r="A577" s="10">
        <v>28</v>
      </c>
      <c r="B577" s="71" t="s">
        <v>228</v>
      </c>
      <c r="C577" s="43">
        <f t="shared" si="97"/>
        <v>0.2561820798570783</v>
      </c>
      <c r="D577" s="49"/>
      <c r="E577" s="49"/>
      <c r="F577" s="49"/>
      <c r="G577" s="49"/>
      <c r="H577" s="49">
        <v>1</v>
      </c>
      <c r="I577" s="49"/>
      <c r="J577" s="10">
        <f t="shared" si="90"/>
        <v>0</v>
      </c>
      <c r="K577" s="10">
        <f t="shared" si="91"/>
        <v>0</v>
      </c>
      <c r="L577" s="10">
        <f t="shared" si="92"/>
        <v>0</v>
      </c>
      <c r="M577" s="10">
        <f t="shared" si="93"/>
        <v>0</v>
      </c>
      <c r="N577" s="10">
        <f t="shared" si="94"/>
        <v>70.709999999999994</v>
      </c>
      <c r="O577" s="69">
        <f t="shared" si="95"/>
        <v>0</v>
      </c>
      <c r="P577" s="70">
        <f t="shared" si="96"/>
        <v>18.114634866694004</v>
      </c>
      <c r="R577" s="146">
        <v>0.37128032611416922</v>
      </c>
      <c r="S577" s="146">
        <v>0.33062059048473813</v>
      </c>
      <c r="T577" s="146">
        <v>0.33618707494715561</v>
      </c>
      <c r="U577" s="146">
        <v>0.2561820798570783</v>
      </c>
      <c r="V577" s="146">
        <v>0.34765637723880616</v>
      </c>
      <c r="W577" s="146">
        <v>0.29603411419159459</v>
      </c>
      <c r="X577" s="146">
        <v>0.31286282831116125</v>
      </c>
      <c r="Y577" s="146">
        <v>0.33747063203008643</v>
      </c>
      <c r="Z577" s="146">
        <v>0.37622175141242936</v>
      </c>
      <c r="AA577" s="146">
        <v>0.4117231638418079</v>
      </c>
      <c r="AB577" s="146">
        <v>0.29557909604519766</v>
      </c>
      <c r="AC577" s="146">
        <v>0.37685734463276838</v>
      </c>
      <c r="AD577" s="146">
        <v>0.36565881804410721</v>
      </c>
      <c r="AE577" s="146">
        <v>0.29954802259887009</v>
      </c>
    </row>
    <row r="578" spans="1:31" x14ac:dyDescent="0.25">
      <c r="A578" s="10">
        <v>29</v>
      </c>
      <c r="B578" s="71" t="s">
        <v>229</v>
      </c>
      <c r="C578" s="43">
        <f t="shared" si="97"/>
        <v>0.24121180615215074</v>
      </c>
      <c r="D578" s="49"/>
      <c r="E578" s="49"/>
      <c r="F578" s="49"/>
      <c r="G578" s="49"/>
      <c r="H578" s="49">
        <v>1</v>
      </c>
      <c r="I578" s="49"/>
      <c r="J578" s="10">
        <f t="shared" si="90"/>
        <v>0</v>
      </c>
      <c r="K578" s="10">
        <f t="shared" si="91"/>
        <v>0</v>
      </c>
      <c r="L578" s="10">
        <f t="shared" si="92"/>
        <v>0</v>
      </c>
      <c r="M578" s="10">
        <f t="shared" si="93"/>
        <v>0</v>
      </c>
      <c r="N578" s="10">
        <f t="shared" si="94"/>
        <v>70.709999999999994</v>
      </c>
      <c r="O578" s="69">
        <f t="shared" si="95"/>
        <v>0</v>
      </c>
      <c r="P578" s="70">
        <f t="shared" si="96"/>
        <v>17.056086813018577</v>
      </c>
      <c r="R578" s="146">
        <v>0.36721477178197387</v>
      </c>
      <c r="S578" s="146">
        <v>0.31313794431839559</v>
      </c>
      <c r="T578" s="146">
        <v>0.33049849980930274</v>
      </c>
      <c r="U578" s="146">
        <v>0.24121180615215074</v>
      </c>
      <c r="V578" s="146">
        <v>0.33540036050893957</v>
      </c>
      <c r="W578" s="146">
        <v>0.28337111986340779</v>
      </c>
      <c r="X578" s="146">
        <v>0.30533793195822662</v>
      </c>
      <c r="Y578" s="146">
        <v>0.32465784811703935</v>
      </c>
      <c r="Z578" s="146">
        <v>0.33548022598870053</v>
      </c>
      <c r="AA578" s="146">
        <v>0.3618220338983052</v>
      </c>
      <c r="AB578" s="146">
        <v>0.24553672316384176</v>
      </c>
      <c r="AC578" s="146">
        <v>0.32269067796610157</v>
      </c>
      <c r="AD578" s="146">
        <v>0.36248442468577363</v>
      </c>
      <c r="AE578" s="146">
        <v>0.22951977401129944</v>
      </c>
    </row>
    <row r="579" spans="1:31" x14ac:dyDescent="0.25">
      <c r="A579" s="10">
        <v>30</v>
      </c>
      <c r="B579" s="71" t="s">
        <v>230</v>
      </c>
      <c r="C579" s="43">
        <f t="shared" si="97"/>
        <v>0.22213576117793926</v>
      </c>
      <c r="D579" s="49"/>
      <c r="E579" s="49"/>
      <c r="F579" s="49"/>
      <c r="G579" s="49"/>
      <c r="H579" s="49">
        <v>1</v>
      </c>
      <c r="I579" s="49"/>
      <c r="J579" s="10">
        <f t="shared" si="90"/>
        <v>0</v>
      </c>
      <c r="K579" s="10">
        <f t="shared" si="91"/>
        <v>0</v>
      </c>
      <c r="L579" s="10">
        <f t="shared" si="92"/>
        <v>0</v>
      </c>
      <c r="M579" s="10">
        <f t="shared" si="93"/>
        <v>0</v>
      </c>
      <c r="N579" s="10">
        <f t="shared" si="94"/>
        <v>70.709999999999994</v>
      </c>
      <c r="O579" s="69">
        <f t="shared" si="95"/>
        <v>0</v>
      </c>
      <c r="P579" s="70">
        <f t="shared" si="96"/>
        <v>15.707219672892084</v>
      </c>
      <c r="R579" s="146">
        <v>0.35684685255563164</v>
      </c>
      <c r="S579" s="146">
        <v>0.28874790075804613</v>
      </c>
      <c r="T579" s="146">
        <v>0.31860229335579093</v>
      </c>
      <c r="U579" s="146">
        <v>0.22213576117793926</v>
      </c>
      <c r="V579" s="146">
        <v>0.31835078005808515</v>
      </c>
      <c r="W579" s="146">
        <v>0.26191890068018142</v>
      </c>
      <c r="X579" s="146">
        <v>0.29384823151049155</v>
      </c>
      <c r="Y579" s="146">
        <v>0.29850716619614814</v>
      </c>
      <c r="Z579" s="146">
        <v>0.33548022598870053</v>
      </c>
      <c r="AA579" s="146">
        <v>0.3618220338983052</v>
      </c>
      <c r="AB579" s="146">
        <v>0.24553672316384176</v>
      </c>
      <c r="AC579" s="146">
        <v>0.32269067796610157</v>
      </c>
      <c r="AD579" s="146">
        <v>0.35285692182434869</v>
      </c>
      <c r="AE579" s="146">
        <v>0.22951977401129944</v>
      </c>
    </row>
    <row r="580" spans="1:31" x14ac:dyDescent="0.25">
      <c r="A580" s="10">
        <v>31</v>
      </c>
      <c r="B580" s="71" t="s">
        <v>231</v>
      </c>
      <c r="C580" s="43">
        <f t="shared" si="97"/>
        <v>0.19921563145490376</v>
      </c>
      <c r="D580" s="49"/>
      <c r="E580" s="49"/>
      <c r="F580" s="49"/>
      <c r="G580" s="49"/>
      <c r="H580" s="49">
        <v>1</v>
      </c>
      <c r="I580" s="49"/>
      <c r="J580" s="10">
        <f t="shared" si="90"/>
        <v>0</v>
      </c>
      <c r="K580" s="10">
        <f t="shared" si="91"/>
        <v>0</v>
      </c>
      <c r="L580" s="10">
        <f t="shared" si="92"/>
        <v>0</v>
      </c>
      <c r="M580" s="10">
        <f t="shared" si="93"/>
        <v>0</v>
      </c>
      <c r="N580" s="10">
        <f t="shared" si="94"/>
        <v>70.709999999999994</v>
      </c>
      <c r="O580" s="69">
        <f t="shared" si="95"/>
        <v>0</v>
      </c>
      <c r="P580" s="70">
        <f t="shared" si="96"/>
        <v>14.086537300176243</v>
      </c>
      <c r="R580" s="146">
        <v>0.34034281786880138</v>
      </c>
      <c r="S580" s="146">
        <v>0.25873537589163909</v>
      </c>
      <c r="T580" s="146">
        <v>0.3049595330066866</v>
      </c>
      <c r="U580" s="146">
        <v>0.19921563145490376</v>
      </c>
      <c r="V580" s="146">
        <v>0.29685802079275336</v>
      </c>
      <c r="W580" s="146">
        <v>0.23490017242209663</v>
      </c>
      <c r="X580" s="146">
        <v>0.2766239701228721</v>
      </c>
      <c r="Y580" s="146">
        <v>0.26800207662763248</v>
      </c>
      <c r="Z580" s="146">
        <v>0.26670903954802261</v>
      </c>
      <c r="AA580" s="146">
        <v>0.28787429378531076</v>
      </c>
      <c r="AB580" s="146">
        <v>0.17785310734463275</v>
      </c>
      <c r="AC580" s="146">
        <v>0.2443714689265537</v>
      </c>
      <c r="AD580" s="146">
        <v>0.3362472439001099</v>
      </c>
      <c r="AE580" s="146">
        <v>0.14990819209039552</v>
      </c>
    </row>
    <row r="581" spans="1:31" x14ac:dyDescent="0.25">
      <c r="A581" s="10">
        <v>32</v>
      </c>
      <c r="B581" s="71" t="s">
        <v>232</v>
      </c>
      <c r="C581" s="43">
        <f t="shared" si="97"/>
        <v>0.16950969954615056</v>
      </c>
      <c r="D581" s="49"/>
      <c r="E581" s="49"/>
      <c r="F581" s="49"/>
      <c r="G581" s="49"/>
      <c r="H581" s="49">
        <v>1</v>
      </c>
      <c r="I581" s="49"/>
      <c r="J581" s="10">
        <f t="shared" si="90"/>
        <v>0</v>
      </c>
      <c r="K581" s="10">
        <f t="shared" si="91"/>
        <v>0</v>
      </c>
      <c r="L581" s="10">
        <f t="shared" si="92"/>
        <v>0</v>
      </c>
      <c r="M581" s="10">
        <f t="shared" si="93"/>
        <v>0</v>
      </c>
      <c r="N581" s="10">
        <f t="shared" si="94"/>
        <v>70.709999999999994</v>
      </c>
      <c r="O581" s="69">
        <f t="shared" si="95"/>
        <v>0</v>
      </c>
      <c r="P581" s="70">
        <f t="shared" si="96"/>
        <v>11.986030854908305</v>
      </c>
      <c r="R581" s="146">
        <v>0.3182845407392878</v>
      </c>
      <c r="S581" s="146">
        <v>0.23006227870479137</v>
      </c>
      <c r="T581" s="146">
        <v>0.28385358653344511</v>
      </c>
      <c r="U581" s="146">
        <v>0.16950969954615056</v>
      </c>
      <c r="V581" s="146">
        <v>0.27113827765525972</v>
      </c>
      <c r="W581" s="146">
        <v>0.20312061403419857</v>
      </c>
      <c r="X581" s="146">
        <v>0.25452258812728867</v>
      </c>
      <c r="Y581" s="146">
        <v>0.23774742608894298</v>
      </c>
      <c r="Z581" s="146">
        <v>0.26670903954802261</v>
      </c>
      <c r="AA581" s="146">
        <v>0.28787429378531076</v>
      </c>
      <c r="AB581" s="146">
        <v>0.17785310734463275</v>
      </c>
      <c r="AC581" s="146">
        <v>0.2443714689265537</v>
      </c>
      <c r="AD581" s="146">
        <v>0.31470458850353122</v>
      </c>
      <c r="AE581" s="146">
        <v>0.14990819209039552</v>
      </c>
    </row>
    <row r="582" spans="1:31" x14ac:dyDescent="0.25">
      <c r="A582" s="10">
        <v>33</v>
      </c>
      <c r="B582" s="71" t="s">
        <v>233</v>
      </c>
      <c r="C582" s="43">
        <f t="shared" si="97"/>
        <v>0.13776441751243443</v>
      </c>
      <c r="D582" s="49"/>
      <c r="E582" s="49"/>
      <c r="F582" s="49"/>
      <c r="G582" s="49"/>
      <c r="H582" s="49">
        <v>1</v>
      </c>
      <c r="I582" s="49"/>
      <c r="J582" s="10">
        <f t="shared" si="90"/>
        <v>0</v>
      </c>
      <c r="K582" s="10">
        <f t="shared" si="91"/>
        <v>0</v>
      </c>
      <c r="L582" s="10">
        <f t="shared" si="92"/>
        <v>0</v>
      </c>
      <c r="M582" s="10">
        <f t="shared" si="93"/>
        <v>0</v>
      </c>
      <c r="N582" s="10">
        <f t="shared" si="94"/>
        <v>70.709999999999994</v>
      </c>
      <c r="O582" s="69">
        <f t="shared" si="95"/>
        <v>0</v>
      </c>
      <c r="P582" s="70">
        <f t="shared" si="96"/>
        <v>9.7413219623042373</v>
      </c>
      <c r="R582" s="146">
        <v>0.28985588758367636</v>
      </c>
      <c r="S582" s="146">
        <v>0.19821193446410501</v>
      </c>
      <c r="T582" s="146">
        <v>0.26215142688299342</v>
      </c>
      <c r="U582" s="146">
        <v>0.13776441751243443</v>
      </c>
      <c r="V582" s="146">
        <v>0.24086353073312583</v>
      </c>
      <c r="W582" s="146">
        <v>0.16793116192939178</v>
      </c>
      <c r="X582" s="146">
        <v>0.2255411049083749</v>
      </c>
      <c r="Y582" s="146">
        <v>0.2064910194309485</v>
      </c>
      <c r="Z582" s="146">
        <v>0.18760593220338978</v>
      </c>
      <c r="AA582" s="146">
        <v>0.19270480225988706</v>
      </c>
      <c r="AB582" s="146">
        <v>8.9922316384180814E-2</v>
      </c>
      <c r="AC582" s="146">
        <v>0.15752824858757061</v>
      </c>
      <c r="AD582" s="146">
        <v>0.2874614379916352</v>
      </c>
      <c r="AE582" s="146">
        <v>7.6751412429378538E-2</v>
      </c>
    </row>
    <row r="583" spans="1:31" x14ac:dyDescent="0.25">
      <c r="A583" s="10">
        <v>34</v>
      </c>
      <c r="B583" s="71" t="s">
        <v>234</v>
      </c>
      <c r="C583" s="43">
        <f t="shared" si="97"/>
        <v>0.10678614769385925</v>
      </c>
      <c r="D583" s="49"/>
      <c r="E583" s="49"/>
      <c r="F583" s="49"/>
      <c r="G583" s="49"/>
      <c r="H583" s="49">
        <v>1</v>
      </c>
      <c r="I583" s="49"/>
      <c r="J583" s="10">
        <f t="shared" si="90"/>
        <v>0</v>
      </c>
      <c r="K583" s="10">
        <f t="shared" si="91"/>
        <v>0</v>
      </c>
      <c r="L583" s="10">
        <f t="shared" si="92"/>
        <v>0</v>
      </c>
      <c r="M583" s="10">
        <f t="shared" si="93"/>
        <v>0</v>
      </c>
      <c r="N583" s="10">
        <f t="shared" si="94"/>
        <v>70.709999999999994</v>
      </c>
      <c r="O583" s="69">
        <f t="shared" si="95"/>
        <v>0</v>
      </c>
      <c r="P583" s="70">
        <f t="shared" si="96"/>
        <v>7.5508485034327864</v>
      </c>
      <c r="R583" s="146">
        <v>0.25554049311806448</v>
      </c>
      <c r="S583" s="146">
        <v>0.16680547032652845</v>
      </c>
      <c r="T583" s="146">
        <v>0.23294399547236611</v>
      </c>
      <c r="U583" s="146">
        <v>0.10678614769385925</v>
      </c>
      <c r="V583" s="146">
        <v>0.20606360001839516</v>
      </c>
      <c r="W583" s="146">
        <v>0.13261963725715381</v>
      </c>
      <c r="X583" s="146">
        <v>0.19196374151036716</v>
      </c>
      <c r="Y583" s="146">
        <v>0.16697012478868711</v>
      </c>
      <c r="Z583" s="146">
        <v>0.18760593220338978</v>
      </c>
      <c r="AA583" s="146">
        <v>0.19270480225988706</v>
      </c>
      <c r="AB583" s="146">
        <v>8.9922316384180814E-2</v>
      </c>
      <c r="AC583" s="146">
        <v>0.15752824858757061</v>
      </c>
      <c r="AD583" s="146">
        <v>0.25407069470831811</v>
      </c>
      <c r="AE583" s="146">
        <v>7.6751412429378538E-2</v>
      </c>
    </row>
    <row r="584" spans="1:31" x14ac:dyDescent="0.25">
      <c r="A584" s="10">
        <v>35</v>
      </c>
      <c r="B584" s="71" t="s">
        <v>235</v>
      </c>
      <c r="C584" s="43">
        <f t="shared" si="97"/>
        <v>7.8578145522910772E-2</v>
      </c>
      <c r="D584" s="49"/>
      <c r="E584" s="49"/>
      <c r="F584" s="49"/>
      <c r="G584" s="49"/>
      <c r="H584" s="49">
        <v>1</v>
      </c>
      <c r="I584" s="49"/>
      <c r="J584" s="10">
        <f t="shared" si="90"/>
        <v>0</v>
      </c>
      <c r="K584" s="10">
        <f t="shared" si="91"/>
        <v>0</v>
      </c>
      <c r="L584" s="10">
        <f t="shared" si="92"/>
        <v>0</v>
      </c>
      <c r="M584" s="10">
        <f t="shared" si="93"/>
        <v>0</v>
      </c>
      <c r="N584" s="10">
        <f t="shared" si="94"/>
        <v>70.709999999999994</v>
      </c>
      <c r="O584" s="69">
        <f t="shared" si="95"/>
        <v>0</v>
      </c>
      <c r="P584" s="70">
        <f t="shared" si="96"/>
        <v>5.5562606699250203</v>
      </c>
      <c r="R584" s="146">
        <v>0.21590511677537907</v>
      </c>
      <c r="S584" s="146">
        <v>0.13268900134891309</v>
      </c>
      <c r="T584" s="146">
        <v>0.19522123703664246</v>
      </c>
      <c r="U584" s="146">
        <v>7.8578145522910772E-2</v>
      </c>
      <c r="V584" s="146">
        <v>0.1678343702186654</v>
      </c>
      <c r="W584" s="146">
        <v>9.7389494296536497E-2</v>
      </c>
      <c r="X584" s="146">
        <v>0.15491545964874515</v>
      </c>
      <c r="Y584" s="146">
        <v>0.12925885410388011</v>
      </c>
      <c r="Z584" s="146">
        <v>9.6475988700564966E-2</v>
      </c>
      <c r="AA584" s="146">
        <v>8.9533898305084764E-2</v>
      </c>
      <c r="AB584" s="146">
        <v>2.5317796610169495E-2</v>
      </c>
      <c r="AC584" s="146">
        <v>6.7973163841807918E-2</v>
      </c>
      <c r="AD584" s="146">
        <v>0.21468139120561497</v>
      </c>
      <c r="AE584" s="146">
        <v>2.382768361581921E-2</v>
      </c>
    </row>
    <row r="585" spans="1:31" x14ac:dyDescent="0.25">
      <c r="A585" s="10">
        <v>36</v>
      </c>
      <c r="B585" s="71" t="s">
        <v>236</v>
      </c>
      <c r="C585" s="43">
        <f t="shared" si="97"/>
        <v>5.7372513692543294E-2</v>
      </c>
      <c r="D585" s="49"/>
      <c r="E585" s="49"/>
      <c r="F585" s="49"/>
      <c r="G585" s="49"/>
      <c r="H585" s="49">
        <v>1</v>
      </c>
      <c r="I585" s="49"/>
      <c r="J585" s="10">
        <f t="shared" si="90"/>
        <v>0</v>
      </c>
      <c r="K585" s="10">
        <f t="shared" si="91"/>
        <v>0</v>
      </c>
      <c r="L585" s="10">
        <f t="shared" si="92"/>
        <v>0</v>
      </c>
      <c r="M585" s="10">
        <f t="shared" si="93"/>
        <v>0</v>
      </c>
      <c r="N585" s="10">
        <f t="shared" si="94"/>
        <v>70.709999999999994</v>
      </c>
      <c r="O585" s="69">
        <f t="shared" si="95"/>
        <v>0</v>
      </c>
      <c r="P585" s="70">
        <f t="shared" si="96"/>
        <v>4.056810443199736</v>
      </c>
      <c r="R585" s="146">
        <v>0.17139560930952272</v>
      </c>
      <c r="S585" s="146">
        <v>9.7747071126918078E-2</v>
      </c>
      <c r="T585" s="146">
        <v>0.15898550440760761</v>
      </c>
      <c r="U585" s="146">
        <v>5.7372513692543294E-2</v>
      </c>
      <c r="V585" s="146">
        <v>0.1265784112265233</v>
      </c>
      <c r="W585" s="146">
        <v>6.5194889179372773E-2</v>
      </c>
      <c r="X585" s="146">
        <v>0.11565841149209578</v>
      </c>
      <c r="Y585" s="146">
        <v>8.8267639996187156E-2</v>
      </c>
      <c r="Z585" s="146">
        <v>9.6475988700564966E-2</v>
      </c>
      <c r="AA585" s="146">
        <v>8.9533898305084764E-2</v>
      </c>
      <c r="AB585" s="146">
        <v>2.5317796610169495E-2</v>
      </c>
      <c r="AC585" s="146">
        <v>6.7973163841807918E-2</v>
      </c>
      <c r="AD585" s="146">
        <v>0.17073169161065774</v>
      </c>
      <c r="AE585" s="146">
        <v>2.382768361581921E-2</v>
      </c>
    </row>
    <row r="586" spans="1:31" x14ac:dyDescent="0.25">
      <c r="A586" s="10">
        <v>37</v>
      </c>
      <c r="B586" s="71" t="s">
        <v>237</v>
      </c>
      <c r="C586" s="43">
        <f t="shared" si="97"/>
        <v>3.5814958610522862E-2</v>
      </c>
      <c r="D586" s="49"/>
      <c r="E586" s="49"/>
      <c r="F586" s="49"/>
      <c r="G586" s="49"/>
      <c r="H586" s="49">
        <v>1</v>
      </c>
      <c r="I586" s="49"/>
      <c r="J586" s="10">
        <f t="shared" si="90"/>
        <v>0</v>
      </c>
      <c r="K586" s="10">
        <f t="shared" si="91"/>
        <v>0</v>
      </c>
      <c r="L586" s="10">
        <f t="shared" si="92"/>
        <v>0</v>
      </c>
      <c r="M586" s="10">
        <f t="shared" si="93"/>
        <v>0</v>
      </c>
      <c r="N586" s="10">
        <f t="shared" si="94"/>
        <v>70.709999999999994</v>
      </c>
      <c r="O586" s="69">
        <f t="shared" si="95"/>
        <v>0</v>
      </c>
      <c r="P586" s="70">
        <f t="shared" si="96"/>
        <v>2.5324757233500712</v>
      </c>
      <c r="R586" s="146">
        <v>0.12284321788878803</v>
      </c>
      <c r="S586" s="146">
        <v>5.9339761152574562E-2</v>
      </c>
      <c r="T586" s="146">
        <v>0.11903220726185046</v>
      </c>
      <c r="U586" s="146">
        <v>3.5814958610522862E-2</v>
      </c>
      <c r="V586" s="146">
        <v>8.2586467964392785E-2</v>
      </c>
      <c r="W586" s="146">
        <v>3.5181313933644806E-2</v>
      </c>
      <c r="X586" s="146">
        <v>7.5242104006689917E-2</v>
      </c>
      <c r="Y586" s="146">
        <v>4.9231466056815332E-2</v>
      </c>
      <c r="Z586" s="146">
        <v>2.6504237288135595E-2</v>
      </c>
      <c r="AA586" s="146">
        <v>1.9293785310734463E-2</v>
      </c>
      <c r="AB586" s="146">
        <v>1.0946327683615824E-3</v>
      </c>
      <c r="AC586" s="146">
        <v>1.4258474576271189E-2</v>
      </c>
      <c r="AD586" s="146">
        <v>0.12224395080625171</v>
      </c>
      <c r="AE586" s="146">
        <v>1.7019774011299441E-3</v>
      </c>
    </row>
    <row r="587" spans="1:31" x14ac:dyDescent="0.25">
      <c r="A587" s="10">
        <v>38</v>
      </c>
      <c r="B587" s="71" t="s">
        <v>238</v>
      </c>
      <c r="C587" s="43">
        <f t="shared" si="97"/>
        <v>1.7704446660077061E-2</v>
      </c>
      <c r="D587" s="49"/>
      <c r="E587" s="49"/>
      <c r="F587" s="49"/>
      <c r="G587" s="49"/>
      <c r="H587" s="49">
        <v>1</v>
      </c>
      <c r="I587" s="49"/>
      <c r="J587" s="10">
        <f t="shared" si="90"/>
        <v>0</v>
      </c>
      <c r="K587" s="10">
        <f t="shared" si="91"/>
        <v>0</v>
      </c>
      <c r="L587" s="10">
        <f t="shared" si="92"/>
        <v>0</v>
      </c>
      <c r="M587" s="10">
        <f t="shared" si="93"/>
        <v>0</v>
      </c>
      <c r="N587" s="10">
        <f t="shared" si="94"/>
        <v>70.709999999999994</v>
      </c>
      <c r="O587" s="69">
        <f t="shared" si="95"/>
        <v>0</v>
      </c>
      <c r="P587" s="70">
        <f t="shared" si="96"/>
        <v>1.2518814233340489</v>
      </c>
      <c r="R587" s="146">
        <v>7.3436908922443547E-2</v>
      </c>
      <c r="S587" s="146">
        <v>2.7263583175218306E-2</v>
      </c>
      <c r="T587" s="146">
        <v>7.7325341947827891E-2</v>
      </c>
      <c r="U587" s="146">
        <v>1.7704446660077061E-2</v>
      </c>
      <c r="V587" s="146">
        <v>4.1285778984185548E-2</v>
      </c>
      <c r="W587" s="146">
        <v>1.3883720002497808E-2</v>
      </c>
      <c r="X587" s="146">
        <v>3.872886491218628E-2</v>
      </c>
      <c r="Y587" s="146">
        <v>1.9946256923905007E-2</v>
      </c>
      <c r="Z587" s="146">
        <v>2.6504237288135595E-2</v>
      </c>
      <c r="AA587" s="146">
        <v>1.9293785310734463E-2</v>
      </c>
      <c r="AB587" s="146">
        <v>1.0946327683615824E-3</v>
      </c>
      <c r="AC587" s="146">
        <v>1.4258474576271189E-2</v>
      </c>
      <c r="AD587" s="146">
        <v>7.2720433765206399E-2</v>
      </c>
      <c r="AE587" s="146">
        <v>1.7019774011299441E-3</v>
      </c>
    </row>
    <row r="588" spans="1:31" x14ac:dyDescent="0.25">
      <c r="A588" s="10">
        <v>39</v>
      </c>
      <c r="B588" s="72" t="s">
        <v>239</v>
      </c>
      <c r="C588" s="43">
        <f t="shared" si="97"/>
        <v>5.3871328522252853E-3</v>
      </c>
      <c r="D588" s="49"/>
      <c r="E588" s="49"/>
      <c r="F588" s="49"/>
      <c r="G588" s="49">
        <v>1</v>
      </c>
      <c r="H588" s="49"/>
      <c r="I588" s="49"/>
      <c r="J588" s="10">
        <f t="shared" si="90"/>
        <v>0</v>
      </c>
      <c r="K588" s="10">
        <f t="shared" si="91"/>
        <v>0</v>
      </c>
      <c r="L588" s="10">
        <f t="shared" si="92"/>
        <v>0</v>
      </c>
      <c r="M588" s="10">
        <f t="shared" si="93"/>
        <v>102.71</v>
      </c>
      <c r="N588" s="10">
        <f t="shared" si="94"/>
        <v>0</v>
      </c>
      <c r="O588" s="69">
        <f t="shared" si="95"/>
        <v>0</v>
      </c>
      <c r="P588" s="70">
        <f t="shared" si="96"/>
        <v>0.55331241525205899</v>
      </c>
      <c r="R588" s="146">
        <v>3.143625654634339E-2</v>
      </c>
      <c r="S588" s="146">
        <v>8.854239951506207E-3</v>
      </c>
      <c r="T588" s="146">
        <v>3.8087500614722936E-2</v>
      </c>
      <c r="U588" s="146">
        <v>5.3871328522252853E-3</v>
      </c>
      <c r="V588" s="146">
        <v>1.3814111314137921E-2</v>
      </c>
      <c r="W588" s="146">
        <v>2.8320835644016647E-3</v>
      </c>
      <c r="X588" s="146">
        <v>1.4110038102084161E-2</v>
      </c>
      <c r="Y588" s="146">
        <v>5.8004910779116212E-3</v>
      </c>
      <c r="Z588" s="146">
        <v>2.0268361581920911E-3</v>
      </c>
      <c r="AA588" s="146">
        <v>9.1101694915254254E-4</v>
      </c>
      <c r="AB588" s="146">
        <v>0</v>
      </c>
      <c r="AC588" s="146">
        <v>1.4124293785310738E-4</v>
      </c>
      <c r="AD588" s="146">
        <v>3.0320672711407391E-2</v>
      </c>
      <c r="AE588" s="146">
        <v>0</v>
      </c>
    </row>
    <row r="589" spans="1:31" x14ac:dyDescent="0.25">
      <c r="A589" s="10">
        <v>40</v>
      </c>
      <c r="B589" s="72" t="s">
        <v>240</v>
      </c>
      <c r="C589" s="43">
        <f t="shared" si="97"/>
        <v>2.1656815486332788E-4</v>
      </c>
      <c r="D589" s="49"/>
      <c r="E589" s="49"/>
      <c r="F589" s="49"/>
      <c r="G589" s="49">
        <v>1</v>
      </c>
      <c r="H589" s="49"/>
      <c r="I589" s="49"/>
      <c r="J589" s="10">
        <f t="shared" si="90"/>
        <v>0</v>
      </c>
      <c r="K589" s="10">
        <f t="shared" si="91"/>
        <v>0</v>
      </c>
      <c r="L589" s="10">
        <f t="shared" si="92"/>
        <v>0</v>
      </c>
      <c r="M589" s="10">
        <f t="shared" si="93"/>
        <v>102.71</v>
      </c>
      <c r="N589" s="10">
        <f t="shared" si="94"/>
        <v>0</v>
      </c>
      <c r="O589" s="69">
        <f t="shared" si="95"/>
        <v>0</v>
      </c>
      <c r="P589" s="70">
        <f t="shared" si="96"/>
        <v>2.2243715186012404E-2</v>
      </c>
      <c r="R589" s="146">
        <v>9.2419571529274002E-3</v>
      </c>
      <c r="S589" s="146">
        <v>1.2615539772594592E-3</v>
      </c>
      <c r="T589" s="146">
        <v>1.3355175169508739E-2</v>
      </c>
      <c r="U589" s="146">
        <v>2.1656815486332788E-4</v>
      </c>
      <c r="V589" s="146">
        <v>3.5187590611295738E-3</v>
      </c>
      <c r="W589" s="146">
        <v>4.0690855810368724E-5</v>
      </c>
      <c r="X589" s="146">
        <v>3.8756303002807739E-3</v>
      </c>
      <c r="Y589" s="146">
        <v>3.0698977849671531E-4</v>
      </c>
      <c r="Z589" s="146">
        <v>2.0268361581920911E-3</v>
      </c>
      <c r="AA589" s="146">
        <v>9.1101694915254254E-4</v>
      </c>
      <c r="AB589" s="146">
        <v>0</v>
      </c>
      <c r="AC589" s="146">
        <v>1.4124293785310738E-4</v>
      </c>
      <c r="AD589" s="146">
        <v>8.628984762794242E-3</v>
      </c>
      <c r="AE589" s="146">
        <v>0</v>
      </c>
    </row>
    <row r="590" spans="1:31" x14ac:dyDescent="0.25">
      <c r="A590" s="10">
        <v>41</v>
      </c>
      <c r="B590" s="72" t="s">
        <v>241</v>
      </c>
      <c r="C590" s="43">
        <f t="shared" si="97"/>
        <v>0</v>
      </c>
      <c r="D590" s="49"/>
      <c r="E590" s="49"/>
      <c r="F590" s="49"/>
      <c r="G590" s="49">
        <v>1</v>
      </c>
      <c r="H590" s="49"/>
      <c r="I590" s="49"/>
      <c r="J590" s="10">
        <f t="shared" si="90"/>
        <v>0</v>
      </c>
      <c r="K590" s="10">
        <f t="shared" si="91"/>
        <v>0</v>
      </c>
      <c r="L590" s="10">
        <f t="shared" si="92"/>
        <v>0</v>
      </c>
      <c r="M590" s="10">
        <f t="shared" si="93"/>
        <v>102.71</v>
      </c>
      <c r="N590" s="10">
        <f t="shared" si="94"/>
        <v>0</v>
      </c>
      <c r="O590" s="69">
        <f t="shared" si="95"/>
        <v>0</v>
      </c>
      <c r="P590" s="70">
        <f t="shared" si="96"/>
        <v>0</v>
      </c>
      <c r="R590" s="146">
        <v>1.8967549021952387E-3</v>
      </c>
      <c r="S590" s="146">
        <v>0</v>
      </c>
      <c r="T590" s="146">
        <v>3.4650507004922891E-3</v>
      </c>
      <c r="U590" s="146">
        <v>0</v>
      </c>
      <c r="V590" s="146">
        <v>2.0128494629342893E-4</v>
      </c>
      <c r="W590" s="146">
        <v>0</v>
      </c>
      <c r="X590" s="146">
        <v>1.8520711169483343E-4</v>
      </c>
      <c r="Y590" s="146">
        <v>0</v>
      </c>
      <c r="Z590" s="146">
        <v>0</v>
      </c>
      <c r="AA590" s="146">
        <v>0</v>
      </c>
      <c r="AB590" s="146">
        <v>0</v>
      </c>
      <c r="AC590" s="146">
        <v>0</v>
      </c>
      <c r="AD590" s="146">
        <v>1.8554552728288138E-3</v>
      </c>
      <c r="AE590" s="146">
        <v>0</v>
      </c>
    </row>
    <row r="591" spans="1:31" x14ac:dyDescent="0.25">
      <c r="A591" s="10">
        <v>42</v>
      </c>
      <c r="B591" s="72" t="s">
        <v>242</v>
      </c>
      <c r="C591" s="43">
        <f t="shared" si="97"/>
        <v>0</v>
      </c>
      <c r="D591" s="49"/>
      <c r="E591" s="49"/>
      <c r="F591" s="49"/>
      <c r="G591" s="49">
        <v>1</v>
      </c>
      <c r="H591" s="49"/>
      <c r="I591" s="49"/>
      <c r="J591" s="10">
        <f t="shared" si="90"/>
        <v>0</v>
      </c>
      <c r="K591" s="10">
        <f t="shared" si="91"/>
        <v>0</v>
      </c>
      <c r="L591" s="10">
        <f t="shared" si="92"/>
        <v>0</v>
      </c>
      <c r="M591" s="10">
        <f t="shared" si="93"/>
        <v>102.71</v>
      </c>
      <c r="N591" s="10">
        <f t="shared" si="94"/>
        <v>0</v>
      </c>
      <c r="O591" s="69">
        <f t="shared" si="95"/>
        <v>0</v>
      </c>
      <c r="P591" s="70">
        <f t="shared" si="96"/>
        <v>0</v>
      </c>
      <c r="R591" s="146">
        <v>4.5340754634149138E-5</v>
      </c>
      <c r="S591" s="146">
        <v>0</v>
      </c>
      <c r="T591" s="146">
        <v>1.4729972613428756E-4</v>
      </c>
      <c r="U591" s="146">
        <v>0</v>
      </c>
      <c r="V591" s="146">
        <v>0</v>
      </c>
      <c r="W591" s="146">
        <v>0</v>
      </c>
      <c r="X591" s="146">
        <v>0</v>
      </c>
      <c r="Y591" s="146">
        <v>0</v>
      </c>
      <c r="Z591" s="146">
        <v>0</v>
      </c>
      <c r="AA591" s="146">
        <v>0</v>
      </c>
      <c r="AB591" s="146">
        <v>0</v>
      </c>
      <c r="AC591" s="146">
        <v>0</v>
      </c>
      <c r="AD591" s="146">
        <v>4.4709765610332857E-5</v>
      </c>
      <c r="AE591" s="146">
        <v>0</v>
      </c>
    </row>
    <row r="592" spans="1:31" x14ac:dyDescent="0.25">
      <c r="A592" s="10">
        <v>43</v>
      </c>
      <c r="B592" s="71" t="s">
        <v>243</v>
      </c>
      <c r="C592" s="43">
        <f t="shared" si="97"/>
        <v>0</v>
      </c>
      <c r="D592" s="49"/>
      <c r="E592" s="49"/>
      <c r="F592" s="49"/>
      <c r="G592" s="49"/>
      <c r="H592" s="49">
        <v>1</v>
      </c>
      <c r="I592" s="49"/>
      <c r="J592" s="10">
        <f t="shared" si="90"/>
        <v>0</v>
      </c>
      <c r="K592" s="10">
        <f t="shared" si="91"/>
        <v>0</v>
      </c>
      <c r="L592" s="10">
        <f t="shared" si="92"/>
        <v>0</v>
      </c>
      <c r="M592" s="10">
        <f t="shared" si="93"/>
        <v>0</v>
      </c>
      <c r="N592" s="10">
        <f t="shared" si="94"/>
        <v>70.709999999999994</v>
      </c>
      <c r="O592" s="69">
        <f t="shared" si="95"/>
        <v>0</v>
      </c>
      <c r="P592" s="70">
        <f t="shared" si="96"/>
        <v>0</v>
      </c>
      <c r="R592" s="146">
        <v>0</v>
      </c>
      <c r="S592" s="146">
        <v>0</v>
      </c>
      <c r="T592" s="146">
        <v>0</v>
      </c>
      <c r="U592" s="146">
        <v>0</v>
      </c>
      <c r="V592" s="146">
        <v>0</v>
      </c>
      <c r="W592" s="146">
        <v>0</v>
      </c>
      <c r="X592" s="146">
        <v>0</v>
      </c>
      <c r="Y592" s="146">
        <v>0</v>
      </c>
      <c r="Z592" s="146">
        <v>0</v>
      </c>
      <c r="AA592" s="146">
        <v>0</v>
      </c>
      <c r="AB592" s="146">
        <v>0</v>
      </c>
      <c r="AC592" s="146">
        <v>0</v>
      </c>
      <c r="AD592" s="146">
        <v>0</v>
      </c>
      <c r="AE592" s="146">
        <v>0</v>
      </c>
    </row>
    <row r="593" spans="1:32" x14ac:dyDescent="0.25">
      <c r="A593" s="10">
        <v>44</v>
      </c>
      <c r="B593" s="71" t="s">
        <v>244</v>
      </c>
      <c r="C593" s="43">
        <f t="shared" si="97"/>
        <v>0</v>
      </c>
      <c r="D593" s="49"/>
      <c r="E593" s="49"/>
      <c r="F593" s="49"/>
      <c r="G593" s="49"/>
      <c r="H593" s="49">
        <v>1</v>
      </c>
      <c r="I593" s="49"/>
      <c r="J593" s="10">
        <f t="shared" si="90"/>
        <v>0</v>
      </c>
      <c r="K593" s="10">
        <f t="shared" si="91"/>
        <v>0</v>
      </c>
      <c r="L593" s="10">
        <f t="shared" si="92"/>
        <v>0</v>
      </c>
      <c r="M593" s="10">
        <f t="shared" si="93"/>
        <v>0</v>
      </c>
      <c r="N593" s="10">
        <f t="shared" si="94"/>
        <v>70.709999999999994</v>
      </c>
      <c r="O593" s="69">
        <f t="shared" si="95"/>
        <v>0</v>
      </c>
      <c r="P593" s="70">
        <f t="shared" si="96"/>
        <v>0</v>
      </c>
      <c r="R593" s="146">
        <v>0</v>
      </c>
      <c r="S593" s="146">
        <v>0</v>
      </c>
      <c r="T593" s="146">
        <v>0</v>
      </c>
      <c r="U593" s="146">
        <v>0</v>
      </c>
      <c r="V593" s="146">
        <v>0</v>
      </c>
      <c r="W593" s="146">
        <v>0</v>
      </c>
      <c r="X593" s="146">
        <v>0</v>
      </c>
      <c r="Y593" s="146">
        <v>0</v>
      </c>
      <c r="Z593" s="146">
        <v>0</v>
      </c>
      <c r="AA593" s="146">
        <v>0</v>
      </c>
      <c r="AB593" s="146">
        <v>0</v>
      </c>
      <c r="AC593" s="146">
        <v>0</v>
      </c>
      <c r="AD593" s="146">
        <v>0</v>
      </c>
      <c r="AE593" s="146">
        <v>0</v>
      </c>
    </row>
    <row r="594" spans="1:32" x14ac:dyDescent="0.25">
      <c r="A594" s="10">
        <v>45</v>
      </c>
      <c r="B594" s="71" t="s">
        <v>245</v>
      </c>
      <c r="C594" s="43">
        <f t="shared" si="97"/>
        <v>0</v>
      </c>
      <c r="D594" s="49"/>
      <c r="E594" s="49"/>
      <c r="F594" s="49"/>
      <c r="G594" s="49"/>
      <c r="H594" s="49">
        <v>1</v>
      </c>
      <c r="I594" s="49"/>
      <c r="J594" s="10">
        <f t="shared" si="90"/>
        <v>0</v>
      </c>
      <c r="K594" s="10">
        <f t="shared" si="91"/>
        <v>0</v>
      </c>
      <c r="L594" s="10">
        <f t="shared" si="92"/>
        <v>0</v>
      </c>
      <c r="M594" s="10">
        <f t="shared" si="93"/>
        <v>0</v>
      </c>
      <c r="N594" s="10">
        <f t="shared" si="94"/>
        <v>70.709999999999994</v>
      </c>
      <c r="O594" s="69">
        <f t="shared" si="95"/>
        <v>0</v>
      </c>
      <c r="P594" s="70">
        <f t="shared" si="96"/>
        <v>0</v>
      </c>
      <c r="R594" s="146">
        <v>0</v>
      </c>
      <c r="S594" s="146">
        <v>0</v>
      </c>
      <c r="T594" s="146">
        <v>0</v>
      </c>
      <c r="U594" s="146">
        <v>0</v>
      </c>
      <c r="V594" s="146">
        <v>0</v>
      </c>
      <c r="W594" s="146">
        <v>0</v>
      </c>
      <c r="X594" s="146">
        <v>0</v>
      </c>
      <c r="Y594" s="146">
        <v>0</v>
      </c>
      <c r="Z594" s="146">
        <v>0</v>
      </c>
      <c r="AA594" s="146">
        <v>0</v>
      </c>
      <c r="AB594" s="146">
        <v>0</v>
      </c>
      <c r="AC594" s="146">
        <v>0</v>
      </c>
      <c r="AD594" s="146">
        <v>0</v>
      </c>
      <c r="AE594" s="146">
        <v>0</v>
      </c>
    </row>
    <row r="595" spans="1:32" x14ac:dyDescent="0.25">
      <c r="A595" s="10">
        <v>46</v>
      </c>
      <c r="B595" s="71" t="s">
        <v>246</v>
      </c>
      <c r="C595" s="43">
        <f t="shared" si="97"/>
        <v>0</v>
      </c>
      <c r="D595" s="49"/>
      <c r="E595" s="49"/>
      <c r="F595" s="49"/>
      <c r="G595" s="49"/>
      <c r="H595" s="49">
        <v>1</v>
      </c>
      <c r="I595" s="49"/>
      <c r="J595" s="10">
        <f t="shared" si="90"/>
        <v>0</v>
      </c>
      <c r="K595" s="10">
        <f t="shared" si="91"/>
        <v>0</v>
      </c>
      <c r="L595" s="10">
        <f t="shared" si="92"/>
        <v>0</v>
      </c>
      <c r="M595" s="10">
        <f t="shared" si="93"/>
        <v>0</v>
      </c>
      <c r="N595" s="10">
        <f t="shared" si="94"/>
        <v>70.709999999999994</v>
      </c>
      <c r="O595" s="69">
        <f t="shared" si="95"/>
        <v>0</v>
      </c>
      <c r="P595" s="70">
        <f t="shared" si="96"/>
        <v>0</v>
      </c>
      <c r="R595" s="146">
        <v>0</v>
      </c>
      <c r="S595" s="146">
        <v>0</v>
      </c>
      <c r="T595" s="146">
        <v>0</v>
      </c>
      <c r="U595" s="146">
        <v>0</v>
      </c>
      <c r="V595" s="146">
        <v>0</v>
      </c>
      <c r="W595" s="146">
        <v>0</v>
      </c>
      <c r="X595" s="146">
        <v>0</v>
      </c>
      <c r="Y595" s="146">
        <v>0</v>
      </c>
      <c r="Z595" s="146">
        <v>0</v>
      </c>
      <c r="AA595" s="146">
        <v>0</v>
      </c>
      <c r="AB595" s="146">
        <v>0</v>
      </c>
      <c r="AC595" s="146">
        <v>0</v>
      </c>
      <c r="AD595" s="146">
        <v>0</v>
      </c>
      <c r="AE595" s="146">
        <v>0</v>
      </c>
    </row>
    <row r="596" spans="1:32" x14ac:dyDescent="0.25">
      <c r="A596" s="10">
        <v>47</v>
      </c>
      <c r="B596" s="64" t="s">
        <v>247</v>
      </c>
      <c r="C596" s="43">
        <f t="shared" si="97"/>
        <v>0</v>
      </c>
      <c r="D596" s="49"/>
      <c r="E596" s="49"/>
      <c r="F596" s="49"/>
      <c r="G596" s="49"/>
      <c r="H596" s="49"/>
      <c r="I596" s="49">
        <v>1</v>
      </c>
      <c r="J596" s="10">
        <f t="shared" si="90"/>
        <v>0</v>
      </c>
      <c r="K596" s="10">
        <f t="shared" si="91"/>
        <v>0</v>
      </c>
      <c r="L596" s="10">
        <f t="shared" si="92"/>
        <v>0</v>
      </c>
      <c r="M596" s="10">
        <f t="shared" si="93"/>
        <v>0</v>
      </c>
      <c r="N596" s="10">
        <f t="shared" si="94"/>
        <v>0</v>
      </c>
      <c r="O596" s="69">
        <f t="shared" si="95"/>
        <v>44.85</v>
      </c>
      <c r="P596" s="70">
        <f t="shared" si="96"/>
        <v>0</v>
      </c>
      <c r="R596" s="146">
        <v>0</v>
      </c>
      <c r="S596" s="146">
        <v>0</v>
      </c>
      <c r="T596" s="146">
        <v>0</v>
      </c>
      <c r="U596" s="146">
        <v>0</v>
      </c>
      <c r="V596" s="146">
        <v>0</v>
      </c>
      <c r="W596" s="146">
        <v>0</v>
      </c>
      <c r="X596" s="146">
        <v>0</v>
      </c>
      <c r="Y596" s="146">
        <v>0</v>
      </c>
      <c r="Z596" s="146">
        <v>0</v>
      </c>
      <c r="AA596" s="146">
        <v>0</v>
      </c>
      <c r="AB596" s="146">
        <v>0</v>
      </c>
      <c r="AC596" s="146">
        <v>0</v>
      </c>
      <c r="AD596" s="146">
        <v>0</v>
      </c>
      <c r="AE596" s="146">
        <v>0</v>
      </c>
    </row>
    <row r="597" spans="1:32" x14ac:dyDescent="0.25">
      <c r="A597" s="10">
        <v>48</v>
      </c>
      <c r="B597" s="64" t="s">
        <v>248</v>
      </c>
      <c r="C597" s="43">
        <f t="shared" si="97"/>
        <v>0</v>
      </c>
      <c r="D597" s="49"/>
      <c r="E597" s="49"/>
      <c r="F597" s="49"/>
      <c r="G597" s="49"/>
      <c r="H597" s="49"/>
      <c r="I597" s="49">
        <v>1</v>
      </c>
      <c r="J597" s="10">
        <f t="shared" si="90"/>
        <v>0</v>
      </c>
      <c r="K597" s="10">
        <f t="shared" si="91"/>
        <v>0</v>
      </c>
      <c r="L597" s="10">
        <f t="shared" si="92"/>
        <v>0</v>
      </c>
      <c r="M597" s="10">
        <f t="shared" si="93"/>
        <v>0</v>
      </c>
      <c r="N597" s="10">
        <f t="shared" si="94"/>
        <v>0</v>
      </c>
      <c r="O597" s="69">
        <f t="shared" si="95"/>
        <v>44.85</v>
      </c>
      <c r="P597" s="70">
        <f t="shared" si="96"/>
        <v>0</v>
      </c>
      <c r="R597" s="146">
        <v>0</v>
      </c>
      <c r="S597" s="146">
        <v>0</v>
      </c>
      <c r="T597" s="146">
        <v>0</v>
      </c>
      <c r="U597" s="146">
        <v>0</v>
      </c>
      <c r="V597" s="146">
        <v>0</v>
      </c>
      <c r="W597" s="146">
        <v>0</v>
      </c>
      <c r="X597" s="146">
        <v>0</v>
      </c>
      <c r="Y597" s="146">
        <v>0</v>
      </c>
      <c r="Z597" s="146">
        <v>0</v>
      </c>
      <c r="AA597" s="146">
        <v>0</v>
      </c>
      <c r="AB597" s="146">
        <v>0</v>
      </c>
      <c r="AC597" s="146">
        <v>0</v>
      </c>
      <c r="AD597" s="146">
        <v>0</v>
      </c>
      <c r="AE597" s="146">
        <v>0</v>
      </c>
    </row>
    <row r="598" spans="1:32" x14ac:dyDescent="0.25">
      <c r="A598" s="10">
        <v>49</v>
      </c>
      <c r="B598" s="64" t="s">
        <v>249</v>
      </c>
      <c r="C598" s="43">
        <f t="shared" si="97"/>
        <v>0</v>
      </c>
      <c r="D598" s="49"/>
      <c r="E598" s="49"/>
      <c r="F598" s="49"/>
      <c r="G598" s="49"/>
      <c r="H598" s="49"/>
      <c r="I598" s="49">
        <v>1</v>
      </c>
      <c r="J598" s="10">
        <f t="shared" si="90"/>
        <v>0</v>
      </c>
      <c r="K598" s="10">
        <f t="shared" si="91"/>
        <v>0</v>
      </c>
      <c r="L598" s="10">
        <f t="shared" si="92"/>
        <v>0</v>
      </c>
      <c r="M598" s="10">
        <f t="shared" si="93"/>
        <v>0</v>
      </c>
      <c r="N598" s="10">
        <f t="shared" si="94"/>
        <v>0</v>
      </c>
      <c r="O598" s="69">
        <f t="shared" si="95"/>
        <v>44.85</v>
      </c>
      <c r="P598" s="70">
        <f t="shared" si="96"/>
        <v>0</v>
      </c>
      <c r="R598" s="146">
        <v>0</v>
      </c>
      <c r="S598" s="146">
        <v>0</v>
      </c>
      <c r="T598" s="146">
        <v>0</v>
      </c>
      <c r="U598" s="146">
        <v>0</v>
      </c>
      <c r="V598" s="146">
        <v>0</v>
      </c>
      <c r="W598" s="146">
        <v>0</v>
      </c>
      <c r="X598" s="146">
        <v>0</v>
      </c>
      <c r="Y598" s="146">
        <v>0</v>
      </c>
      <c r="Z598" s="146">
        <v>0</v>
      </c>
      <c r="AA598" s="146">
        <v>0</v>
      </c>
      <c r="AB598" s="146">
        <v>0</v>
      </c>
      <c r="AC598" s="146">
        <v>0</v>
      </c>
      <c r="AD598" s="146">
        <v>0</v>
      </c>
      <c r="AE598" s="146">
        <v>0</v>
      </c>
    </row>
    <row r="599" spans="1:32" x14ac:dyDescent="0.25">
      <c r="A599" s="10">
        <v>50</v>
      </c>
      <c r="B599" s="64" t="s">
        <v>250</v>
      </c>
      <c r="C599" s="43">
        <f t="shared" si="97"/>
        <v>0</v>
      </c>
      <c r="D599" s="55"/>
      <c r="E599" s="55"/>
      <c r="F599" s="55"/>
      <c r="G599" s="55"/>
      <c r="H599" s="55"/>
      <c r="I599" s="55">
        <v>1</v>
      </c>
      <c r="J599" s="39">
        <f t="shared" si="90"/>
        <v>0</v>
      </c>
      <c r="K599" s="39">
        <f t="shared" si="91"/>
        <v>0</v>
      </c>
      <c r="L599" s="39">
        <f t="shared" si="92"/>
        <v>0</v>
      </c>
      <c r="M599" s="39">
        <f t="shared" si="93"/>
        <v>0</v>
      </c>
      <c r="N599" s="39">
        <f t="shared" si="94"/>
        <v>0</v>
      </c>
      <c r="O599" s="73">
        <f t="shared" si="95"/>
        <v>44.85</v>
      </c>
      <c r="P599" s="74">
        <f t="shared" si="96"/>
        <v>0</v>
      </c>
      <c r="R599" s="146">
        <v>0</v>
      </c>
      <c r="S599" s="146">
        <v>0</v>
      </c>
      <c r="T599" s="146">
        <v>0</v>
      </c>
      <c r="U599" s="146">
        <v>0</v>
      </c>
      <c r="V599" s="146">
        <v>0</v>
      </c>
      <c r="W599" s="146">
        <v>0</v>
      </c>
      <c r="X599" s="146">
        <v>0</v>
      </c>
      <c r="Y599" s="146">
        <v>0</v>
      </c>
      <c r="Z599" s="146">
        <v>0</v>
      </c>
      <c r="AA599" s="146">
        <v>0</v>
      </c>
      <c r="AB599" s="146">
        <v>0</v>
      </c>
      <c r="AC599" s="146">
        <v>0</v>
      </c>
      <c r="AD599" s="146">
        <v>0</v>
      </c>
      <c r="AE599" s="146">
        <v>0</v>
      </c>
    </row>
    <row r="600" spans="1:32" x14ac:dyDescent="0.25">
      <c r="B600" s="59" t="s">
        <v>188</v>
      </c>
      <c r="C600" s="75">
        <f>SUM(C552:C599)</f>
        <v>3.8912695355649176</v>
      </c>
      <c r="D600" s="39"/>
      <c r="E600" s="39"/>
      <c r="F600" s="39"/>
      <c r="G600" s="39"/>
      <c r="H600" s="39"/>
      <c r="I600" s="39"/>
      <c r="J600" s="39">
        <f>SUM(J552:J599)</f>
        <v>0</v>
      </c>
      <c r="K600" s="39">
        <f t="shared" ref="K600:P600" si="98">SUM(K552:K599)</f>
        <v>0</v>
      </c>
      <c r="L600" s="39">
        <f t="shared" si="98"/>
        <v>0</v>
      </c>
      <c r="M600" s="39">
        <f t="shared" si="98"/>
        <v>1027.1000000000001</v>
      </c>
      <c r="N600" s="39">
        <f t="shared" si="98"/>
        <v>1555.6200000000003</v>
      </c>
      <c r="O600" s="39">
        <f t="shared" si="98"/>
        <v>717.60000000000025</v>
      </c>
      <c r="P600" s="76">
        <f t="shared" si="98"/>
        <v>305.74164370747542</v>
      </c>
      <c r="R600" s="152"/>
      <c r="S600" s="152"/>
      <c r="T600" s="152"/>
      <c r="U600" s="152"/>
      <c r="V600" s="152"/>
      <c r="W600" s="152"/>
      <c r="X600" s="152"/>
      <c r="Y600" s="152"/>
      <c r="Z600" s="152"/>
      <c r="AA600" s="152"/>
      <c r="AB600" s="152"/>
      <c r="AC600" s="152"/>
      <c r="AD600" s="152"/>
      <c r="AE600" s="152"/>
    </row>
    <row r="601" spans="1:32" x14ac:dyDescent="0.25">
      <c r="R601" s="153" t="s">
        <v>477</v>
      </c>
      <c r="S601" s="153"/>
      <c r="T601" s="153"/>
      <c r="U601" s="153"/>
      <c r="V601" s="153"/>
      <c r="W601" s="153"/>
      <c r="X601" s="153"/>
      <c r="Y601" s="153"/>
      <c r="Z601" s="153"/>
      <c r="AA601" s="153"/>
      <c r="AB601" s="153"/>
      <c r="AC601" s="153"/>
      <c r="AD601" s="153"/>
      <c r="AE601" s="153"/>
      <c r="AF601" s="153"/>
    </row>
    <row r="602" spans="1:32" x14ac:dyDescent="0.25">
      <c r="B602" s="34" t="s">
        <v>261</v>
      </c>
      <c r="C602" s="34" t="str">
        <f>C550</f>
        <v>Durban</v>
      </c>
      <c r="D602" s="62" t="s">
        <v>190</v>
      </c>
      <c r="E602" s="62" t="s">
        <v>191</v>
      </c>
      <c r="F602" s="62" t="s">
        <v>192</v>
      </c>
      <c r="G602" s="62" t="s">
        <v>193</v>
      </c>
      <c r="H602" s="62" t="s">
        <v>195</v>
      </c>
      <c r="I602" s="62" t="s">
        <v>194</v>
      </c>
      <c r="J602" s="62" t="s">
        <v>190</v>
      </c>
      <c r="K602" s="62" t="s">
        <v>191</v>
      </c>
      <c r="L602" s="62" t="s">
        <v>192</v>
      </c>
      <c r="M602" s="62" t="s">
        <v>193</v>
      </c>
      <c r="N602" s="62" t="s">
        <v>195</v>
      </c>
      <c r="O602" s="63" t="s">
        <v>194</v>
      </c>
      <c r="P602" s="37" t="s">
        <v>198</v>
      </c>
      <c r="R602" s="144" t="s">
        <v>463</v>
      </c>
      <c r="S602" s="144" t="s">
        <v>464</v>
      </c>
      <c r="T602" s="144" t="s">
        <v>465</v>
      </c>
      <c r="U602" s="144" t="s">
        <v>466</v>
      </c>
      <c r="V602" s="144" t="s">
        <v>467</v>
      </c>
      <c r="W602" s="144" t="s">
        <v>468</v>
      </c>
      <c r="X602" s="144" t="s">
        <v>469</v>
      </c>
      <c r="Y602" s="144" t="s">
        <v>470</v>
      </c>
      <c r="Z602" s="144" t="s">
        <v>471</v>
      </c>
      <c r="AA602" s="144" t="s">
        <v>472</v>
      </c>
      <c r="AB602" s="144" t="s">
        <v>473</v>
      </c>
      <c r="AC602" s="144" t="s">
        <v>474</v>
      </c>
      <c r="AD602" s="144" t="s">
        <v>475</v>
      </c>
      <c r="AE602" s="144" t="s">
        <v>476</v>
      </c>
    </row>
    <row r="603" spans="1:32" x14ac:dyDescent="0.25">
      <c r="B603" s="38"/>
      <c r="C603" s="38"/>
      <c r="D603" s="39"/>
      <c r="E603" s="39"/>
      <c r="F603" s="39"/>
      <c r="G603" s="39"/>
      <c r="H603" s="39"/>
      <c r="I603" s="39"/>
      <c r="J603" s="40" t="s">
        <v>201</v>
      </c>
      <c r="K603" s="40" t="s">
        <v>201</v>
      </c>
      <c r="L603" s="40" t="s">
        <v>201</v>
      </c>
      <c r="M603" s="40" t="s">
        <v>201</v>
      </c>
      <c r="N603" s="40" t="s">
        <v>201</v>
      </c>
      <c r="O603" s="41" t="s">
        <v>201</v>
      </c>
      <c r="P603" s="41" t="s">
        <v>202</v>
      </c>
      <c r="R603" s="145"/>
      <c r="S603" s="145"/>
      <c r="T603" s="150"/>
      <c r="U603" s="145"/>
      <c r="V603" s="145"/>
      <c r="W603" s="145"/>
      <c r="X603" s="145"/>
      <c r="Y603" s="145"/>
      <c r="Z603" s="145"/>
      <c r="AA603" s="145"/>
      <c r="AB603" s="145"/>
      <c r="AC603" s="145"/>
      <c r="AD603" s="145"/>
      <c r="AE603" s="145"/>
    </row>
    <row r="604" spans="1:32" x14ac:dyDescent="0.25">
      <c r="A604" s="10">
        <v>3</v>
      </c>
      <c r="B604" s="64" t="s">
        <v>203</v>
      </c>
      <c r="C604" s="43">
        <f>HLOOKUP(C$30, R$602:AE$651, A604)</f>
        <v>0</v>
      </c>
      <c r="D604" s="45"/>
      <c r="E604" s="45"/>
      <c r="F604" s="45"/>
      <c r="G604" s="45"/>
      <c r="H604" s="45"/>
      <c r="I604" s="45">
        <v>1</v>
      </c>
      <c r="J604" s="66">
        <f t="shared" ref="J604:J651" si="99">B$25 * D604</f>
        <v>0</v>
      </c>
      <c r="K604" s="66">
        <f t="shared" ref="K604:K651" si="100">C$25 * E604</f>
        <v>0</v>
      </c>
      <c r="L604" s="66">
        <f t="shared" ref="L604:L651" si="101">D$25 * F604</f>
        <v>0</v>
      </c>
      <c r="M604" s="66">
        <f t="shared" ref="M604:M651" si="102">E$25 * G604</f>
        <v>0</v>
      </c>
      <c r="N604" s="66">
        <f t="shared" ref="N604:N651" si="103">G$25 * H604</f>
        <v>0</v>
      </c>
      <c r="O604" s="67">
        <f t="shared" ref="O604:O651" si="104">F$25 * I604</f>
        <v>44.85</v>
      </c>
      <c r="P604" s="68">
        <f t="shared" ref="P604:P651" si="105">SUM(J604:O604) * C604</f>
        <v>0</v>
      </c>
      <c r="R604" s="146">
        <v>0</v>
      </c>
      <c r="S604" s="146">
        <v>0</v>
      </c>
      <c r="T604" s="146">
        <v>0</v>
      </c>
      <c r="U604" s="146">
        <v>0</v>
      </c>
      <c r="V604" s="146">
        <v>0</v>
      </c>
      <c r="W604" s="146">
        <v>0</v>
      </c>
      <c r="X604" s="146">
        <v>0</v>
      </c>
      <c r="Y604" s="146">
        <v>0</v>
      </c>
      <c r="Z604" s="146">
        <v>0</v>
      </c>
      <c r="AA604" s="146">
        <v>0</v>
      </c>
      <c r="AB604" s="146">
        <v>0</v>
      </c>
      <c r="AC604" s="146">
        <v>0</v>
      </c>
      <c r="AD604" s="146">
        <v>0</v>
      </c>
      <c r="AE604" s="146">
        <v>0</v>
      </c>
    </row>
    <row r="605" spans="1:32" x14ac:dyDescent="0.25">
      <c r="A605" s="10">
        <v>4</v>
      </c>
      <c r="B605" s="64" t="s">
        <v>204</v>
      </c>
      <c r="C605" s="43">
        <f t="shared" ref="C605:C651" si="106">HLOOKUP(C$30, R$602:AE$651, A605)</f>
        <v>0</v>
      </c>
      <c r="D605" s="49"/>
      <c r="E605" s="49"/>
      <c r="F605" s="49"/>
      <c r="G605" s="49"/>
      <c r="H605" s="49"/>
      <c r="I605" s="49">
        <v>1</v>
      </c>
      <c r="J605" s="10">
        <f t="shared" si="99"/>
        <v>0</v>
      </c>
      <c r="K605" s="10">
        <f t="shared" si="100"/>
        <v>0</v>
      </c>
      <c r="L605" s="10">
        <f t="shared" si="101"/>
        <v>0</v>
      </c>
      <c r="M605" s="10">
        <f t="shared" si="102"/>
        <v>0</v>
      </c>
      <c r="N605" s="10">
        <f t="shared" si="103"/>
        <v>0</v>
      </c>
      <c r="O605" s="69">
        <f t="shared" si="104"/>
        <v>44.85</v>
      </c>
      <c r="P605" s="70">
        <f t="shared" si="105"/>
        <v>0</v>
      </c>
      <c r="R605" s="146">
        <v>0</v>
      </c>
      <c r="S605" s="146">
        <v>0</v>
      </c>
      <c r="T605" s="146">
        <v>0</v>
      </c>
      <c r="U605" s="146">
        <v>0</v>
      </c>
      <c r="V605" s="146">
        <v>0</v>
      </c>
      <c r="W605" s="146">
        <v>0</v>
      </c>
      <c r="X605" s="146">
        <v>0</v>
      </c>
      <c r="Y605" s="146">
        <v>0</v>
      </c>
      <c r="Z605" s="146">
        <v>0</v>
      </c>
      <c r="AA605" s="146">
        <v>0</v>
      </c>
      <c r="AB605" s="146">
        <v>0</v>
      </c>
      <c r="AC605" s="146">
        <v>0</v>
      </c>
      <c r="AD605" s="146">
        <v>0</v>
      </c>
      <c r="AE605" s="146">
        <v>0</v>
      </c>
    </row>
    <row r="606" spans="1:32" x14ac:dyDescent="0.25">
      <c r="A606" s="10">
        <v>5</v>
      </c>
      <c r="B606" s="64" t="s">
        <v>205</v>
      </c>
      <c r="C606" s="43">
        <f t="shared" si="106"/>
        <v>0</v>
      </c>
      <c r="D606" s="49"/>
      <c r="E606" s="49"/>
      <c r="F606" s="49"/>
      <c r="G606" s="49"/>
      <c r="H606" s="49"/>
      <c r="I606" s="49">
        <v>1</v>
      </c>
      <c r="J606" s="10">
        <f t="shared" si="99"/>
        <v>0</v>
      </c>
      <c r="K606" s="10">
        <f t="shared" si="100"/>
        <v>0</v>
      </c>
      <c r="L606" s="10">
        <f t="shared" si="101"/>
        <v>0</v>
      </c>
      <c r="M606" s="10">
        <f t="shared" si="102"/>
        <v>0</v>
      </c>
      <c r="N606" s="10">
        <f t="shared" si="103"/>
        <v>0</v>
      </c>
      <c r="O606" s="69">
        <f t="shared" si="104"/>
        <v>44.85</v>
      </c>
      <c r="P606" s="70">
        <f t="shared" si="105"/>
        <v>0</v>
      </c>
      <c r="R606" s="146">
        <v>0</v>
      </c>
      <c r="S606" s="146">
        <v>0</v>
      </c>
      <c r="T606" s="146">
        <v>0</v>
      </c>
      <c r="U606" s="146">
        <v>0</v>
      </c>
      <c r="V606" s="146">
        <v>0</v>
      </c>
      <c r="W606" s="146">
        <v>0</v>
      </c>
      <c r="X606" s="146">
        <v>0</v>
      </c>
      <c r="Y606" s="146">
        <v>0</v>
      </c>
      <c r="Z606" s="146">
        <v>0</v>
      </c>
      <c r="AA606" s="146">
        <v>0</v>
      </c>
      <c r="AB606" s="146">
        <v>0</v>
      </c>
      <c r="AC606" s="146">
        <v>0</v>
      </c>
      <c r="AD606" s="146">
        <v>0</v>
      </c>
      <c r="AE606" s="146">
        <v>0</v>
      </c>
    </row>
    <row r="607" spans="1:32" x14ac:dyDescent="0.25">
      <c r="A607" s="10">
        <v>6</v>
      </c>
      <c r="B607" s="64" t="s">
        <v>206</v>
      </c>
      <c r="C607" s="43">
        <f t="shared" si="106"/>
        <v>0</v>
      </c>
      <c r="D607" s="49"/>
      <c r="E607" s="49"/>
      <c r="F607" s="49"/>
      <c r="G607" s="49"/>
      <c r="H607" s="49"/>
      <c r="I607" s="49">
        <v>1</v>
      </c>
      <c r="J607" s="10">
        <f t="shared" si="99"/>
        <v>0</v>
      </c>
      <c r="K607" s="10">
        <f t="shared" si="100"/>
        <v>0</v>
      </c>
      <c r="L607" s="10">
        <f t="shared" si="101"/>
        <v>0</v>
      </c>
      <c r="M607" s="10">
        <f t="shared" si="102"/>
        <v>0</v>
      </c>
      <c r="N607" s="10">
        <f t="shared" si="103"/>
        <v>0</v>
      </c>
      <c r="O607" s="69">
        <f t="shared" si="104"/>
        <v>44.85</v>
      </c>
      <c r="P607" s="70">
        <f t="shared" si="105"/>
        <v>0</v>
      </c>
      <c r="R607" s="146">
        <v>0</v>
      </c>
      <c r="S607" s="146">
        <v>0</v>
      </c>
      <c r="T607" s="146">
        <v>0</v>
      </c>
      <c r="U607" s="146">
        <v>0</v>
      </c>
      <c r="V607" s="146">
        <v>0</v>
      </c>
      <c r="W607" s="146">
        <v>0</v>
      </c>
      <c r="X607" s="146">
        <v>0</v>
      </c>
      <c r="Y607" s="146">
        <v>0</v>
      </c>
      <c r="Z607" s="146">
        <v>0</v>
      </c>
      <c r="AA607" s="146">
        <v>0</v>
      </c>
      <c r="AB607" s="146">
        <v>0</v>
      </c>
      <c r="AC607" s="146">
        <v>0</v>
      </c>
      <c r="AD607" s="146">
        <v>0</v>
      </c>
      <c r="AE607" s="146">
        <v>0</v>
      </c>
    </row>
    <row r="608" spans="1:32" x14ac:dyDescent="0.25">
      <c r="A608" s="10">
        <v>7</v>
      </c>
      <c r="B608" s="64" t="s">
        <v>207</v>
      </c>
      <c r="C608" s="43">
        <f t="shared" si="106"/>
        <v>0</v>
      </c>
      <c r="D608" s="49"/>
      <c r="E608" s="49"/>
      <c r="F608" s="49"/>
      <c r="G608" s="49"/>
      <c r="H608" s="49"/>
      <c r="I608" s="49">
        <v>1</v>
      </c>
      <c r="J608" s="10">
        <f t="shared" si="99"/>
        <v>0</v>
      </c>
      <c r="K608" s="10">
        <f t="shared" si="100"/>
        <v>0</v>
      </c>
      <c r="L608" s="10">
        <f t="shared" si="101"/>
        <v>0</v>
      </c>
      <c r="M608" s="10">
        <f t="shared" si="102"/>
        <v>0</v>
      </c>
      <c r="N608" s="10">
        <f t="shared" si="103"/>
        <v>0</v>
      </c>
      <c r="O608" s="69">
        <f t="shared" si="104"/>
        <v>44.85</v>
      </c>
      <c r="P608" s="70">
        <f t="shared" si="105"/>
        <v>0</v>
      </c>
      <c r="R608" s="146">
        <v>0</v>
      </c>
      <c r="S608" s="146">
        <v>0</v>
      </c>
      <c r="T608" s="146">
        <v>0</v>
      </c>
      <c r="U608" s="146">
        <v>0</v>
      </c>
      <c r="V608" s="146">
        <v>0</v>
      </c>
      <c r="W608" s="146">
        <v>0</v>
      </c>
      <c r="X608" s="146">
        <v>0</v>
      </c>
      <c r="Y608" s="146">
        <v>0</v>
      </c>
      <c r="Z608" s="146">
        <v>0</v>
      </c>
      <c r="AA608" s="146">
        <v>0</v>
      </c>
      <c r="AB608" s="146">
        <v>0</v>
      </c>
      <c r="AC608" s="146">
        <v>0</v>
      </c>
      <c r="AD608" s="146">
        <v>0</v>
      </c>
      <c r="AE608" s="146">
        <v>0</v>
      </c>
    </row>
    <row r="609" spans="1:31" x14ac:dyDescent="0.25">
      <c r="A609" s="10">
        <v>8</v>
      </c>
      <c r="B609" s="64" t="s">
        <v>208</v>
      </c>
      <c r="C609" s="43">
        <f t="shared" si="106"/>
        <v>0</v>
      </c>
      <c r="D609" s="49"/>
      <c r="E609" s="49"/>
      <c r="F609" s="49"/>
      <c r="G609" s="49"/>
      <c r="H609" s="49"/>
      <c r="I609" s="49">
        <v>1</v>
      </c>
      <c r="J609" s="10">
        <f t="shared" si="99"/>
        <v>0</v>
      </c>
      <c r="K609" s="10">
        <f t="shared" si="100"/>
        <v>0</v>
      </c>
      <c r="L609" s="10">
        <f t="shared" si="101"/>
        <v>0</v>
      </c>
      <c r="M609" s="10">
        <f t="shared" si="102"/>
        <v>0</v>
      </c>
      <c r="N609" s="10">
        <f t="shared" si="103"/>
        <v>0</v>
      </c>
      <c r="O609" s="69">
        <f t="shared" si="104"/>
        <v>44.85</v>
      </c>
      <c r="P609" s="70">
        <f t="shared" si="105"/>
        <v>0</v>
      </c>
      <c r="R609" s="146">
        <v>0</v>
      </c>
      <c r="S609" s="146">
        <v>0</v>
      </c>
      <c r="T609" s="146">
        <v>0</v>
      </c>
      <c r="U609" s="146">
        <v>0</v>
      </c>
      <c r="V609" s="146">
        <v>0</v>
      </c>
      <c r="W609" s="146">
        <v>0</v>
      </c>
      <c r="X609" s="146">
        <v>0</v>
      </c>
      <c r="Y609" s="146">
        <v>0</v>
      </c>
      <c r="Z609" s="146">
        <v>0</v>
      </c>
      <c r="AA609" s="146">
        <v>0</v>
      </c>
      <c r="AB609" s="146">
        <v>0</v>
      </c>
      <c r="AC609" s="146">
        <v>0</v>
      </c>
      <c r="AD609" s="146">
        <v>0</v>
      </c>
      <c r="AE609" s="146">
        <v>0</v>
      </c>
    </row>
    <row r="610" spans="1:31" x14ac:dyDescent="0.25">
      <c r="A610" s="10">
        <v>9</v>
      </c>
      <c r="B610" s="64" t="s">
        <v>209</v>
      </c>
      <c r="C610" s="43">
        <f t="shared" si="106"/>
        <v>0</v>
      </c>
      <c r="D610" s="49"/>
      <c r="E610" s="49"/>
      <c r="F610" s="49"/>
      <c r="G610" s="49"/>
      <c r="H610" s="49"/>
      <c r="I610" s="49">
        <v>1</v>
      </c>
      <c r="J610" s="10">
        <f t="shared" si="99"/>
        <v>0</v>
      </c>
      <c r="K610" s="10">
        <f t="shared" si="100"/>
        <v>0</v>
      </c>
      <c r="L610" s="10">
        <f t="shared" si="101"/>
        <v>0</v>
      </c>
      <c r="M610" s="10">
        <f t="shared" si="102"/>
        <v>0</v>
      </c>
      <c r="N610" s="10">
        <f t="shared" si="103"/>
        <v>0</v>
      </c>
      <c r="O610" s="69">
        <f t="shared" si="104"/>
        <v>44.85</v>
      </c>
      <c r="P610" s="70">
        <f t="shared" si="105"/>
        <v>0</v>
      </c>
      <c r="R610" s="146">
        <v>0</v>
      </c>
      <c r="S610" s="146">
        <v>0</v>
      </c>
      <c r="T610" s="146">
        <v>0</v>
      </c>
      <c r="U610" s="146">
        <v>0</v>
      </c>
      <c r="V610" s="146">
        <v>0</v>
      </c>
      <c r="W610" s="146">
        <v>0</v>
      </c>
      <c r="X610" s="146">
        <v>0</v>
      </c>
      <c r="Y610" s="146">
        <v>0</v>
      </c>
      <c r="Z610" s="146">
        <v>0</v>
      </c>
      <c r="AA610" s="146">
        <v>0</v>
      </c>
      <c r="AB610" s="146">
        <v>0</v>
      </c>
      <c r="AC610" s="146">
        <v>0</v>
      </c>
      <c r="AD610" s="146">
        <v>0</v>
      </c>
      <c r="AE610" s="146">
        <v>0</v>
      </c>
    </row>
    <row r="611" spans="1:31" x14ac:dyDescent="0.25">
      <c r="A611" s="10">
        <v>10</v>
      </c>
      <c r="B611" s="64" t="s">
        <v>210</v>
      </c>
      <c r="C611" s="43">
        <f t="shared" si="106"/>
        <v>0</v>
      </c>
      <c r="D611" s="49"/>
      <c r="E611" s="49"/>
      <c r="F611" s="49"/>
      <c r="G611" s="49"/>
      <c r="H611" s="49"/>
      <c r="I611" s="49">
        <v>1</v>
      </c>
      <c r="J611" s="10">
        <f t="shared" si="99"/>
        <v>0</v>
      </c>
      <c r="K611" s="10">
        <f t="shared" si="100"/>
        <v>0</v>
      </c>
      <c r="L611" s="10">
        <f t="shared" si="101"/>
        <v>0</v>
      </c>
      <c r="M611" s="10">
        <f t="shared" si="102"/>
        <v>0</v>
      </c>
      <c r="N611" s="10">
        <f t="shared" si="103"/>
        <v>0</v>
      </c>
      <c r="O611" s="69">
        <f t="shared" si="104"/>
        <v>44.85</v>
      </c>
      <c r="P611" s="70">
        <f t="shared" si="105"/>
        <v>0</v>
      </c>
      <c r="R611" s="146">
        <v>0</v>
      </c>
      <c r="S611" s="146">
        <v>0</v>
      </c>
      <c r="T611" s="146">
        <v>0</v>
      </c>
      <c r="U611" s="146">
        <v>0</v>
      </c>
      <c r="V611" s="146">
        <v>0</v>
      </c>
      <c r="W611" s="146">
        <v>0</v>
      </c>
      <c r="X611" s="146">
        <v>0</v>
      </c>
      <c r="Y611" s="146">
        <v>0</v>
      </c>
      <c r="Z611" s="146">
        <v>0</v>
      </c>
      <c r="AA611" s="146">
        <v>0</v>
      </c>
      <c r="AB611" s="146">
        <v>0</v>
      </c>
      <c r="AC611" s="146">
        <v>0</v>
      </c>
      <c r="AD611" s="146">
        <v>0</v>
      </c>
      <c r="AE611" s="146">
        <v>0</v>
      </c>
    </row>
    <row r="612" spans="1:31" x14ac:dyDescent="0.25">
      <c r="A612" s="10">
        <v>11</v>
      </c>
      <c r="B612" s="64" t="s">
        <v>211</v>
      </c>
      <c r="C612" s="43">
        <f t="shared" si="106"/>
        <v>0</v>
      </c>
      <c r="D612" s="49"/>
      <c r="E612" s="49"/>
      <c r="F612" s="49"/>
      <c r="G612" s="49"/>
      <c r="H612" s="49"/>
      <c r="I612" s="49">
        <v>1</v>
      </c>
      <c r="J612" s="10">
        <f t="shared" si="99"/>
        <v>0</v>
      </c>
      <c r="K612" s="10">
        <f t="shared" si="100"/>
        <v>0</v>
      </c>
      <c r="L612" s="10">
        <f t="shared" si="101"/>
        <v>0</v>
      </c>
      <c r="M612" s="10">
        <f t="shared" si="102"/>
        <v>0</v>
      </c>
      <c r="N612" s="10">
        <f t="shared" si="103"/>
        <v>0</v>
      </c>
      <c r="O612" s="69">
        <f t="shared" si="104"/>
        <v>44.85</v>
      </c>
      <c r="P612" s="70">
        <f t="shared" si="105"/>
        <v>0</v>
      </c>
      <c r="R612" s="146">
        <v>0</v>
      </c>
      <c r="S612" s="146">
        <v>0</v>
      </c>
      <c r="T612" s="146">
        <v>0</v>
      </c>
      <c r="U612" s="146">
        <v>0</v>
      </c>
      <c r="V612" s="146">
        <v>0</v>
      </c>
      <c r="W612" s="146">
        <v>0</v>
      </c>
      <c r="X612" s="146">
        <v>0</v>
      </c>
      <c r="Y612" s="146">
        <v>0</v>
      </c>
      <c r="Z612" s="146">
        <v>2.3441771459814099E-3</v>
      </c>
      <c r="AA612" s="146">
        <v>3.4718425369054131E-3</v>
      </c>
      <c r="AB612" s="146">
        <v>5.8638600328048103E-3</v>
      </c>
      <c r="AC612" s="146">
        <v>1.8110989611809735E-3</v>
      </c>
      <c r="AD612" s="146">
        <v>0</v>
      </c>
      <c r="AE612" s="146">
        <v>9.8482777474029528E-3</v>
      </c>
    </row>
    <row r="613" spans="1:31" x14ac:dyDescent="0.25">
      <c r="A613" s="10">
        <v>12</v>
      </c>
      <c r="B613" s="64" t="s">
        <v>212</v>
      </c>
      <c r="C613" s="43">
        <f t="shared" si="106"/>
        <v>0</v>
      </c>
      <c r="D613" s="49"/>
      <c r="E613" s="49"/>
      <c r="F613" s="49"/>
      <c r="G613" s="49"/>
      <c r="H613" s="49"/>
      <c r="I613" s="49">
        <v>1</v>
      </c>
      <c r="J613" s="10">
        <f t="shared" si="99"/>
        <v>0</v>
      </c>
      <c r="K613" s="10">
        <f t="shared" si="100"/>
        <v>0</v>
      </c>
      <c r="L613" s="10">
        <f t="shared" si="101"/>
        <v>0</v>
      </c>
      <c r="M613" s="10">
        <f t="shared" si="102"/>
        <v>0</v>
      </c>
      <c r="N613" s="10">
        <f t="shared" si="103"/>
        <v>0</v>
      </c>
      <c r="O613" s="69">
        <f t="shared" si="104"/>
        <v>44.85</v>
      </c>
      <c r="P613" s="70">
        <f t="shared" si="105"/>
        <v>0</v>
      </c>
      <c r="R613" s="146">
        <v>0</v>
      </c>
      <c r="S613" s="146">
        <v>0</v>
      </c>
      <c r="T613" s="146">
        <v>0</v>
      </c>
      <c r="U613" s="146">
        <v>0</v>
      </c>
      <c r="V613" s="146">
        <v>0</v>
      </c>
      <c r="W613" s="146">
        <v>0</v>
      </c>
      <c r="X613" s="146">
        <v>0</v>
      </c>
      <c r="Y613" s="146">
        <v>0</v>
      </c>
      <c r="Z613" s="146">
        <v>2.3441771459814099E-3</v>
      </c>
      <c r="AA613" s="146">
        <v>3.4718425369054131E-3</v>
      </c>
      <c r="AB613" s="146">
        <v>5.8638600328048103E-3</v>
      </c>
      <c r="AC613" s="146">
        <v>1.8110989611809735E-3</v>
      </c>
      <c r="AD613" s="146">
        <v>0</v>
      </c>
      <c r="AE613" s="146">
        <v>9.8482777474029528E-3</v>
      </c>
    </row>
    <row r="614" spans="1:31" x14ac:dyDescent="0.25">
      <c r="A614" s="10">
        <v>13</v>
      </c>
      <c r="B614" s="64" t="s">
        <v>213</v>
      </c>
      <c r="C614" s="43">
        <f t="shared" si="106"/>
        <v>5.7383500662917613E-4</v>
      </c>
      <c r="D614" s="49"/>
      <c r="E614" s="49"/>
      <c r="F614" s="49"/>
      <c r="G614" s="49"/>
      <c r="H614" s="49"/>
      <c r="I614" s="49">
        <v>1</v>
      </c>
      <c r="J614" s="10">
        <f t="shared" si="99"/>
        <v>0</v>
      </c>
      <c r="K614" s="10">
        <f t="shared" si="100"/>
        <v>0</v>
      </c>
      <c r="L614" s="10">
        <f t="shared" si="101"/>
        <v>0</v>
      </c>
      <c r="M614" s="10">
        <f t="shared" si="102"/>
        <v>0</v>
      </c>
      <c r="N614" s="10">
        <f t="shared" si="103"/>
        <v>0</v>
      </c>
      <c r="O614" s="69">
        <f t="shared" si="104"/>
        <v>44.85</v>
      </c>
      <c r="P614" s="70">
        <f t="shared" si="105"/>
        <v>2.5736500047318551E-2</v>
      </c>
      <c r="R614" s="146">
        <v>0</v>
      </c>
      <c r="S614" s="146">
        <v>1.7243090806608202E-5</v>
      </c>
      <c r="T614" s="146">
        <v>0</v>
      </c>
      <c r="U614" s="146">
        <v>5.7383500662917613E-4</v>
      </c>
      <c r="V614" s="146">
        <v>0</v>
      </c>
      <c r="W614" s="146">
        <v>1.9378154418293365E-4</v>
      </c>
      <c r="X614" s="146">
        <v>4.0553058352371434E-5</v>
      </c>
      <c r="Y614" s="146">
        <v>-2.5539599785352292E-5</v>
      </c>
      <c r="Z614" s="146">
        <v>2.3886003280481138E-2</v>
      </c>
      <c r="AA614" s="146">
        <v>2.6783761618370695E-2</v>
      </c>
      <c r="AB614" s="146">
        <v>3.7308638600328049E-2</v>
      </c>
      <c r="AC614" s="146">
        <v>2.6824767632586111E-2</v>
      </c>
      <c r="AD614" s="146">
        <v>0</v>
      </c>
      <c r="AE614" s="146">
        <v>5.1920448332422098E-2</v>
      </c>
    </row>
    <row r="615" spans="1:31" x14ac:dyDescent="0.25">
      <c r="A615" s="10">
        <v>14</v>
      </c>
      <c r="B615" s="64" t="s">
        <v>214</v>
      </c>
      <c r="C615" s="43">
        <f t="shared" si="106"/>
        <v>5.9271115816303069E-3</v>
      </c>
      <c r="D615" s="49"/>
      <c r="E615" s="49"/>
      <c r="F615" s="49"/>
      <c r="G615" s="49"/>
      <c r="H615" s="49"/>
      <c r="I615" s="49">
        <v>1</v>
      </c>
      <c r="J615" s="10">
        <f t="shared" si="99"/>
        <v>0</v>
      </c>
      <c r="K615" s="10">
        <f t="shared" si="100"/>
        <v>0</v>
      </c>
      <c r="L615" s="10">
        <f t="shared" si="101"/>
        <v>0</v>
      </c>
      <c r="M615" s="10">
        <f t="shared" si="102"/>
        <v>0</v>
      </c>
      <c r="N615" s="10">
        <f t="shared" si="103"/>
        <v>0</v>
      </c>
      <c r="O615" s="69">
        <f t="shared" si="104"/>
        <v>44.85</v>
      </c>
      <c r="P615" s="70">
        <f t="shared" si="105"/>
        <v>0.26583095443611926</v>
      </c>
      <c r="R615" s="146">
        <v>7.0970901068910736E-5</v>
      </c>
      <c r="S615" s="146">
        <v>3.724507614227374E-3</v>
      </c>
      <c r="T615" s="146">
        <v>3.7787447187239938E-4</v>
      </c>
      <c r="U615" s="146">
        <v>5.9271115816303069E-3</v>
      </c>
      <c r="V615" s="146">
        <v>2.127254774554103E-3</v>
      </c>
      <c r="W615" s="146">
        <v>5.1478488476422828E-3</v>
      </c>
      <c r="X615" s="146">
        <v>3.0982536581211791E-3</v>
      </c>
      <c r="Y615" s="146">
        <v>3.7798607682321397E-3</v>
      </c>
      <c r="Z615" s="146">
        <v>2.3886003280481138E-2</v>
      </c>
      <c r="AA615" s="146">
        <v>2.6783761618370695E-2</v>
      </c>
      <c r="AB615" s="146">
        <v>3.7308638600328049E-2</v>
      </c>
      <c r="AC615" s="146">
        <v>2.6824767632586111E-2</v>
      </c>
      <c r="AD615" s="146">
        <v>2.7427638134265022E-4</v>
      </c>
      <c r="AE615" s="146">
        <v>5.1920448332422098E-2</v>
      </c>
    </row>
    <row r="616" spans="1:31" x14ac:dyDescent="0.25">
      <c r="A616" s="10">
        <v>15</v>
      </c>
      <c r="B616" s="71" t="s">
        <v>215</v>
      </c>
      <c r="C616" s="43">
        <f t="shared" si="106"/>
        <v>1.6618563810405485E-2</v>
      </c>
      <c r="D616" s="49"/>
      <c r="E616" s="49"/>
      <c r="F616" s="49"/>
      <c r="G616" s="49"/>
      <c r="H616" s="49">
        <v>1</v>
      </c>
      <c r="I616" s="49"/>
      <c r="J616" s="10">
        <f t="shared" si="99"/>
        <v>0</v>
      </c>
      <c r="K616" s="10">
        <f t="shared" si="100"/>
        <v>0</v>
      </c>
      <c r="L616" s="10">
        <f t="shared" si="101"/>
        <v>0</v>
      </c>
      <c r="M616" s="10">
        <f t="shared" si="102"/>
        <v>0</v>
      </c>
      <c r="N616" s="10">
        <f t="shared" si="103"/>
        <v>70.709999999999994</v>
      </c>
      <c r="O616" s="69">
        <f t="shared" si="104"/>
        <v>0</v>
      </c>
      <c r="P616" s="70">
        <f t="shared" si="105"/>
        <v>1.1750986470337716</v>
      </c>
      <c r="R616" s="146">
        <v>3.4302602183306869E-3</v>
      </c>
      <c r="S616" s="146">
        <v>1.3234072194071798E-2</v>
      </c>
      <c r="T616" s="146">
        <v>5.2118158290325291E-3</v>
      </c>
      <c r="U616" s="146">
        <v>1.6618563810405485E-2</v>
      </c>
      <c r="V616" s="146">
        <v>9.4480026510469321E-3</v>
      </c>
      <c r="W616" s="146">
        <v>1.6715764506910449E-2</v>
      </c>
      <c r="X616" s="146">
        <v>1.137918817367543E-2</v>
      </c>
      <c r="Y616" s="146">
        <v>1.4915126274645737E-2</v>
      </c>
      <c r="Z616" s="146">
        <v>9.1395571350464749E-2</v>
      </c>
      <c r="AA616" s="146">
        <v>0.10857025697102243</v>
      </c>
      <c r="AB616" s="146">
        <v>9.5414160743575754E-2</v>
      </c>
      <c r="AC616" s="146">
        <v>0.10239201749589941</v>
      </c>
      <c r="AD616" s="146">
        <v>4.7272341019645005E-3</v>
      </c>
      <c r="AE616" s="146">
        <v>0.12508201202843083</v>
      </c>
    </row>
    <row r="617" spans="1:31" x14ac:dyDescent="0.25">
      <c r="A617" s="10">
        <v>16</v>
      </c>
      <c r="B617" s="71" t="s">
        <v>216</v>
      </c>
      <c r="C617" s="43">
        <f t="shared" si="106"/>
        <v>3.7359679115804775E-2</v>
      </c>
      <c r="D617" s="49"/>
      <c r="E617" s="49"/>
      <c r="F617" s="49"/>
      <c r="G617" s="49"/>
      <c r="H617" s="49">
        <v>1</v>
      </c>
      <c r="I617" s="49"/>
      <c r="J617" s="10">
        <f t="shared" si="99"/>
        <v>0</v>
      </c>
      <c r="K617" s="10">
        <f t="shared" si="100"/>
        <v>0</v>
      </c>
      <c r="L617" s="10">
        <f t="shared" si="101"/>
        <v>0</v>
      </c>
      <c r="M617" s="10">
        <f t="shared" si="102"/>
        <v>0</v>
      </c>
      <c r="N617" s="10">
        <f t="shared" si="103"/>
        <v>70.709999999999994</v>
      </c>
      <c r="O617" s="69">
        <f t="shared" si="104"/>
        <v>0</v>
      </c>
      <c r="P617" s="70">
        <f t="shared" si="105"/>
        <v>2.6417029102785556</v>
      </c>
      <c r="R617" s="146">
        <v>1.1875797445531059E-2</v>
      </c>
      <c r="S617" s="146">
        <v>3.4632747885072569E-2</v>
      </c>
      <c r="T617" s="146">
        <v>1.4565991434628526E-2</v>
      </c>
      <c r="U617" s="146">
        <v>3.7359679115804775E-2</v>
      </c>
      <c r="V617" s="146">
        <v>2.5975775098656732E-2</v>
      </c>
      <c r="W617" s="146">
        <v>3.8554102007874097E-2</v>
      </c>
      <c r="X617" s="146">
        <v>2.7924835981442978E-2</v>
      </c>
      <c r="Y617" s="146">
        <v>3.6666352091837447E-2</v>
      </c>
      <c r="Z617" s="146">
        <v>9.1395571350464749E-2</v>
      </c>
      <c r="AA617" s="146">
        <v>0.10857025697102243</v>
      </c>
      <c r="AB617" s="146">
        <v>9.5414160743575754E-2</v>
      </c>
      <c r="AC617" s="146">
        <v>0.10239201749589941</v>
      </c>
      <c r="AD617" s="146">
        <v>1.4028430210437308E-2</v>
      </c>
      <c r="AE617" s="146">
        <v>0.12508201202843083</v>
      </c>
    </row>
    <row r="618" spans="1:31" x14ac:dyDescent="0.25">
      <c r="A618" s="10">
        <v>17</v>
      </c>
      <c r="B618" s="72" t="s">
        <v>217</v>
      </c>
      <c r="C618" s="43">
        <f t="shared" si="106"/>
        <v>6.7606824333653184E-2</v>
      </c>
      <c r="D618" s="49"/>
      <c r="E618" s="49"/>
      <c r="F618" s="49"/>
      <c r="G618" s="49">
        <v>1</v>
      </c>
      <c r="H618" s="49"/>
      <c r="I618" s="49"/>
      <c r="J618" s="10">
        <f t="shared" si="99"/>
        <v>0</v>
      </c>
      <c r="K618" s="10">
        <f t="shared" si="100"/>
        <v>0</v>
      </c>
      <c r="L618" s="10">
        <f t="shared" si="101"/>
        <v>0</v>
      </c>
      <c r="M618" s="10">
        <f t="shared" si="102"/>
        <v>102.71</v>
      </c>
      <c r="N618" s="10">
        <f t="shared" si="103"/>
        <v>0</v>
      </c>
      <c r="O618" s="69">
        <f t="shared" si="104"/>
        <v>0</v>
      </c>
      <c r="P618" s="70">
        <f t="shared" si="105"/>
        <v>6.9438969273095186</v>
      </c>
      <c r="R618" s="146">
        <v>3.3372094813736694E-2</v>
      </c>
      <c r="S618" s="146">
        <v>7.4145290468415281E-2</v>
      </c>
      <c r="T618" s="146">
        <v>3.6575396994441678E-2</v>
      </c>
      <c r="U618" s="146">
        <v>6.7606824333653184E-2</v>
      </c>
      <c r="V618" s="146">
        <v>6.2330226812227794E-2</v>
      </c>
      <c r="W618" s="146">
        <v>7.1496964518972819E-2</v>
      </c>
      <c r="X618" s="146">
        <v>5.7707002035424559E-2</v>
      </c>
      <c r="Y618" s="146">
        <v>7.3596613381456844E-2</v>
      </c>
      <c r="Z618" s="146">
        <v>0.18991252050300711</v>
      </c>
      <c r="AA618" s="146">
        <v>0.21526790595954079</v>
      </c>
      <c r="AB618" s="146">
        <v>0.15831738655002739</v>
      </c>
      <c r="AC618" s="146">
        <v>0.2060962274466922</v>
      </c>
      <c r="AD618" s="146">
        <v>3.8156684816198091E-2</v>
      </c>
      <c r="AE618" s="146">
        <v>0.20788682340076545</v>
      </c>
    </row>
    <row r="619" spans="1:31" x14ac:dyDescent="0.25">
      <c r="A619" s="10">
        <v>18</v>
      </c>
      <c r="B619" s="72" t="s">
        <v>218</v>
      </c>
      <c r="C619" s="43">
        <f t="shared" si="106"/>
        <v>0.10295808092625584</v>
      </c>
      <c r="D619" s="49"/>
      <c r="E619" s="49"/>
      <c r="F619" s="49"/>
      <c r="G619" s="49">
        <v>1</v>
      </c>
      <c r="H619" s="49"/>
      <c r="I619" s="49"/>
      <c r="J619" s="10">
        <f t="shared" si="99"/>
        <v>0</v>
      </c>
      <c r="K619" s="10">
        <f t="shared" si="100"/>
        <v>0</v>
      </c>
      <c r="L619" s="10">
        <f t="shared" si="101"/>
        <v>0</v>
      </c>
      <c r="M619" s="10">
        <f t="shared" si="102"/>
        <v>102.71</v>
      </c>
      <c r="N619" s="10">
        <f t="shared" si="103"/>
        <v>0</v>
      </c>
      <c r="O619" s="69">
        <f t="shared" si="104"/>
        <v>0</v>
      </c>
      <c r="P619" s="70">
        <f t="shared" si="105"/>
        <v>10.574824491935736</v>
      </c>
      <c r="R619" s="146">
        <v>7.3226198591767211E-2</v>
      </c>
      <c r="S619" s="146">
        <v>0.1207016356462574</v>
      </c>
      <c r="T619" s="146">
        <v>7.147531284001514E-2</v>
      </c>
      <c r="U619" s="146">
        <v>0.10295808092625584</v>
      </c>
      <c r="V619" s="146">
        <v>0.10980290855842929</v>
      </c>
      <c r="W619" s="146">
        <v>0.10969720457659982</v>
      </c>
      <c r="X619" s="146">
        <v>9.5023926331276751E-2</v>
      </c>
      <c r="Y619" s="146">
        <v>0.11539642503015013</v>
      </c>
      <c r="Z619" s="146">
        <v>0.18991252050300711</v>
      </c>
      <c r="AA619" s="146">
        <v>0.21526790595954079</v>
      </c>
      <c r="AB619" s="146">
        <v>0.15831738655002739</v>
      </c>
      <c r="AC619" s="146">
        <v>0.2060962274466922</v>
      </c>
      <c r="AD619" s="146">
        <v>7.8636651921416265E-2</v>
      </c>
      <c r="AE619" s="146">
        <v>0.20788682340076545</v>
      </c>
    </row>
    <row r="620" spans="1:31" x14ac:dyDescent="0.25">
      <c r="A620" s="10">
        <v>19</v>
      </c>
      <c r="B620" s="72" t="s">
        <v>219</v>
      </c>
      <c r="C620" s="43">
        <f t="shared" si="106"/>
        <v>0.13799976863370331</v>
      </c>
      <c r="D620" s="49"/>
      <c r="E620" s="49"/>
      <c r="F620" s="49"/>
      <c r="G620" s="49">
        <v>1</v>
      </c>
      <c r="H620" s="49"/>
      <c r="I620" s="49"/>
      <c r="J620" s="10">
        <f t="shared" si="99"/>
        <v>0</v>
      </c>
      <c r="K620" s="10">
        <f t="shared" si="100"/>
        <v>0</v>
      </c>
      <c r="L620" s="10">
        <f t="shared" si="101"/>
        <v>0</v>
      </c>
      <c r="M620" s="10">
        <f t="shared" si="102"/>
        <v>102.71</v>
      </c>
      <c r="N620" s="10">
        <f t="shared" si="103"/>
        <v>0</v>
      </c>
      <c r="O620" s="69">
        <f t="shared" si="104"/>
        <v>0</v>
      </c>
      <c r="P620" s="70">
        <f t="shared" si="105"/>
        <v>14.173956236367665</v>
      </c>
      <c r="R620" s="146">
        <v>0.12135235517216299</v>
      </c>
      <c r="S620" s="146">
        <v>0.16791321827475064</v>
      </c>
      <c r="T620" s="146">
        <v>0.11220019931803678</v>
      </c>
      <c r="U620" s="146">
        <v>0.13799976863370331</v>
      </c>
      <c r="V620" s="146">
        <v>0.15876300672902605</v>
      </c>
      <c r="W620" s="146">
        <v>0.14723184715638107</v>
      </c>
      <c r="X620" s="146">
        <v>0.13423873375801992</v>
      </c>
      <c r="Y620" s="146">
        <v>0.16010775105437347</v>
      </c>
      <c r="Z620" s="146">
        <v>0.27723482777474023</v>
      </c>
      <c r="AA620" s="146">
        <v>0.305494805904866</v>
      </c>
      <c r="AB620" s="146">
        <v>0.21892427556041555</v>
      </c>
      <c r="AC620" s="146">
        <v>0.29911837069436847</v>
      </c>
      <c r="AD620" s="146">
        <v>0.12530397151162898</v>
      </c>
      <c r="AE620" s="146">
        <v>0.28087069436850742</v>
      </c>
    </row>
    <row r="621" spans="1:31" x14ac:dyDescent="0.25">
      <c r="A621" s="10">
        <v>20</v>
      </c>
      <c r="B621" s="72" t="s">
        <v>220</v>
      </c>
      <c r="C621" s="43">
        <f t="shared" si="106"/>
        <v>0.1714785109941476</v>
      </c>
      <c r="D621" s="49"/>
      <c r="E621" s="49"/>
      <c r="F621" s="49"/>
      <c r="G621" s="49">
        <v>1</v>
      </c>
      <c r="H621" s="49"/>
      <c r="I621" s="49"/>
      <c r="J621" s="10">
        <f t="shared" si="99"/>
        <v>0</v>
      </c>
      <c r="K621" s="10">
        <f t="shared" si="100"/>
        <v>0</v>
      </c>
      <c r="L621" s="10">
        <f t="shared" si="101"/>
        <v>0</v>
      </c>
      <c r="M621" s="10">
        <f t="shared" si="102"/>
        <v>102.71</v>
      </c>
      <c r="N621" s="10">
        <f t="shared" si="103"/>
        <v>0</v>
      </c>
      <c r="O621" s="69">
        <f t="shared" si="104"/>
        <v>0</v>
      </c>
      <c r="P621" s="70">
        <f t="shared" si="105"/>
        <v>17.612557864208899</v>
      </c>
      <c r="R621" s="146">
        <v>0.16994376543734382</v>
      </c>
      <c r="S621" s="146">
        <v>0.21314184546048401</v>
      </c>
      <c r="T621" s="146">
        <v>0.15384481800118172</v>
      </c>
      <c r="U621" s="146">
        <v>0.1714785109941476</v>
      </c>
      <c r="V621" s="146">
        <v>0.20514713232106116</v>
      </c>
      <c r="W621" s="146">
        <v>0.18283709957886277</v>
      </c>
      <c r="X621" s="146">
        <v>0.1735589791364793</v>
      </c>
      <c r="Y621" s="146">
        <v>0.20244389429855916</v>
      </c>
      <c r="Z621" s="146">
        <v>0.27723482777474023</v>
      </c>
      <c r="AA621" s="146">
        <v>0.305494805904866</v>
      </c>
      <c r="AB621" s="146">
        <v>0.21892427556041555</v>
      </c>
      <c r="AC621" s="146">
        <v>0.29911837069436847</v>
      </c>
      <c r="AD621" s="146">
        <v>0.17220523272122212</v>
      </c>
      <c r="AE621" s="146">
        <v>0.28087069436850742</v>
      </c>
    </row>
    <row r="622" spans="1:31" x14ac:dyDescent="0.25">
      <c r="A622" s="10">
        <v>21</v>
      </c>
      <c r="B622" s="72" t="s">
        <v>221</v>
      </c>
      <c r="C622" s="43">
        <f t="shared" si="106"/>
        <v>0.20014005948315217</v>
      </c>
      <c r="D622" s="49"/>
      <c r="E622" s="49"/>
      <c r="F622" s="49"/>
      <c r="G622" s="49">
        <v>1</v>
      </c>
      <c r="H622" s="49"/>
      <c r="I622" s="49"/>
      <c r="J622" s="10">
        <f t="shared" si="99"/>
        <v>0</v>
      </c>
      <c r="K622" s="10">
        <f t="shared" si="100"/>
        <v>0</v>
      </c>
      <c r="L622" s="10">
        <f t="shared" si="101"/>
        <v>0</v>
      </c>
      <c r="M622" s="10">
        <f t="shared" si="102"/>
        <v>102.71</v>
      </c>
      <c r="N622" s="10">
        <f t="shared" si="103"/>
        <v>0</v>
      </c>
      <c r="O622" s="69">
        <f t="shared" si="104"/>
        <v>0</v>
      </c>
      <c r="P622" s="70">
        <f t="shared" si="105"/>
        <v>20.556385509514559</v>
      </c>
      <c r="R622" s="146">
        <v>0.21540457039981833</v>
      </c>
      <c r="S622" s="146">
        <v>0.25130080541550798</v>
      </c>
      <c r="T622" s="146">
        <v>0.19172495137963566</v>
      </c>
      <c r="U622" s="146">
        <v>0.20014005948315217</v>
      </c>
      <c r="V622" s="146">
        <v>0.24662029083590301</v>
      </c>
      <c r="W622" s="146">
        <v>0.21523231859553132</v>
      </c>
      <c r="X622" s="146">
        <v>0.20987829819686321</v>
      </c>
      <c r="Y622" s="146">
        <v>0.23831851879705068</v>
      </c>
      <c r="Z622" s="146">
        <v>0.35187944231820667</v>
      </c>
      <c r="AA622" s="146">
        <v>0.38697375615090218</v>
      </c>
      <c r="AB622" s="146">
        <v>0.25807818480043737</v>
      </c>
      <c r="AC622" s="146">
        <v>0.36317659923455448</v>
      </c>
      <c r="AD622" s="146">
        <v>0.21667834126069363</v>
      </c>
      <c r="AE622" s="146">
        <v>0.32560142154182614</v>
      </c>
    </row>
    <row r="623" spans="1:31" x14ac:dyDescent="0.25">
      <c r="A623" s="10">
        <v>22</v>
      </c>
      <c r="B623" s="72" t="s">
        <v>222</v>
      </c>
      <c r="C623" s="43">
        <f t="shared" si="106"/>
        <v>0.226838488212636</v>
      </c>
      <c r="D623" s="49"/>
      <c r="E623" s="49"/>
      <c r="F623" s="49"/>
      <c r="G623" s="49">
        <v>1</v>
      </c>
      <c r="H623" s="49"/>
      <c r="I623" s="49"/>
      <c r="J623" s="10">
        <f t="shared" si="99"/>
        <v>0</v>
      </c>
      <c r="K623" s="10">
        <f t="shared" si="100"/>
        <v>0</v>
      </c>
      <c r="L623" s="10">
        <f t="shared" si="101"/>
        <v>0</v>
      </c>
      <c r="M623" s="10">
        <f t="shared" si="102"/>
        <v>102.71</v>
      </c>
      <c r="N623" s="10">
        <f t="shared" si="103"/>
        <v>0</v>
      </c>
      <c r="O623" s="69">
        <f t="shared" si="104"/>
        <v>0</v>
      </c>
      <c r="P623" s="70">
        <f t="shared" si="105"/>
        <v>23.298581124319842</v>
      </c>
      <c r="R623" s="146">
        <v>0.25636266597225416</v>
      </c>
      <c r="S623" s="146">
        <v>0.28626979357130938</v>
      </c>
      <c r="T623" s="146">
        <v>0.22591189652356305</v>
      </c>
      <c r="U623" s="146">
        <v>0.226838488212636</v>
      </c>
      <c r="V623" s="146">
        <v>0.28231828502138911</v>
      </c>
      <c r="W623" s="146">
        <v>0.24367607916777417</v>
      </c>
      <c r="X623" s="146">
        <v>0.24131502903162144</v>
      </c>
      <c r="Y623" s="146">
        <v>0.26702502895578673</v>
      </c>
      <c r="Z623" s="146">
        <v>0.35187944231820667</v>
      </c>
      <c r="AA623" s="146">
        <v>0.38697375615090218</v>
      </c>
      <c r="AB623" s="146">
        <v>0.25807818480043737</v>
      </c>
      <c r="AC623" s="146">
        <v>0.36317659923455448</v>
      </c>
      <c r="AD623" s="146">
        <v>0.25781979846209113</v>
      </c>
      <c r="AE623" s="146">
        <v>0.32560142154182614</v>
      </c>
    </row>
    <row r="624" spans="1:31" x14ac:dyDescent="0.25">
      <c r="A624" s="10">
        <v>23</v>
      </c>
      <c r="B624" s="71" t="s">
        <v>223</v>
      </c>
      <c r="C624" s="43">
        <f t="shared" si="106"/>
        <v>0.24698311712956547</v>
      </c>
      <c r="D624" s="49"/>
      <c r="E624" s="49"/>
      <c r="F624" s="49"/>
      <c r="G624" s="49"/>
      <c r="H624" s="49">
        <v>1</v>
      </c>
      <c r="I624" s="49"/>
      <c r="J624" s="10">
        <f t="shared" si="99"/>
        <v>0</v>
      </c>
      <c r="K624" s="10">
        <f t="shared" si="100"/>
        <v>0</v>
      </c>
      <c r="L624" s="10">
        <f t="shared" si="101"/>
        <v>0</v>
      </c>
      <c r="M624" s="10">
        <f t="shared" si="102"/>
        <v>0</v>
      </c>
      <c r="N624" s="10">
        <f t="shared" si="103"/>
        <v>70.709999999999994</v>
      </c>
      <c r="O624" s="69">
        <f t="shared" si="104"/>
        <v>0</v>
      </c>
      <c r="P624" s="70">
        <f t="shared" si="105"/>
        <v>17.464176212231575</v>
      </c>
      <c r="R624" s="146">
        <v>0.29184023085103522</v>
      </c>
      <c r="S624" s="146">
        <v>0.30931518443434119</v>
      </c>
      <c r="T624" s="146">
        <v>0.25631296724175001</v>
      </c>
      <c r="U624" s="146">
        <v>0.24698311712956547</v>
      </c>
      <c r="V624" s="146">
        <v>0.3115181806377294</v>
      </c>
      <c r="W624" s="146">
        <v>0.26773026650004705</v>
      </c>
      <c r="X624" s="146">
        <v>0.26905332094464357</v>
      </c>
      <c r="Y624" s="146">
        <v>0.2912706223520144</v>
      </c>
      <c r="Z624" s="146">
        <v>0.38993985784581742</v>
      </c>
      <c r="AA624" s="146">
        <v>0.43716511755057413</v>
      </c>
      <c r="AB624" s="146">
        <v>0.28800574084199021</v>
      </c>
      <c r="AC624" s="146">
        <v>0.40861126298523792</v>
      </c>
      <c r="AD624" s="146">
        <v>0.29385487479907985</v>
      </c>
      <c r="AE624" s="146">
        <v>0.32974302897758329</v>
      </c>
    </row>
    <row r="625" spans="1:31" x14ac:dyDescent="0.25">
      <c r="A625" s="10">
        <v>24</v>
      </c>
      <c r="B625" s="71" t="s">
        <v>224</v>
      </c>
      <c r="C625" s="43">
        <f t="shared" si="106"/>
        <v>0.25933567069331986</v>
      </c>
      <c r="D625" s="49"/>
      <c r="E625" s="49"/>
      <c r="F625" s="49"/>
      <c r="G625" s="49"/>
      <c r="H625" s="49">
        <v>1</v>
      </c>
      <c r="I625" s="49"/>
      <c r="J625" s="10">
        <f t="shared" si="99"/>
        <v>0</v>
      </c>
      <c r="K625" s="10">
        <f t="shared" si="100"/>
        <v>0</v>
      </c>
      <c r="L625" s="10">
        <f t="shared" si="101"/>
        <v>0</v>
      </c>
      <c r="M625" s="10">
        <f t="shared" si="102"/>
        <v>0</v>
      </c>
      <c r="N625" s="10">
        <f t="shared" si="103"/>
        <v>70.709999999999994</v>
      </c>
      <c r="O625" s="69">
        <f t="shared" si="104"/>
        <v>0</v>
      </c>
      <c r="P625" s="70">
        <f t="shared" si="105"/>
        <v>18.337625274724648</v>
      </c>
      <c r="R625" s="146">
        <v>0.3215218388091885</v>
      </c>
      <c r="S625" s="146">
        <v>0.32692038014788827</v>
      </c>
      <c r="T625" s="146">
        <v>0.2795700715294438</v>
      </c>
      <c r="U625" s="146">
        <v>0.25933567069331986</v>
      </c>
      <c r="V625" s="146">
        <v>0.33348042426720781</v>
      </c>
      <c r="W625" s="146">
        <v>0.28560029498752532</v>
      </c>
      <c r="X625" s="146">
        <v>0.29193335646705149</v>
      </c>
      <c r="Y625" s="146">
        <v>0.31135326098322991</v>
      </c>
      <c r="Z625" s="146">
        <v>0.38993985784581742</v>
      </c>
      <c r="AA625" s="146">
        <v>0.43716511755057413</v>
      </c>
      <c r="AB625" s="146">
        <v>0.28800574084199021</v>
      </c>
      <c r="AC625" s="146">
        <v>0.40861126298523792</v>
      </c>
      <c r="AD625" s="146">
        <v>0.32288783645943869</v>
      </c>
      <c r="AE625" s="146">
        <v>0.32974302897758329</v>
      </c>
    </row>
    <row r="626" spans="1:31" x14ac:dyDescent="0.25">
      <c r="A626" s="10">
        <v>25</v>
      </c>
      <c r="B626" s="71" t="s">
        <v>225</v>
      </c>
      <c r="C626" s="43">
        <f t="shared" si="106"/>
        <v>0.27009507706761687</v>
      </c>
      <c r="D626" s="49"/>
      <c r="E626" s="49"/>
      <c r="F626" s="49"/>
      <c r="G626" s="49"/>
      <c r="H626" s="49">
        <v>1</v>
      </c>
      <c r="I626" s="49"/>
      <c r="J626" s="10">
        <f t="shared" si="99"/>
        <v>0</v>
      </c>
      <c r="K626" s="10">
        <f t="shared" si="100"/>
        <v>0</v>
      </c>
      <c r="L626" s="10">
        <f t="shared" si="101"/>
        <v>0</v>
      </c>
      <c r="M626" s="10">
        <f t="shared" si="102"/>
        <v>0</v>
      </c>
      <c r="N626" s="10">
        <f t="shared" si="103"/>
        <v>70.709999999999994</v>
      </c>
      <c r="O626" s="69">
        <f t="shared" si="104"/>
        <v>0</v>
      </c>
      <c r="P626" s="70">
        <f t="shared" si="105"/>
        <v>19.098422899451187</v>
      </c>
      <c r="R626" s="146">
        <v>0.34537594722401682</v>
      </c>
      <c r="S626" s="146">
        <v>0.34253399887327207</v>
      </c>
      <c r="T626" s="146">
        <v>0.29818573654942171</v>
      </c>
      <c r="U626" s="146">
        <v>0.27009507706761687</v>
      </c>
      <c r="V626" s="146">
        <v>0.34795572824093152</v>
      </c>
      <c r="W626" s="146">
        <v>0.29887011812179154</v>
      </c>
      <c r="X626" s="146">
        <v>0.30653245747390517</v>
      </c>
      <c r="Y626" s="146">
        <v>0.32127965209980336</v>
      </c>
      <c r="Z626" s="146">
        <v>0.4172088572990707</v>
      </c>
      <c r="AA626" s="146">
        <v>0.44908419901585572</v>
      </c>
      <c r="AB626" s="146">
        <v>0.27918944778567528</v>
      </c>
      <c r="AC626" s="146">
        <v>0.42070803717878613</v>
      </c>
      <c r="AD626" s="146">
        <v>0.34463634010943234</v>
      </c>
      <c r="AE626" s="146">
        <v>0.31018999453253143</v>
      </c>
    </row>
    <row r="627" spans="1:31" x14ac:dyDescent="0.25">
      <c r="A627" s="10">
        <v>26</v>
      </c>
      <c r="B627" s="71" t="s">
        <v>226</v>
      </c>
      <c r="C627" s="43">
        <f t="shared" si="106"/>
        <v>0.27637706029808362</v>
      </c>
      <c r="D627" s="49"/>
      <c r="E627" s="49"/>
      <c r="F627" s="49"/>
      <c r="G627" s="49"/>
      <c r="H627" s="49">
        <v>1</v>
      </c>
      <c r="I627" s="49"/>
      <c r="J627" s="10">
        <f t="shared" si="99"/>
        <v>0</v>
      </c>
      <c r="K627" s="10">
        <f t="shared" si="100"/>
        <v>0</v>
      </c>
      <c r="L627" s="10">
        <f t="shared" si="101"/>
        <v>0</v>
      </c>
      <c r="M627" s="10">
        <f t="shared" si="102"/>
        <v>0</v>
      </c>
      <c r="N627" s="10">
        <f t="shared" si="103"/>
        <v>70.709999999999994</v>
      </c>
      <c r="O627" s="69">
        <f t="shared" si="104"/>
        <v>0</v>
      </c>
      <c r="P627" s="70">
        <f t="shared" si="105"/>
        <v>19.542621933677491</v>
      </c>
      <c r="R627" s="146">
        <v>0.36235376389083518</v>
      </c>
      <c r="S627" s="146">
        <v>0.34452557586143517</v>
      </c>
      <c r="T627" s="146">
        <v>0.31230255644201332</v>
      </c>
      <c r="U627" s="146">
        <v>0.27637706029808362</v>
      </c>
      <c r="V627" s="146">
        <v>0.35519338022779345</v>
      </c>
      <c r="W627" s="146">
        <v>0.30544184005495179</v>
      </c>
      <c r="X627" s="146">
        <v>0.31488638749449371</v>
      </c>
      <c r="Y627" s="146">
        <v>0.33173386161194096</v>
      </c>
      <c r="Z627" s="146">
        <v>0.4172088572990707</v>
      </c>
      <c r="AA627" s="146">
        <v>0.44908419901585572</v>
      </c>
      <c r="AB627" s="146">
        <v>0.27918944778567528</v>
      </c>
      <c r="AC627" s="146">
        <v>0.42070803717878613</v>
      </c>
      <c r="AD627" s="146">
        <v>0.35855183298637572</v>
      </c>
      <c r="AE627" s="146">
        <v>0.31018999453253143</v>
      </c>
    </row>
    <row r="628" spans="1:31" x14ac:dyDescent="0.25">
      <c r="A628" s="10">
        <v>27</v>
      </c>
      <c r="B628" s="71" t="s">
        <v>227</v>
      </c>
      <c r="C628" s="43">
        <f t="shared" si="106"/>
        <v>0.27287364657340024</v>
      </c>
      <c r="D628" s="49"/>
      <c r="E628" s="49"/>
      <c r="F628" s="49"/>
      <c r="G628" s="49"/>
      <c r="H628" s="49">
        <v>1</v>
      </c>
      <c r="I628" s="49"/>
      <c r="J628" s="10">
        <f t="shared" si="99"/>
        <v>0</v>
      </c>
      <c r="K628" s="10">
        <f t="shared" si="100"/>
        <v>0</v>
      </c>
      <c r="L628" s="10">
        <f t="shared" si="101"/>
        <v>0</v>
      </c>
      <c r="M628" s="10">
        <f t="shared" si="102"/>
        <v>0</v>
      </c>
      <c r="N628" s="10">
        <f t="shared" si="103"/>
        <v>70.709999999999994</v>
      </c>
      <c r="O628" s="69">
        <f t="shared" si="104"/>
        <v>0</v>
      </c>
      <c r="P628" s="70">
        <f t="shared" si="105"/>
        <v>19.29489554920513</v>
      </c>
      <c r="R628" s="146">
        <v>0.37003439251762632</v>
      </c>
      <c r="S628" s="146">
        <v>0.33659375409039544</v>
      </c>
      <c r="T628" s="146">
        <v>0.32507899141551039</v>
      </c>
      <c r="U628" s="146">
        <v>0.27287364657340024</v>
      </c>
      <c r="V628" s="146">
        <v>0.35346498572346802</v>
      </c>
      <c r="W628" s="146">
        <v>0.30277102485903928</v>
      </c>
      <c r="X628" s="146">
        <v>0.3147403964844252</v>
      </c>
      <c r="Y628" s="146">
        <v>0.33760796956257189</v>
      </c>
      <c r="Z628" s="146">
        <v>0.41047020229633679</v>
      </c>
      <c r="AA628" s="146">
        <v>0.43272963367960643</v>
      </c>
      <c r="AB628" s="146">
        <v>0.25855658829961731</v>
      </c>
      <c r="AC628" s="146">
        <v>0.40001366867140514</v>
      </c>
      <c r="AD628" s="146">
        <v>0.36469885070940788</v>
      </c>
      <c r="AE628" s="146">
        <v>0.2732367413887371</v>
      </c>
    </row>
    <row r="629" spans="1:31" x14ac:dyDescent="0.25">
      <c r="A629" s="10">
        <v>28</v>
      </c>
      <c r="B629" s="71" t="s">
        <v>228</v>
      </c>
      <c r="C629" s="43">
        <f t="shared" si="106"/>
        <v>0.26247666230855321</v>
      </c>
      <c r="D629" s="49"/>
      <c r="E629" s="49"/>
      <c r="F629" s="49"/>
      <c r="G629" s="49"/>
      <c r="H629" s="49">
        <v>1</v>
      </c>
      <c r="I629" s="49"/>
      <c r="J629" s="10">
        <f t="shared" si="99"/>
        <v>0</v>
      </c>
      <c r="K629" s="10">
        <f t="shared" si="100"/>
        <v>0</v>
      </c>
      <c r="L629" s="10">
        <f t="shared" si="101"/>
        <v>0</v>
      </c>
      <c r="M629" s="10">
        <f t="shared" si="102"/>
        <v>0</v>
      </c>
      <c r="N629" s="10">
        <f t="shared" si="103"/>
        <v>70.709999999999994</v>
      </c>
      <c r="O629" s="69">
        <f t="shared" si="104"/>
        <v>0</v>
      </c>
      <c r="P629" s="70">
        <f t="shared" si="105"/>
        <v>18.559724791837795</v>
      </c>
      <c r="R629" s="146">
        <v>0.37128032611416922</v>
      </c>
      <c r="S629" s="146">
        <v>0.32797220868709137</v>
      </c>
      <c r="T629" s="146">
        <v>0.33440464819304055</v>
      </c>
      <c r="U629" s="146">
        <v>0.26247666230855321</v>
      </c>
      <c r="V629" s="146">
        <v>0.34669267071853999</v>
      </c>
      <c r="W629" s="146">
        <v>0.29607292365793353</v>
      </c>
      <c r="X629" s="146">
        <v>0.31010923722058442</v>
      </c>
      <c r="Y629" s="146">
        <v>0.33098470001823727</v>
      </c>
      <c r="Z629" s="146">
        <v>0.41047020229633679</v>
      </c>
      <c r="AA629" s="146">
        <v>0.43272963367960643</v>
      </c>
      <c r="AB629" s="146">
        <v>0.25855658829961731</v>
      </c>
      <c r="AC629" s="146">
        <v>0.40001366867140514</v>
      </c>
      <c r="AD629" s="146">
        <v>0.36565881804410721</v>
      </c>
      <c r="AE629" s="146">
        <v>0.2732367413887371</v>
      </c>
    </row>
    <row r="630" spans="1:31" x14ac:dyDescent="0.25">
      <c r="A630" s="10">
        <v>29</v>
      </c>
      <c r="B630" s="71" t="s">
        <v>229</v>
      </c>
      <c r="C630" s="43">
        <f t="shared" si="106"/>
        <v>0.24975413617473538</v>
      </c>
      <c r="D630" s="49"/>
      <c r="E630" s="49"/>
      <c r="F630" s="49"/>
      <c r="G630" s="49"/>
      <c r="H630" s="49">
        <v>1</v>
      </c>
      <c r="I630" s="49"/>
      <c r="J630" s="10">
        <f t="shared" si="99"/>
        <v>0</v>
      </c>
      <c r="K630" s="10">
        <f t="shared" si="100"/>
        <v>0</v>
      </c>
      <c r="L630" s="10">
        <f t="shared" si="101"/>
        <v>0</v>
      </c>
      <c r="M630" s="10">
        <f t="shared" si="102"/>
        <v>0</v>
      </c>
      <c r="N630" s="10">
        <f t="shared" si="103"/>
        <v>70.709999999999994</v>
      </c>
      <c r="O630" s="69">
        <f t="shared" si="104"/>
        <v>0</v>
      </c>
      <c r="P630" s="70">
        <f t="shared" si="105"/>
        <v>17.660114968915536</v>
      </c>
      <c r="R630" s="146">
        <v>0.36653316139822661</v>
      </c>
      <c r="S630" s="146">
        <v>0.3143760315860808</v>
      </c>
      <c r="T630" s="146">
        <v>0.33618707494715561</v>
      </c>
      <c r="U630" s="146">
        <v>0.24975413617473538</v>
      </c>
      <c r="V630" s="146">
        <v>0.33455236124344795</v>
      </c>
      <c r="W630" s="146">
        <v>0.28639227173331649</v>
      </c>
      <c r="X630" s="146">
        <v>0.30424526498283144</v>
      </c>
      <c r="Y630" s="146">
        <v>0.31549918934838528</v>
      </c>
      <c r="Z630" s="146">
        <v>0.37287452159650092</v>
      </c>
      <c r="AA630" s="146">
        <v>0.38620147621651169</v>
      </c>
      <c r="AB630" s="146">
        <v>0.2264215418261345</v>
      </c>
      <c r="AC630" s="146">
        <v>0.34772416621104429</v>
      </c>
      <c r="AD630" s="146">
        <v>0.36051210241773624</v>
      </c>
      <c r="AE630" s="146">
        <v>0.22361262985237834</v>
      </c>
    </row>
    <row r="631" spans="1:31" x14ac:dyDescent="0.25">
      <c r="A631" s="10">
        <v>30</v>
      </c>
      <c r="B631" s="71" t="s">
        <v>230</v>
      </c>
      <c r="C631" s="43">
        <f t="shared" si="106"/>
        <v>0.23026639733118395</v>
      </c>
      <c r="D631" s="49"/>
      <c r="E631" s="49"/>
      <c r="F631" s="49"/>
      <c r="G631" s="49"/>
      <c r="H631" s="49">
        <v>1</v>
      </c>
      <c r="I631" s="49"/>
      <c r="J631" s="10">
        <f t="shared" si="99"/>
        <v>0</v>
      </c>
      <c r="K631" s="10">
        <f t="shared" si="100"/>
        <v>0</v>
      </c>
      <c r="L631" s="10">
        <f t="shared" si="101"/>
        <v>0</v>
      </c>
      <c r="M631" s="10">
        <f t="shared" si="102"/>
        <v>0</v>
      </c>
      <c r="N631" s="10">
        <f t="shared" si="103"/>
        <v>70.709999999999994</v>
      </c>
      <c r="O631" s="69">
        <f t="shared" si="104"/>
        <v>0</v>
      </c>
      <c r="P631" s="70">
        <f t="shared" si="105"/>
        <v>16.282136955288017</v>
      </c>
      <c r="R631" s="146">
        <v>0.35606101066272511</v>
      </c>
      <c r="S631" s="146">
        <v>0.29305494980370972</v>
      </c>
      <c r="T631" s="146">
        <v>0.32969904156217666</v>
      </c>
      <c r="U631" s="146">
        <v>0.23026639733118395</v>
      </c>
      <c r="V631" s="146">
        <v>0.31595550114402582</v>
      </c>
      <c r="W631" s="146">
        <v>0.26848854210771933</v>
      </c>
      <c r="X631" s="146">
        <v>0.29005169455950153</v>
      </c>
      <c r="Y631" s="146">
        <v>0.29546762991674075</v>
      </c>
      <c r="Z631" s="146">
        <v>0.37287452159650092</v>
      </c>
      <c r="AA631" s="146">
        <v>0.38620147621651169</v>
      </c>
      <c r="AB631" s="146">
        <v>0.2264215418261345</v>
      </c>
      <c r="AC631" s="146">
        <v>0.34772416621104429</v>
      </c>
      <c r="AD631" s="146">
        <v>0.34887955706785101</v>
      </c>
      <c r="AE631" s="146">
        <v>0.22361262985237834</v>
      </c>
    </row>
    <row r="632" spans="1:31" x14ac:dyDescent="0.25">
      <c r="A632" s="10">
        <v>31</v>
      </c>
      <c r="B632" s="71" t="s">
        <v>231</v>
      </c>
      <c r="C632" s="43">
        <f t="shared" si="106"/>
        <v>0.20564434527042419</v>
      </c>
      <c r="D632" s="49"/>
      <c r="E632" s="49"/>
      <c r="F632" s="49"/>
      <c r="G632" s="49"/>
      <c r="H632" s="49">
        <v>1</v>
      </c>
      <c r="I632" s="49"/>
      <c r="J632" s="10">
        <f t="shared" si="99"/>
        <v>0</v>
      </c>
      <c r="K632" s="10">
        <f t="shared" si="100"/>
        <v>0</v>
      </c>
      <c r="L632" s="10">
        <f t="shared" si="101"/>
        <v>0</v>
      </c>
      <c r="M632" s="10">
        <f t="shared" si="102"/>
        <v>0</v>
      </c>
      <c r="N632" s="10">
        <f t="shared" si="103"/>
        <v>70.709999999999994</v>
      </c>
      <c r="O632" s="69">
        <f t="shared" si="104"/>
        <v>0</v>
      </c>
      <c r="P632" s="70">
        <f t="shared" si="105"/>
        <v>14.541111654071694</v>
      </c>
      <c r="R632" s="146">
        <v>0.33901222309483792</v>
      </c>
      <c r="S632" s="146">
        <v>0.27063893175511911</v>
      </c>
      <c r="T632" s="146">
        <v>0.32031634712851476</v>
      </c>
      <c r="U632" s="146">
        <v>0.20564434527042419</v>
      </c>
      <c r="V632" s="146">
        <v>0.29172473972762047</v>
      </c>
      <c r="W632" s="146">
        <v>0.24498199826987657</v>
      </c>
      <c r="X632" s="146">
        <v>0.27220023827278766</v>
      </c>
      <c r="Y632" s="146">
        <v>0.27386112849833266</v>
      </c>
      <c r="Z632" s="146">
        <v>0.30272689994532531</v>
      </c>
      <c r="AA632" s="146">
        <v>0.31140650628758887</v>
      </c>
      <c r="AB632" s="146">
        <v>0.16509704756697652</v>
      </c>
      <c r="AC632" s="146">
        <v>0.27432340076544565</v>
      </c>
      <c r="AD632" s="146">
        <v>0.33155174332890947</v>
      </c>
      <c r="AE632" s="146">
        <v>0.16971705850191363</v>
      </c>
    </row>
    <row r="633" spans="1:31" x14ac:dyDescent="0.25">
      <c r="A633" s="10">
        <v>32</v>
      </c>
      <c r="B633" s="71" t="s">
        <v>232</v>
      </c>
      <c r="C633" s="43">
        <f t="shared" si="106"/>
        <v>0.17771519146093312</v>
      </c>
      <c r="D633" s="49"/>
      <c r="E633" s="49"/>
      <c r="F633" s="49"/>
      <c r="G633" s="49"/>
      <c r="H633" s="49">
        <v>1</v>
      </c>
      <c r="I633" s="49"/>
      <c r="J633" s="10">
        <f t="shared" si="99"/>
        <v>0</v>
      </c>
      <c r="K633" s="10">
        <f t="shared" si="100"/>
        <v>0</v>
      </c>
      <c r="L633" s="10">
        <f t="shared" si="101"/>
        <v>0</v>
      </c>
      <c r="M633" s="10">
        <f t="shared" si="102"/>
        <v>0</v>
      </c>
      <c r="N633" s="10">
        <f t="shared" si="103"/>
        <v>70.709999999999994</v>
      </c>
      <c r="O633" s="69">
        <f t="shared" si="104"/>
        <v>0</v>
      </c>
      <c r="P633" s="70">
        <f t="shared" si="105"/>
        <v>12.56624118820258</v>
      </c>
      <c r="R633" s="146">
        <v>0.31585205237934999</v>
      </c>
      <c r="S633" s="146">
        <v>0.24462772927335061</v>
      </c>
      <c r="T633" s="146">
        <v>0.30292699171536797</v>
      </c>
      <c r="U633" s="146">
        <v>0.17771519146093312</v>
      </c>
      <c r="V633" s="146">
        <v>0.26530024682495623</v>
      </c>
      <c r="W633" s="146">
        <v>0.2176925016782017</v>
      </c>
      <c r="X633" s="146">
        <v>0.25022048064580227</v>
      </c>
      <c r="Y633" s="146">
        <v>0.24278794875948734</v>
      </c>
      <c r="Z633" s="146">
        <v>0.30272689994532531</v>
      </c>
      <c r="AA633" s="146">
        <v>0.31140650628758887</v>
      </c>
      <c r="AB633" s="146">
        <v>0.16509704756697652</v>
      </c>
      <c r="AC633" s="146">
        <v>0.27432340076544565</v>
      </c>
      <c r="AD633" s="146">
        <v>0.30934342339254728</v>
      </c>
      <c r="AE633" s="146">
        <v>0.16971705850191363</v>
      </c>
    </row>
    <row r="634" spans="1:31" x14ac:dyDescent="0.25">
      <c r="A634" s="10">
        <v>33</v>
      </c>
      <c r="B634" s="71" t="s">
        <v>233</v>
      </c>
      <c r="C634" s="43">
        <f t="shared" si="106"/>
        <v>0.14757375269167428</v>
      </c>
      <c r="D634" s="49"/>
      <c r="E634" s="49"/>
      <c r="F634" s="49"/>
      <c r="G634" s="49"/>
      <c r="H634" s="49">
        <v>1</v>
      </c>
      <c r="I634" s="49"/>
      <c r="J634" s="10">
        <f t="shared" si="99"/>
        <v>0</v>
      </c>
      <c r="K634" s="10">
        <f t="shared" si="100"/>
        <v>0</v>
      </c>
      <c r="L634" s="10">
        <f t="shared" si="101"/>
        <v>0</v>
      </c>
      <c r="M634" s="10">
        <f t="shared" si="102"/>
        <v>0</v>
      </c>
      <c r="N634" s="10">
        <f t="shared" si="103"/>
        <v>70.709999999999994</v>
      </c>
      <c r="O634" s="69">
        <f t="shared" si="104"/>
        <v>0</v>
      </c>
      <c r="P634" s="70">
        <f t="shared" si="105"/>
        <v>10.434940052828287</v>
      </c>
      <c r="R634" s="146">
        <v>0.28725866490425328</v>
      </c>
      <c r="S634" s="146">
        <v>0.21373673209331195</v>
      </c>
      <c r="T634" s="146">
        <v>0.27748819708063738</v>
      </c>
      <c r="U634" s="146">
        <v>0.14757375269167428</v>
      </c>
      <c r="V634" s="146">
        <v>0.23506996217719137</v>
      </c>
      <c r="W634" s="146">
        <v>0.18635886851227432</v>
      </c>
      <c r="X634" s="146">
        <v>0.22240919322774594</v>
      </c>
      <c r="Y634" s="146">
        <v>0.20890541304425334</v>
      </c>
      <c r="Z634" s="146">
        <v>0.21668261344997269</v>
      </c>
      <c r="AA634" s="146">
        <v>0.21860989611809731</v>
      </c>
      <c r="AB634" s="146">
        <v>9.6473482777474043E-2</v>
      </c>
      <c r="AC634" s="146">
        <v>0.18868234007654461</v>
      </c>
      <c r="AD634" s="146">
        <v>0.28131883078124237</v>
      </c>
      <c r="AE634" s="146">
        <v>0.10093630399125206</v>
      </c>
    </row>
    <row r="635" spans="1:31" x14ac:dyDescent="0.25">
      <c r="A635" s="10">
        <v>34</v>
      </c>
      <c r="B635" s="71" t="s">
        <v>234</v>
      </c>
      <c r="C635" s="43">
        <f t="shared" si="106"/>
        <v>0.11771168096511651</v>
      </c>
      <c r="D635" s="49"/>
      <c r="E635" s="49"/>
      <c r="F635" s="49"/>
      <c r="G635" s="49"/>
      <c r="H635" s="49">
        <v>1</v>
      </c>
      <c r="I635" s="49"/>
      <c r="J635" s="10">
        <f t="shared" si="99"/>
        <v>0</v>
      </c>
      <c r="K635" s="10">
        <f t="shared" si="100"/>
        <v>0</v>
      </c>
      <c r="L635" s="10">
        <f t="shared" si="101"/>
        <v>0</v>
      </c>
      <c r="M635" s="10">
        <f t="shared" si="102"/>
        <v>0</v>
      </c>
      <c r="N635" s="10">
        <f t="shared" si="103"/>
        <v>70.709999999999994</v>
      </c>
      <c r="O635" s="69">
        <f t="shared" si="104"/>
        <v>0</v>
      </c>
      <c r="P635" s="70">
        <f t="shared" si="105"/>
        <v>8.3233929610433872</v>
      </c>
      <c r="R635" s="146">
        <v>0.25325571763657079</v>
      </c>
      <c r="S635" s="146">
        <v>0.18479420417442011</v>
      </c>
      <c r="T635" s="146">
        <v>0.24529044019430235</v>
      </c>
      <c r="U635" s="146">
        <v>0.11771168096511651</v>
      </c>
      <c r="V635" s="146">
        <v>0.20248806385286855</v>
      </c>
      <c r="W635" s="146">
        <v>0.15231229372778582</v>
      </c>
      <c r="X635" s="146">
        <v>0.1889610306987099</v>
      </c>
      <c r="Y635" s="146">
        <v>0.17374589733975163</v>
      </c>
      <c r="Z635" s="146">
        <v>0.21668261344997269</v>
      </c>
      <c r="AA635" s="146">
        <v>0.21860989611809731</v>
      </c>
      <c r="AB635" s="146">
        <v>9.6473482777474043E-2</v>
      </c>
      <c r="AC635" s="146">
        <v>0.18868234007654461</v>
      </c>
      <c r="AD635" s="146">
        <v>0.24785711225743895</v>
      </c>
      <c r="AE635" s="146">
        <v>0.10093630399125206</v>
      </c>
    </row>
    <row r="636" spans="1:31" x14ac:dyDescent="0.25">
      <c r="A636" s="10">
        <v>35</v>
      </c>
      <c r="B636" s="71" t="s">
        <v>235</v>
      </c>
      <c r="C636" s="43">
        <f t="shared" si="106"/>
        <v>9.0597976901887922E-2</v>
      </c>
      <c r="D636" s="49"/>
      <c r="E636" s="49"/>
      <c r="F636" s="49"/>
      <c r="G636" s="49"/>
      <c r="H636" s="49">
        <v>1</v>
      </c>
      <c r="I636" s="49"/>
      <c r="J636" s="10">
        <f t="shared" si="99"/>
        <v>0</v>
      </c>
      <c r="K636" s="10">
        <f t="shared" si="100"/>
        <v>0</v>
      </c>
      <c r="L636" s="10">
        <f t="shared" si="101"/>
        <v>0</v>
      </c>
      <c r="M636" s="10">
        <f t="shared" si="102"/>
        <v>0</v>
      </c>
      <c r="N636" s="10">
        <f t="shared" si="103"/>
        <v>70.709999999999994</v>
      </c>
      <c r="O636" s="69">
        <f t="shared" si="104"/>
        <v>0</v>
      </c>
      <c r="P636" s="70">
        <f t="shared" si="105"/>
        <v>6.4061829467324944</v>
      </c>
      <c r="R636" s="146">
        <v>0.21657164743961818</v>
      </c>
      <c r="S636" s="146">
        <v>0.14937689565764686</v>
      </c>
      <c r="T636" s="146">
        <v>0.21070423145745312</v>
      </c>
      <c r="U636" s="146">
        <v>9.0597976901887922E-2</v>
      </c>
      <c r="V636" s="146">
        <v>0.16863479841719117</v>
      </c>
      <c r="W636" s="146">
        <v>0.11747374219750624</v>
      </c>
      <c r="X636" s="146">
        <v>0.15582918202482252</v>
      </c>
      <c r="Y636" s="146">
        <v>0.13732642804583928</v>
      </c>
      <c r="Z636" s="146">
        <v>0.12319573537452159</v>
      </c>
      <c r="AA636" s="146">
        <v>0.11219245489338442</v>
      </c>
      <c r="AB636" s="146">
        <v>3.5381355932203387E-2</v>
      </c>
      <c r="AC636" s="146">
        <v>9.0643794423182045E-2</v>
      </c>
      <c r="AD636" s="146">
        <v>0.21213664706375507</v>
      </c>
      <c r="AE636" s="146">
        <v>3.7916894477856754E-2</v>
      </c>
    </row>
    <row r="637" spans="1:31" x14ac:dyDescent="0.25">
      <c r="A637" s="10">
        <v>36</v>
      </c>
      <c r="B637" s="71" t="s">
        <v>236</v>
      </c>
      <c r="C637" s="43">
        <f t="shared" si="106"/>
        <v>6.7780484927764645E-2</v>
      </c>
      <c r="D637" s="49"/>
      <c r="E637" s="49"/>
      <c r="F637" s="49"/>
      <c r="G637" s="49"/>
      <c r="H637" s="49">
        <v>1</v>
      </c>
      <c r="I637" s="49"/>
      <c r="J637" s="10">
        <f t="shared" si="99"/>
        <v>0</v>
      </c>
      <c r="K637" s="10">
        <f t="shared" si="100"/>
        <v>0</v>
      </c>
      <c r="L637" s="10">
        <f t="shared" si="101"/>
        <v>0</v>
      </c>
      <c r="M637" s="10">
        <f t="shared" si="102"/>
        <v>0</v>
      </c>
      <c r="N637" s="10">
        <f t="shared" si="103"/>
        <v>70.709999999999994</v>
      </c>
      <c r="O637" s="69">
        <f t="shared" si="104"/>
        <v>0</v>
      </c>
      <c r="P637" s="70">
        <f t="shared" si="105"/>
        <v>4.7927580892422377</v>
      </c>
      <c r="R637" s="146">
        <v>0.17763227971980916</v>
      </c>
      <c r="S637" s="146">
        <v>0.11242495205908547</v>
      </c>
      <c r="T637" s="146">
        <v>0.17710192228887536</v>
      </c>
      <c r="U637" s="146">
        <v>6.7780484927764645E-2</v>
      </c>
      <c r="V637" s="146">
        <v>0.13451562613469453</v>
      </c>
      <c r="W637" s="146">
        <v>8.4690960092471679E-2</v>
      </c>
      <c r="X637" s="146">
        <v>0.12415724345162041</v>
      </c>
      <c r="Y637" s="146">
        <v>9.9919427560226648E-2</v>
      </c>
      <c r="Z637" s="146">
        <v>0.12319573537452159</v>
      </c>
      <c r="AA637" s="146">
        <v>0.11219245489338442</v>
      </c>
      <c r="AB637" s="146">
        <v>3.5381355932203387E-2</v>
      </c>
      <c r="AC637" s="146">
        <v>9.0643794423182045E-2</v>
      </c>
      <c r="AD637" s="146">
        <v>0.17437524291478604</v>
      </c>
      <c r="AE637" s="146">
        <v>3.7916894477856754E-2</v>
      </c>
    </row>
    <row r="638" spans="1:31" x14ac:dyDescent="0.25">
      <c r="A638" s="10">
        <v>37</v>
      </c>
      <c r="B638" s="71" t="s">
        <v>237</v>
      </c>
      <c r="C638" s="43">
        <f t="shared" si="106"/>
        <v>4.5589681184565321E-2</v>
      </c>
      <c r="D638" s="49"/>
      <c r="E638" s="49"/>
      <c r="F638" s="49"/>
      <c r="G638" s="49"/>
      <c r="H638" s="49">
        <v>1</v>
      </c>
      <c r="I638" s="49"/>
      <c r="J638" s="10">
        <f t="shared" si="99"/>
        <v>0</v>
      </c>
      <c r="K638" s="10">
        <f t="shared" si="100"/>
        <v>0</v>
      </c>
      <c r="L638" s="10">
        <f t="shared" si="101"/>
        <v>0</v>
      </c>
      <c r="M638" s="10">
        <f t="shared" si="102"/>
        <v>0</v>
      </c>
      <c r="N638" s="10">
        <f t="shared" si="103"/>
        <v>70.709999999999994</v>
      </c>
      <c r="O638" s="69">
        <f t="shared" si="104"/>
        <v>0</v>
      </c>
      <c r="P638" s="70">
        <f t="shared" si="105"/>
        <v>3.2236463565606135</v>
      </c>
      <c r="R638" s="146">
        <v>0.13474219850716418</v>
      </c>
      <c r="S638" s="146">
        <v>7.595581500310912E-2</v>
      </c>
      <c r="T638" s="146">
        <v>0.13972086840157374</v>
      </c>
      <c r="U638" s="146">
        <v>4.5589681184565321E-2</v>
      </c>
      <c r="V638" s="146">
        <v>9.6706996352580607E-2</v>
      </c>
      <c r="W638" s="146">
        <v>5.1807074573080814E-2</v>
      </c>
      <c r="X638" s="146">
        <v>9.0060231988946499E-2</v>
      </c>
      <c r="Y638" s="146">
        <v>6.2597559073898468E-2</v>
      </c>
      <c r="Z638" s="146">
        <v>4.1771459814106071E-2</v>
      </c>
      <c r="AA638" s="146">
        <v>3.009841443411701E-2</v>
      </c>
      <c r="AB638" s="146">
        <v>4.4901585565882991E-3</v>
      </c>
      <c r="AC638" s="146">
        <v>2.4241388737014764E-2</v>
      </c>
      <c r="AD638" s="146">
        <v>0.13279010333180483</v>
      </c>
      <c r="AE638" s="146">
        <v>6.6156369600874785E-3</v>
      </c>
    </row>
    <row r="639" spans="1:31" x14ac:dyDescent="0.25">
      <c r="A639" s="10">
        <v>38</v>
      </c>
      <c r="B639" s="71" t="s">
        <v>238</v>
      </c>
      <c r="C639" s="43">
        <f t="shared" si="106"/>
        <v>2.5905630365061882E-2</v>
      </c>
      <c r="D639" s="49"/>
      <c r="E639" s="49"/>
      <c r="F639" s="49"/>
      <c r="G639" s="49"/>
      <c r="H639" s="49">
        <v>1</v>
      </c>
      <c r="I639" s="49"/>
      <c r="J639" s="10">
        <f t="shared" si="99"/>
        <v>0</v>
      </c>
      <c r="K639" s="10">
        <f t="shared" si="100"/>
        <v>0</v>
      </c>
      <c r="L639" s="10">
        <f t="shared" si="101"/>
        <v>0</v>
      </c>
      <c r="M639" s="10">
        <f t="shared" si="102"/>
        <v>0</v>
      </c>
      <c r="N639" s="10">
        <f t="shared" si="103"/>
        <v>70.709999999999994</v>
      </c>
      <c r="O639" s="69">
        <f t="shared" si="104"/>
        <v>0</v>
      </c>
      <c r="P639" s="70">
        <f t="shared" si="105"/>
        <v>1.8317871231135257</v>
      </c>
      <c r="R639" s="146">
        <v>9.0125158701842303E-2</v>
      </c>
      <c r="S639" s="146">
        <v>4.2478354202079308E-2</v>
      </c>
      <c r="T639" s="146">
        <v>9.7135128392255993E-2</v>
      </c>
      <c r="U639" s="146">
        <v>2.5905630365061882E-2</v>
      </c>
      <c r="V639" s="146">
        <v>5.815050356378753E-2</v>
      </c>
      <c r="W639" s="146">
        <v>2.4879865216182743E-2</v>
      </c>
      <c r="X639" s="146">
        <v>5.6433636003160099E-2</v>
      </c>
      <c r="Y639" s="146">
        <v>3.235867292804135E-2</v>
      </c>
      <c r="Z639" s="146">
        <v>4.1771459814106071E-2</v>
      </c>
      <c r="AA639" s="146">
        <v>3.009841443411701E-2</v>
      </c>
      <c r="AB639" s="146">
        <v>4.4901585565882991E-3</v>
      </c>
      <c r="AC639" s="146">
        <v>2.4241388737014764E-2</v>
      </c>
      <c r="AD639" s="146">
        <v>8.8768744126309487E-2</v>
      </c>
      <c r="AE639" s="146">
        <v>6.6156369600874785E-3</v>
      </c>
    </row>
    <row r="640" spans="1:31" x14ac:dyDescent="0.25">
      <c r="A640" s="10">
        <v>39</v>
      </c>
      <c r="B640" s="72" t="s">
        <v>239</v>
      </c>
      <c r="C640" s="43">
        <f t="shared" si="106"/>
        <v>1.1740966254057484E-2</v>
      </c>
      <c r="D640" s="49"/>
      <c r="E640" s="49"/>
      <c r="F640" s="49"/>
      <c r="G640" s="49">
        <v>1</v>
      </c>
      <c r="H640" s="49"/>
      <c r="I640" s="49"/>
      <c r="J640" s="10">
        <f t="shared" si="99"/>
        <v>0</v>
      </c>
      <c r="K640" s="10">
        <f t="shared" si="100"/>
        <v>0</v>
      </c>
      <c r="L640" s="10">
        <f t="shared" si="101"/>
        <v>0</v>
      </c>
      <c r="M640" s="10">
        <f t="shared" si="102"/>
        <v>102.71</v>
      </c>
      <c r="N640" s="10">
        <f t="shared" si="103"/>
        <v>0</v>
      </c>
      <c r="O640" s="69">
        <f t="shared" si="104"/>
        <v>0</v>
      </c>
      <c r="P640" s="70">
        <f t="shared" si="105"/>
        <v>1.2059146439542441</v>
      </c>
      <c r="R640" s="146">
        <v>4.7889586910166079E-2</v>
      </c>
      <c r="S640" s="146">
        <v>1.8225946982584867E-2</v>
      </c>
      <c r="T640" s="146">
        <v>5.6060886270427851E-2</v>
      </c>
      <c r="U640" s="146">
        <v>1.1740966254057484E-2</v>
      </c>
      <c r="V640" s="146">
        <v>2.635801619095942E-2</v>
      </c>
      <c r="W640" s="146">
        <v>9.4447439577855976E-3</v>
      </c>
      <c r="X640" s="146">
        <v>2.785995108807918E-2</v>
      </c>
      <c r="Y640" s="146">
        <v>1.3604093485664322E-2</v>
      </c>
      <c r="Z640" s="146">
        <v>8.0986878075451057E-3</v>
      </c>
      <c r="AA640" s="146">
        <v>5.2351011481683975E-3</v>
      </c>
      <c r="AB640" s="146">
        <v>0</v>
      </c>
      <c r="AC640" s="146">
        <v>2.2826681246582835E-3</v>
      </c>
      <c r="AD640" s="146">
        <v>4.7457880924670903E-2</v>
      </c>
      <c r="AE640" s="146">
        <v>0</v>
      </c>
    </row>
    <row r="641" spans="1:31" x14ac:dyDescent="0.25">
      <c r="A641" s="10">
        <v>40</v>
      </c>
      <c r="B641" s="72" t="s">
        <v>240</v>
      </c>
      <c r="C641" s="43">
        <f t="shared" si="106"/>
        <v>2.6351107541260858E-3</v>
      </c>
      <c r="D641" s="49"/>
      <c r="E641" s="49"/>
      <c r="F641" s="49"/>
      <c r="G641" s="49">
        <v>1</v>
      </c>
      <c r="H641" s="49"/>
      <c r="I641" s="49"/>
      <c r="J641" s="10">
        <f t="shared" si="99"/>
        <v>0</v>
      </c>
      <c r="K641" s="10">
        <f t="shared" si="100"/>
        <v>0</v>
      </c>
      <c r="L641" s="10">
        <f t="shared" si="101"/>
        <v>0</v>
      </c>
      <c r="M641" s="10">
        <f t="shared" si="102"/>
        <v>102.71</v>
      </c>
      <c r="N641" s="10">
        <f t="shared" si="103"/>
        <v>0</v>
      </c>
      <c r="O641" s="69">
        <f t="shared" si="104"/>
        <v>0</v>
      </c>
      <c r="P641" s="70">
        <f t="shared" si="105"/>
        <v>0.27065222555629026</v>
      </c>
      <c r="R641" s="146">
        <v>1.8689003948146495E-2</v>
      </c>
      <c r="S641" s="146">
        <v>6.2419988719921733E-3</v>
      </c>
      <c r="T641" s="146">
        <v>2.5003882506726496E-2</v>
      </c>
      <c r="U641" s="146">
        <v>2.6351107541260858E-3</v>
      </c>
      <c r="V641" s="146">
        <v>1.01626273018737E-2</v>
      </c>
      <c r="W641" s="146">
        <v>1.0278847126225176E-3</v>
      </c>
      <c r="X641" s="146">
        <v>1.1508957960403013E-2</v>
      </c>
      <c r="Y641" s="146">
        <v>3.1073179738845304E-3</v>
      </c>
      <c r="Z641" s="146">
        <v>8.0986878075451057E-3</v>
      </c>
      <c r="AA641" s="146">
        <v>5.2351011481683975E-3</v>
      </c>
      <c r="AB641" s="146">
        <v>0</v>
      </c>
      <c r="AC641" s="146">
        <v>2.2826681246582835E-3</v>
      </c>
      <c r="AD641" s="146">
        <v>1.8747597360009381E-2</v>
      </c>
      <c r="AE641" s="146">
        <v>0</v>
      </c>
    </row>
    <row r="642" spans="1:31" x14ac:dyDescent="0.25">
      <c r="A642" s="10">
        <v>41</v>
      </c>
      <c r="B642" s="72" t="s">
        <v>241</v>
      </c>
      <c r="C642" s="43">
        <f t="shared" si="106"/>
        <v>7.5504606135417887E-6</v>
      </c>
      <c r="D642" s="49"/>
      <c r="E642" s="49"/>
      <c r="F642" s="49"/>
      <c r="G642" s="49">
        <v>1</v>
      </c>
      <c r="H642" s="49"/>
      <c r="I642" s="49"/>
      <c r="J642" s="10">
        <f t="shared" si="99"/>
        <v>0</v>
      </c>
      <c r="K642" s="10">
        <f t="shared" si="100"/>
        <v>0</v>
      </c>
      <c r="L642" s="10">
        <f t="shared" si="101"/>
        <v>0</v>
      </c>
      <c r="M642" s="10">
        <f t="shared" si="102"/>
        <v>102.71</v>
      </c>
      <c r="N642" s="10">
        <f t="shared" si="103"/>
        <v>0</v>
      </c>
      <c r="O642" s="69">
        <f t="shared" si="104"/>
        <v>0</v>
      </c>
      <c r="P642" s="70">
        <f t="shared" si="105"/>
        <v>7.7550780961687705E-4</v>
      </c>
      <c r="R642" s="146">
        <v>6.7737782242438148E-3</v>
      </c>
      <c r="S642" s="146">
        <v>4.7418499718172548E-4</v>
      </c>
      <c r="T642" s="146">
        <v>1.0031497772159736E-2</v>
      </c>
      <c r="U642" s="146">
        <v>7.5504606135417887E-6</v>
      </c>
      <c r="V642" s="146">
        <v>2.3100657317423464E-3</v>
      </c>
      <c r="W642" s="146">
        <v>0</v>
      </c>
      <c r="X642" s="146">
        <v>2.5872851228812988E-3</v>
      </c>
      <c r="Y642" s="146">
        <v>2.5539599785352292E-5</v>
      </c>
      <c r="Z642" s="146">
        <v>0</v>
      </c>
      <c r="AA642" s="146">
        <v>0</v>
      </c>
      <c r="AB642" s="146">
        <v>0</v>
      </c>
      <c r="AC642" s="146">
        <v>0</v>
      </c>
      <c r="AD642" s="146">
        <v>7.1069850577316152E-3</v>
      </c>
      <c r="AE642" s="146">
        <v>0</v>
      </c>
    </row>
    <row r="643" spans="1:31" x14ac:dyDescent="0.25">
      <c r="A643" s="10">
        <v>42</v>
      </c>
      <c r="B643" s="72" t="s">
        <v>242</v>
      </c>
      <c r="C643" s="43">
        <f t="shared" si="106"/>
        <v>0</v>
      </c>
      <c r="D643" s="49"/>
      <c r="E643" s="49"/>
      <c r="F643" s="49"/>
      <c r="G643" s="49">
        <v>1</v>
      </c>
      <c r="H643" s="49"/>
      <c r="I643" s="49"/>
      <c r="J643" s="10">
        <f t="shared" si="99"/>
        <v>0</v>
      </c>
      <c r="K643" s="10">
        <f t="shared" si="100"/>
        <v>0</v>
      </c>
      <c r="L643" s="10">
        <f t="shared" si="101"/>
        <v>0</v>
      </c>
      <c r="M643" s="10">
        <f t="shared" si="102"/>
        <v>102.71</v>
      </c>
      <c r="N643" s="10">
        <f t="shared" si="103"/>
        <v>0</v>
      </c>
      <c r="O643" s="69">
        <f t="shared" si="104"/>
        <v>0</v>
      </c>
      <c r="P643" s="70">
        <f t="shared" si="105"/>
        <v>0</v>
      </c>
      <c r="R643" s="146">
        <v>8.9896474687286936E-4</v>
      </c>
      <c r="S643" s="146">
        <v>0</v>
      </c>
      <c r="T643" s="146">
        <v>2.1603012259874916E-3</v>
      </c>
      <c r="U643" s="146">
        <v>0</v>
      </c>
      <c r="V643" s="146">
        <v>4.1547944815509799E-5</v>
      </c>
      <c r="W643" s="146">
        <v>0</v>
      </c>
      <c r="X643" s="146">
        <v>2.4331835011422861E-5</v>
      </c>
      <c r="Y643" s="146">
        <v>0</v>
      </c>
      <c r="Z643" s="146">
        <v>0</v>
      </c>
      <c r="AA643" s="146">
        <v>0</v>
      </c>
      <c r="AB643" s="146">
        <v>0</v>
      </c>
      <c r="AC643" s="146">
        <v>0</v>
      </c>
      <c r="AD643" s="146">
        <v>1.0003020966614304E-3</v>
      </c>
      <c r="AE643" s="146">
        <v>0</v>
      </c>
    </row>
    <row r="644" spans="1:31" x14ac:dyDescent="0.25">
      <c r="A644" s="10">
        <v>43</v>
      </c>
      <c r="B644" s="71" t="s">
        <v>243</v>
      </c>
      <c r="C644" s="43">
        <f t="shared" si="106"/>
        <v>0</v>
      </c>
      <c r="D644" s="49"/>
      <c r="E644" s="49"/>
      <c r="F644" s="49"/>
      <c r="G644" s="49"/>
      <c r="H644" s="49">
        <v>1</v>
      </c>
      <c r="I644" s="49"/>
      <c r="J644" s="10">
        <f t="shared" si="99"/>
        <v>0</v>
      </c>
      <c r="K644" s="10">
        <f t="shared" si="100"/>
        <v>0</v>
      </c>
      <c r="L644" s="10">
        <f t="shared" si="101"/>
        <v>0</v>
      </c>
      <c r="M644" s="10">
        <f t="shared" si="102"/>
        <v>0</v>
      </c>
      <c r="N644" s="10">
        <f t="shared" si="103"/>
        <v>70.709999999999994</v>
      </c>
      <c r="O644" s="69">
        <f t="shared" si="104"/>
        <v>0</v>
      </c>
      <c r="P644" s="70">
        <f t="shared" si="105"/>
        <v>0</v>
      </c>
      <c r="R644" s="146">
        <v>0</v>
      </c>
      <c r="S644" s="146">
        <v>0</v>
      </c>
      <c r="T644" s="146">
        <v>0</v>
      </c>
      <c r="U644" s="146">
        <v>0</v>
      </c>
      <c r="V644" s="146">
        <v>0</v>
      </c>
      <c r="W644" s="146">
        <v>0</v>
      </c>
      <c r="X644" s="146">
        <v>0</v>
      </c>
      <c r="Y644" s="146">
        <v>0</v>
      </c>
      <c r="Z644" s="146">
        <v>0</v>
      </c>
      <c r="AA644" s="146">
        <v>0</v>
      </c>
      <c r="AB644" s="146">
        <v>0</v>
      </c>
      <c r="AC644" s="146">
        <v>0</v>
      </c>
      <c r="AD644" s="146">
        <v>0</v>
      </c>
      <c r="AE644" s="146">
        <v>0</v>
      </c>
    </row>
    <row r="645" spans="1:31" x14ac:dyDescent="0.25">
      <c r="A645" s="10">
        <v>44</v>
      </c>
      <c r="B645" s="71" t="s">
        <v>244</v>
      </c>
      <c r="C645" s="43">
        <f t="shared" si="106"/>
        <v>0</v>
      </c>
      <c r="D645" s="49"/>
      <c r="E645" s="49"/>
      <c r="F645" s="49"/>
      <c r="G645" s="49"/>
      <c r="H645" s="49">
        <v>1</v>
      </c>
      <c r="I645" s="49"/>
      <c r="J645" s="10">
        <f t="shared" si="99"/>
        <v>0</v>
      </c>
      <c r="K645" s="10">
        <f t="shared" si="100"/>
        <v>0</v>
      </c>
      <c r="L645" s="10">
        <f t="shared" si="101"/>
        <v>0</v>
      </c>
      <c r="M645" s="10">
        <f t="shared" si="102"/>
        <v>0</v>
      </c>
      <c r="N645" s="10">
        <f t="shared" si="103"/>
        <v>70.709999999999994</v>
      </c>
      <c r="O645" s="69">
        <f t="shared" si="104"/>
        <v>0</v>
      </c>
      <c r="P645" s="70">
        <f t="shared" si="105"/>
        <v>0</v>
      </c>
      <c r="R645" s="146">
        <v>0</v>
      </c>
      <c r="S645" s="146">
        <v>0</v>
      </c>
      <c r="T645" s="146">
        <v>0</v>
      </c>
      <c r="U645" s="146">
        <v>0</v>
      </c>
      <c r="V645" s="146">
        <v>0</v>
      </c>
      <c r="W645" s="146">
        <v>0</v>
      </c>
      <c r="X645" s="146">
        <v>0</v>
      </c>
      <c r="Y645" s="146">
        <v>0</v>
      </c>
      <c r="Z645" s="146">
        <v>0</v>
      </c>
      <c r="AA645" s="146">
        <v>0</v>
      </c>
      <c r="AB645" s="146">
        <v>0</v>
      </c>
      <c r="AC645" s="146">
        <v>0</v>
      </c>
      <c r="AD645" s="146">
        <v>0</v>
      </c>
      <c r="AE645" s="146">
        <v>0</v>
      </c>
    </row>
    <row r="646" spans="1:31" x14ac:dyDescent="0.25">
      <c r="A646" s="10">
        <v>45</v>
      </c>
      <c r="B646" s="71" t="s">
        <v>245</v>
      </c>
      <c r="C646" s="43">
        <f t="shared" si="106"/>
        <v>0</v>
      </c>
      <c r="D646" s="49"/>
      <c r="E646" s="49"/>
      <c r="F646" s="49"/>
      <c r="G646" s="49"/>
      <c r="H646" s="49">
        <v>1</v>
      </c>
      <c r="I646" s="49"/>
      <c r="J646" s="10">
        <f t="shared" si="99"/>
        <v>0</v>
      </c>
      <c r="K646" s="10">
        <f t="shared" si="100"/>
        <v>0</v>
      </c>
      <c r="L646" s="10">
        <f t="shared" si="101"/>
        <v>0</v>
      </c>
      <c r="M646" s="10">
        <f t="shared" si="102"/>
        <v>0</v>
      </c>
      <c r="N646" s="10">
        <f t="shared" si="103"/>
        <v>70.709999999999994</v>
      </c>
      <c r="O646" s="69">
        <f t="shared" si="104"/>
        <v>0</v>
      </c>
      <c r="P646" s="70">
        <f t="shared" si="105"/>
        <v>0</v>
      </c>
      <c r="R646" s="146">
        <v>0</v>
      </c>
      <c r="S646" s="146">
        <v>0</v>
      </c>
      <c r="T646" s="146">
        <v>0</v>
      </c>
      <c r="U646" s="146">
        <v>0</v>
      </c>
      <c r="V646" s="146">
        <v>0</v>
      </c>
      <c r="W646" s="146">
        <v>0</v>
      </c>
      <c r="X646" s="146">
        <v>0</v>
      </c>
      <c r="Y646" s="146">
        <v>0</v>
      </c>
      <c r="Z646" s="146">
        <v>0</v>
      </c>
      <c r="AA646" s="146">
        <v>0</v>
      </c>
      <c r="AB646" s="146">
        <v>0</v>
      </c>
      <c r="AC646" s="146">
        <v>0</v>
      </c>
      <c r="AD646" s="146">
        <v>0</v>
      </c>
      <c r="AE646" s="146">
        <v>0</v>
      </c>
    </row>
    <row r="647" spans="1:31" x14ac:dyDescent="0.25">
      <c r="A647" s="10">
        <v>46</v>
      </c>
      <c r="B647" s="71" t="s">
        <v>246</v>
      </c>
      <c r="C647" s="43">
        <f t="shared" si="106"/>
        <v>0</v>
      </c>
      <c r="D647" s="49"/>
      <c r="E647" s="49"/>
      <c r="F647" s="49"/>
      <c r="G647" s="49"/>
      <c r="H647" s="49">
        <v>1</v>
      </c>
      <c r="I647" s="49"/>
      <c r="J647" s="10">
        <f t="shared" si="99"/>
        <v>0</v>
      </c>
      <c r="K647" s="10">
        <f t="shared" si="100"/>
        <v>0</v>
      </c>
      <c r="L647" s="10">
        <f t="shared" si="101"/>
        <v>0</v>
      </c>
      <c r="M647" s="10">
        <f t="shared" si="102"/>
        <v>0</v>
      </c>
      <c r="N647" s="10">
        <f t="shared" si="103"/>
        <v>70.709999999999994</v>
      </c>
      <c r="O647" s="69">
        <f t="shared" si="104"/>
        <v>0</v>
      </c>
      <c r="P647" s="70">
        <f t="shared" si="105"/>
        <v>0</v>
      </c>
      <c r="R647" s="146">
        <v>0</v>
      </c>
      <c r="S647" s="146">
        <v>0</v>
      </c>
      <c r="T647" s="146">
        <v>0</v>
      </c>
      <c r="U647" s="146">
        <v>0</v>
      </c>
      <c r="V647" s="146">
        <v>0</v>
      </c>
      <c r="W647" s="146">
        <v>0</v>
      </c>
      <c r="X647" s="146">
        <v>0</v>
      </c>
      <c r="Y647" s="146">
        <v>0</v>
      </c>
      <c r="Z647" s="146">
        <v>0</v>
      </c>
      <c r="AA647" s="146">
        <v>0</v>
      </c>
      <c r="AB647" s="146">
        <v>0</v>
      </c>
      <c r="AC647" s="146">
        <v>0</v>
      </c>
      <c r="AD647" s="146">
        <v>0</v>
      </c>
      <c r="AE647" s="146">
        <v>0</v>
      </c>
    </row>
    <row r="648" spans="1:31" x14ac:dyDescent="0.25">
      <c r="A648" s="10">
        <v>47</v>
      </c>
      <c r="B648" s="64" t="s">
        <v>247</v>
      </c>
      <c r="C648" s="43">
        <f t="shared" si="106"/>
        <v>0</v>
      </c>
      <c r="D648" s="49"/>
      <c r="E648" s="49"/>
      <c r="F648" s="49"/>
      <c r="G648" s="49"/>
      <c r="H648" s="49"/>
      <c r="I648" s="49">
        <v>1</v>
      </c>
      <c r="J648" s="10">
        <f t="shared" si="99"/>
        <v>0</v>
      </c>
      <c r="K648" s="10">
        <f t="shared" si="100"/>
        <v>0</v>
      </c>
      <c r="L648" s="10">
        <f t="shared" si="101"/>
        <v>0</v>
      </c>
      <c r="M648" s="10">
        <f t="shared" si="102"/>
        <v>0</v>
      </c>
      <c r="N648" s="10">
        <f t="shared" si="103"/>
        <v>0</v>
      </c>
      <c r="O648" s="69">
        <f t="shared" si="104"/>
        <v>44.85</v>
      </c>
      <c r="P648" s="70">
        <f t="shared" si="105"/>
        <v>0</v>
      </c>
      <c r="R648" s="146">
        <v>0</v>
      </c>
      <c r="S648" s="146">
        <v>0</v>
      </c>
      <c r="T648" s="146">
        <v>0</v>
      </c>
      <c r="U648" s="146">
        <v>0</v>
      </c>
      <c r="V648" s="146">
        <v>0</v>
      </c>
      <c r="W648" s="146">
        <v>0</v>
      </c>
      <c r="X648" s="146">
        <v>0</v>
      </c>
      <c r="Y648" s="146">
        <v>0</v>
      </c>
      <c r="Z648" s="146">
        <v>0</v>
      </c>
      <c r="AA648" s="146">
        <v>0</v>
      </c>
      <c r="AB648" s="146">
        <v>0</v>
      </c>
      <c r="AC648" s="146">
        <v>0</v>
      </c>
      <c r="AD648" s="146">
        <v>0</v>
      </c>
      <c r="AE648" s="146">
        <v>0</v>
      </c>
    </row>
    <row r="649" spans="1:31" x14ac:dyDescent="0.25">
      <c r="A649" s="10">
        <v>48</v>
      </c>
      <c r="B649" s="64" t="s">
        <v>248</v>
      </c>
      <c r="C649" s="43">
        <f t="shared" si="106"/>
        <v>0</v>
      </c>
      <c r="D649" s="49"/>
      <c r="E649" s="49"/>
      <c r="F649" s="49"/>
      <c r="G649" s="49"/>
      <c r="H649" s="49"/>
      <c r="I649" s="49">
        <v>1</v>
      </c>
      <c r="J649" s="10">
        <f t="shared" si="99"/>
        <v>0</v>
      </c>
      <c r="K649" s="10">
        <f t="shared" si="100"/>
        <v>0</v>
      </c>
      <c r="L649" s="10">
        <f t="shared" si="101"/>
        <v>0</v>
      </c>
      <c r="M649" s="10">
        <f t="shared" si="102"/>
        <v>0</v>
      </c>
      <c r="N649" s="10">
        <f t="shared" si="103"/>
        <v>0</v>
      </c>
      <c r="O649" s="69">
        <f t="shared" si="104"/>
        <v>44.85</v>
      </c>
      <c r="P649" s="70">
        <f t="shared" si="105"/>
        <v>0</v>
      </c>
      <c r="R649" s="146">
        <v>0</v>
      </c>
      <c r="S649" s="146">
        <v>0</v>
      </c>
      <c r="T649" s="146">
        <v>0</v>
      </c>
      <c r="U649" s="146">
        <v>0</v>
      </c>
      <c r="V649" s="146">
        <v>0</v>
      </c>
      <c r="W649" s="146">
        <v>0</v>
      </c>
      <c r="X649" s="146">
        <v>0</v>
      </c>
      <c r="Y649" s="146">
        <v>0</v>
      </c>
      <c r="Z649" s="146">
        <v>0</v>
      </c>
      <c r="AA649" s="146">
        <v>0</v>
      </c>
      <c r="AB649" s="146">
        <v>0</v>
      </c>
      <c r="AC649" s="146">
        <v>0</v>
      </c>
      <c r="AD649" s="146">
        <v>0</v>
      </c>
      <c r="AE649" s="146">
        <v>0</v>
      </c>
    </row>
    <row r="650" spans="1:31" x14ac:dyDescent="0.25">
      <c r="A650" s="10">
        <v>49</v>
      </c>
      <c r="B650" s="64" t="s">
        <v>249</v>
      </c>
      <c r="C650" s="43">
        <f t="shared" si="106"/>
        <v>0</v>
      </c>
      <c r="D650" s="49"/>
      <c r="E650" s="49"/>
      <c r="F650" s="49"/>
      <c r="G650" s="49"/>
      <c r="H650" s="49"/>
      <c r="I650" s="49">
        <v>1</v>
      </c>
      <c r="J650" s="10">
        <f t="shared" si="99"/>
        <v>0</v>
      </c>
      <c r="K650" s="10">
        <f t="shared" si="100"/>
        <v>0</v>
      </c>
      <c r="L650" s="10">
        <f t="shared" si="101"/>
        <v>0</v>
      </c>
      <c r="M650" s="10">
        <f t="shared" si="102"/>
        <v>0</v>
      </c>
      <c r="N650" s="10">
        <f t="shared" si="103"/>
        <v>0</v>
      </c>
      <c r="O650" s="69">
        <f t="shared" si="104"/>
        <v>44.85</v>
      </c>
      <c r="P650" s="70">
        <f t="shared" si="105"/>
        <v>0</v>
      </c>
      <c r="R650" s="146">
        <v>0</v>
      </c>
      <c r="S650" s="146">
        <v>0</v>
      </c>
      <c r="T650" s="146">
        <v>0</v>
      </c>
      <c r="U650" s="146">
        <v>0</v>
      </c>
      <c r="V650" s="146">
        <v>0</v>
      </c>
      <c r="W650" s="146">
        <v>0</v>
      </c>
      <c r="X650" s="146">
        <v>0</v>
      </c>
      <c r="Y650" s="146">
        <v>0</v>
      </c>
      <c r="Z650" s="146">
        <v>0</v>
      </c>
      <c r="AA650" s="146">
        <v>0</v>
      </c>
      <c r="AB650" s="146">
        <v>0</v>
      </c>
      <c r="AC650" s="146">
        <v>0</v>
      </c>
      <c r="AD650" s="146">
        <v>0</v>
      </c>
      <c r="AE650" s="146">
        <v>0</v>
      </c>
    </row>
    <row r="651" spans="1:31" x14ac:dyDescent="0.25">
      <c r="A651" s="10">
        <v>50</v>
      </c>
      <c r="B651" s="64" t="s">
        <v>250</v>
      </c>
      <c r="C651" s="43">
        <f t="shared" si="106"/>
        <v>0</v>
      </c>
      <c r="D651" s="55"/>
      <c r="E651" s="55"/>
      <c r="F651" s="55"/>
      <c r="G651" s="55"/>
      <c r="H651" s="55"/>
      <c r="I651" s="55">
        <v>1</v>
      </c>
      <c r="J651" s="39">
        <f t="shared" si="99"/>
        <v>0</v>
      </c>
      <c r="K651" s="39">
        <f t="shared" si="100"/>
        <v>0</v>
      </c>
      <c r="L651" s="39">
        <f t="shared" si="101"/>
        <v>0</v>
      </c>
      <c r="M651" s="39">
        <f t="shared" si="102"/>
        <v>0</v>
      </c>
      <c r="N651" s="39">
        <f t="shared" si="103"/>
        <v>0</v>
      </c>
      <c r="O651" s="73">
        <f t="shared" si="104"/>
        <v>44.85</v>
      </c>
      <c r="P651" s="74">
        <f t="shared" si="105"/>
        <v>0</v>
      </c>
      <c r="R651" s="146">
        <v>0</v>
      </c>
      <c r="S651" s="146">
        <v>0</v>
      </c>
      <c r="T651" s="146">
        <v>0</v>
      </c>
      <c r="U651" s="146">
        <v>0</v>
      </c>
      <c r="V651" s="146">
        <v>0</v>
      </c>
      <c r="W651" s="146">
        <v>0</v>
      </c>
      <c r="X651" s="146">
        <v>0</v>
      </c>
      <c r="Y651" s="146">
        <v>0</v>
      </c>
      <c r="Z651" s="146">
        <v>0</v>
      </c>
      <c r="AA651" s="146">
        <v>0</v>
      </c>
      <c r="AB651" s="146">
        <v>0</v>
      </c>
      <c r="AC651" s="146">
        <v>0</v>
      </c>
      <c r="AD651" s="146">
        <v>0</v>
      </c>
      <c r="AE651" s="146">
        <v>0</v>
      </c>
    </row>
    <row r="652" spans="1:31" x14ac:dyDescent="0.25">
      <c r="B652" s="59" t="s">
        <v>188</v>
      </c>
      <c r="C652" s="75">
        <f>SUM(C604:C651)</f>
        <v>3.9285650609107012</v>
      </c>
      <c r="D652" s="39"/>
      <c r="E652" s="39"/>
      <c r="F652" s="39"/>
      <c r="G652" s="39"/>
      <c r="H652" s="39"/>
      <c r="I652" s="39"/>
      <c r="J652" s="39">
        <f>SUM(J604:J651)</f>
        <v>0</v>
      </c>
      <c r="K652" s="39">
        <f t="shared" ref="K652:P652" si="107">SUM(K604:K651)</f>
        <v>0</v>
      </c>
      <c r="L652" s="39">
        <f t="shared" si="107"/>
        <v>0</v>
      </c>
      <c r="M652" s="39">
        <f t="shared" si="107"/>
        <v>1027.1000000000001</v>
      </c>
      <c r="N652" s="39">
        <f t="shared" si="107"/>
        <v>1555.6200000000003</v>
      </c>
      <c r="O652" s="39">
        <f t="shared" si="107"/>
        <v>717.60000000000025</v>
      </c>
      <c r="P652" s="76">
        <f t="shared" si="107"/>
        <v>307.10569249989834</v>
      </c>
      <c r="R652" s="152"/>
      <c r="S652" s="152"/>
      <c r="T652" s="152"/>
      <c r="U652" s="152"/>
      <c r="V652" s="152"/>
      <c r="W652" s="152"/>
      <c r="X652" s="152"/>
      <c r="Y652" s="152"/>
      <c r="Z652" s="152"/>
      <c r="AA652" s="152"/>
      <c r="AB652" s="152"/>
      <c r="AC652" s="152"/>
      <c r="AD652" s="152"/>
      <c r="AE652" s="152"/>
    </row>
    <row r="654" spans="1:31" x14ac:dyDescent="0.25">
      <c r="B654" s="12" t="s">
        <v>262</v>
      </c>
    </row>
    <row r="655" spans="1:31" x14ac:dyDescent="0.25">
      <c r="B655" s="34"/>
      <c r="C655" s="36" t="s">
        <v>200</v>
      </c>
      <c r="D655" s="36" t="s">
        <v>200</v>
      </c>
      <c r="E655" s="36" t="s">
        <v>200</v>
      </c>
      <c r="F655" s="36" t="s">
        <v>200</v>
      </c>
      <c r="G655" s="36" t="s">
        <v>200</v>
      </c>
      <c r="H655" s="36" t="s">
        <v>200</v>
      </c>
      <c r="I655" s="36" t="s">
        <v>200</v>
      </c>
      <c r="J655" s="36" t="s">
        <v>200</v>
      </c>
      <c r="K655" s="36" t="s">
        <v>200</v>
      </c>
      <c r="L655" s="36" t="s">
        <v>200</v>
      </c>
      <c r="M655" s="36" t="s">
        <v>200</v>
      </c>
      <c r="N655" s="37" t="s">
        <v>200</v>
      </c>
    </row>
    <row r="656" spans="1:31" x14ac:dyDescent="0.25">
      <c r="B656" s="34"/>
      <c r="C656" s="36" t="s">
        <v>197</v>
      </c>
      <c r="D656" s="36" t="s">
        <v>251</v>
      </c>
      <c r="E656" s="36" t="s">
        <v>252</v>
      </c>
      <c r="F656" s="36" t="s">
        <v>253</v>
      </c>
      <c r="G656" s="36" t="s">
        <v>254</v>
      </c>
      <c r="H656" s="36" t="s">
        <v>255</v>
      </c>
      <c r="I656" s="36" t="s">
        <v>256</v>
      </c>
      <c r="J656" s="36" t="s">
        <v>257</v>
      </c>
      <c r="K656" s="36" t="s">
        <v>258</v>
      </c>
      <c r="L656" s="36" t="s">
        <v>259</v>
      </c>
      <c r="M656" s="36" t="s">
        <v>260</v>
      </c>
      <c r="N656" s="37" t="s">
        <v>261</v>
      </c>
    </row>
    <row r="657" spans="2:14" x14ac:dyDescent="0.25">
      <c r="B657" s="64" t="s">
        <v>203</v>
      </c>
      <c r="C657" s="79">
        <f>C32</f>
        <v>0</v>
      </c>
      <c r="D657" s="46">
        <f>C84</f>
        <v>0</v>
      </c>
      <c r="E657" s="46">
        <f>C136</f>
        <v>0</v>
      </c>
      <c r="F657" s="46">
        <f>C188</f>
        <v>0</v>
      </c>
      <c r="G657" s="46">
        <f>C240</f>
        <v>0</v>
      </c>
      <c r="H657" s="46">
        <f>C292</f>
        <v>0</v>
      </c>
      <c r="I657" s="46">
        <f>C344</f>
        <v>0</v>
      </c>
      <c r="J657" s="46">
        <f>C396</f>
        <v>0</v>
      </c>
      <c r="K657" s="46">
        <f>C448</f>
        <v>0</v>
      </c>
      <c r="L657" s="46">
        <f>C500</f>
        <v>0</v>
      </c>
      <c r="M657" s="46">
        <f>C552</f>
        <v>0</v>
      </c>
      <c r="N657" s="47">
        <f>C604</f>
        <v>0</v>
      </c>
    </row>
    <row r="658" spans="2:14" x14ac:dyDescent="0.25">
      <c r="B658" s="64" t="s">
        <v>204</v>
      </c>
      <c r="C658" s="80">
        <f t="shared" ref="C658:C704" si="108">C33</f>
        <v>0</v>
      </c>
      <c r="D658" s="20">
        <f t="shared" ref="D658:D704" si="109">C85</f>
        <v>0</v>
      </c>
      <c r="E658" s="20">
        <f t="shared" ref="E658:E704" si="110">C137</f>
        <v>0</v>
      </c>
      <c r="F658" s="20">
        <f t="shared" ref="F658:F704" si="111">C189</f>
        <v>0</v>
      </c>
      <c r="G658" s="20">
        <f t="shared" ref="G658:G704" si="112">C241</f>
        <v>0</v>
      </c>
      <c r="H658" s="20">
        <f t="shared" ref="H658:H704" si="113">C293</f>
        <v>0</v>
      </c>
      <c r="I658" s="20">
        <f t="shared" ref="I658:I704" si="114">C345</f>
        <v>0</v>
      </c>
      <c r="J658" s="20">
        <f t="shared" ref="J658:J704" si="115">C397</f>
        <v>0</v>
      </c>
      <c r="K658" s="20">
        <f t="shared" ref="K658:K704" si="116">C449</f>
        <v>0</v>
      </c>
      <c r="L658" s="20">
        <f t="shared" ref="L658:L704" si="117">C501</f>
        <v>0</v>
      </c>
      <c r="M658" s="20">
        <f t="shared" ref="M658:M704" si="118">C553</f>
        <v>0</v>
      </c>
      <c r="N658" s="50">
        <f t="shared" ref="N658:N704" si="119">C605</f>
        <v>0</v>
      </c>
    </row>
    <row r="659" spans="2:14" x14ac:dyDescent="0.25">
      <c r="B659" s="64" t="s">
        <v>205</v>
      </c>
      <c r="C659" s="80">
        <f t="shared" si="108"/>
        <v>0</v>
      </c>
      <c r="D659" s="20">
        <f t="shared" si="109"/>
        <v>0</v>
      </c>
      <c r="E659" s="20">
        <f t="shared" si="110"/>
        <v>0</v>
      </c>
      <c r="F659" s="20">
        <f t="shared" si="111"/>
        <v>0</v>
      </c>
      <c r="G659" s="20">
        <f t="shared" si="112"/>
        <v>0</v>
      </c>
      <c r="H659" s="20">
        <f t="shared" si="113"/>
        <v>0</v>
      </c>
      <c r="I659" s="20">
        <f t="shared" si="114"/>
        <v>0</v>
      </c>
      <c r="J659" s="20">
        <f t="shared" si="115"/>
        <v>0</v>
      </c>
      <c r="K659" s="20">
        <f t="shared" si="116"/>
        <v>0</v>
      </c>
      <c r="L659" s="20">
        <f t="shared" si="117"/>
        <v>0</v>
      </c>
      <c r="M659" s="20">
        <f t="shared" si="118"/>
        <v>0</v>
      </c>
      <c r="N659" s="50">
        <f t="shared" si="119"/>
        <v>0</v>
      </c>
    </row>
    <row r="660" spans="2:14" x14ac:dyDescent="0.25">
      <c r="B660" s="64" t="s">
        <v>206</v>
      </c>
      <c r="C660" s="80">
        <f t="shared" si="108"/>
        <v>0</v>
      </c>
      <c r="D660" s="20">
        <f t="shared" si="109"/>
        <v>0</v>
      </c>
      <c r="E660" s="20">
        <f t="shared" si="110"/>
        <v>0</v>
      </c>
      <c r="F660" s="20">
        <f t="shared" si="111"/>
        <v>0</v>
      </c>
      <c r="G660" s="20">
        <f t="shared" si="112"/>
        <v>0</v>
      </c>
      <c r="H660" s="20">
        <f t="shared" si="113"/>
        <v>0</v>
      </c>
      <c r="I660" s="20">
        <f t="shared" si="114"/>
        <v>0</v>
      </c>
      <c r="J660" s="20">
        <f t="shared" si="115"/>
        <v>0</v>
      </c>
      <c r="K660" s="20">
        <f t="shared" si="116"/>
        <v>0</v>
      </c>
      <c r="L660" s="20">
        <f t="shared" si="117"/>
        <v>0</v>
      </c>
      <c r="M660" s="20">
        <f t="shared" si="118"/>
        <v>0</v>
      </c>
      <c r="N660" s="50">
        <f t="shared" si="119"/>
        <v>0</v>
      </c>
    </row>
    <row r="661" spans="2:14" x14ac:dyDescent="0.25">
      <c r="B661" s="64" t="s">
        <v>207</v>
      </c>
      <c r="C661" s="80">
        <f t="shared" si="108"/>
        <v>0</v>
      </c>
      <c r="D661" s="20">
        <f t="shared" si="109"/>
        <v>0</v>
      </c>
      <c r="E661" s="20">
        <f t="shared" si="110"/>
        <v>0</v>
      </c>
      <c r="F661" s="20">
        <f t="shared" si="111"/>
        <v>0</v>
      </c>
      <c r="G661" s="20">
        <f t="shared" si="112"/>
        <v>0</v>
      </c>
      <c r="H661" s="20">
        <f t="shared" si="113"/>
        <v>0</v>
      </c>
      <c r="I661" s="20">
        <f t="shared" si="114"/>
        <v>0</v>
      </c>
      <c r="J661" s="20">
        <f t="shared" si="115"/>
        <v>0</v>
      </c>
      <c r="K661" s="20">
        <f t="shared" si="116"/>
        <v>0</v>
      </c>
      <c r="L661" s="20">
        <f t="shared" si="117"/>
        <v>0</v>
      </c>
      <c r="M661" s="20">
        <f t="shared" si="118"/>
        <v>0</v>
      </c>
      <c r="N661" s="50">
        <f t="shared" si="119"/>
        <v>0</v>
      </c>
    </row>
    <row r="662" spans="2:14" x14ac:dyDescent="0.25">
      <c r="B662" s="64" t="s">
        <v>208</v>
      </c>
      <c r="C662" s="80">
        <f t="shared" si="108"/>
        <v>0</v>
      </c>
      <c r="D662" s="20">
        <f t="shared" si="109"/>
        <v>0</v>
      </c>
      <c r="E662" s="20">
        <f t="shared" si="110"/>
        <v>0</v>
      </c>
      <c r="F662" s="20">
        <f t="shared" si="111"/>
        <v>0</v>
      </c>
      <c r="G662" s="20">
        <f t="shared" si="112"/>
        <v>0</v>
      </c>
      <c r="H662" s="20">
        <f t="shared" si="113"/>
        <v>0</v>
      </c>
      <c r="I662" s="20">
        <f t="shared" si="114"/>
        <v>0</v>
      </c>
      <c r="J662" s="20">
        <f t="shared" si="115"/>
        <v>0</v>
      </c>
      <c r="K662" s="20">
        <f t="shared" si="116"/>
        <v>0</v>
      </c>
      <c r="L662" s="20">
        <f t="shared" si="117"/>
        <v>0</v>
      </c>
      <c r="M662" s="20">
        <f t="shared" si="118"/>
        <v>0</v>
      </c>
      <c r="N662" s="50">
        <f t="shared" si="119"/>
        <v>0</v>
      </c>
    </row>
    <row r="663" spans="2:14" x14ac:dyDescent="0.25">
      <c r="B663" s="64" t="s">
        <v>209</v>
      </c>
      <c r="C663" s="80">
        <f t="shared" si="108"/>
        <v>0</v>
      </c>
      <c r="D663" s="20">
        <f t="shared" si="109"/>
        <v>0</v>
      </c>
      <c r="E663" s="20">
        <f t="shared" si="110"/>
        <v>0</v>
      </c>
      <c r="F663" s="20">
        <f t="shared" si="111"/>
        <v>0</v>
      </c>
      <c r="G663" s="20">
        <f t="shared" si="112"/>
        <v>0</v>
      </c>
      <c r="H663" s="20">
        <f t="shared" si="113"/>
        <v>0</v>
      </c>
      <c r="I663" s="20">
        <f t="shared" si="114"/>
        <v>0</v>
      </c>
      <c r="J663" s="20">
        <f t="shared" si="115"/>
        <v>0</v>
      </c>
      <c r="K663" s="20">
        <f t="shared" si="116"/>
        <v>0</v>
      </c>
      <c r="L663" s="20">
        <f t="shared" si="117"/>
        <v>0</v>
      </c>
      <c r="M663" s="20">
        <f t="shared" si="118"/>
        <v>0</v>
      </c>
      <c r="N663" s="50">
        <f t="shared" si="119"/>
        <v>0</v>
      </c>
    </row>
    <row r="664" spans="2:14" x14ac:dyDescent="0.25">
      <c r="B664" s="64" t="s">
        <v>210</v>
      </c>
      <c r="C664" s="80">
        <f t="shared" si="108"/>
        <v>0</v>
      </c>
      <c r="D664" s="20">
        <f t="shared" si="109"/>
        <v>0</v>
      </c>
      <c r="E664" s="20">
        <f t="shared" si="110"/>
        <v>0</v>
      </c>
      <c r="F664" s="20">
        <f t="shared" si="111"/>
        <v>0</v>
      </c>
      <c r="G664" s="20">
        <f t="shared" si="112"/>
        <v>0</v>
      </c>
      <c r="H664" s="20">
        <f t="shared" si="113"/>
        <v>0</v>
      </c>
      <c r="I664" s="20">
        <f t="shared" si="114"/>
        <v>0</v>
      </c>
      <c r="J664" s="20">
        <f t="shared" si="115"/>
        <v>0</v>
      </c>
      <c r="K664" s="20">
        <f t="shared" si="116"/>
        <v>0</v>
      </c>
      <c r="L664" s="20">
        <f t="shared" si="117"/>
        <v>0</v>
      </c>
      <c r="M664" s="20">
        <f t="shared" si="118"/>
        <v>0</v>
      </c>
      <c r="N664" s="50">
        <f t="shared" si="119"/>
        <v>0</v>
      </c>
    </row>
    <row r="665" spans="2:14" x14ac:dyDescent="0.25">
      <c r="B665" s="64" t="s">
        <v>211</v>
      </c>
      <c r="C665" s="80">
        <f t="shared" si="108"/>
        <v>0</v>
      </c>
      <c r="D665" s="20">
        <f t="shared" si="109"/>
        <v>0</v>
      </c>
      <c r="E665" s="20">
        <f t="shared" si="110"/>
        <v>0</v>
      </c>
      <c r="F665" s="20">
        <f t="shared" si="111"/>
        <v>0</v>
      </c>
      <c r="G665" s="20">
        <f t="shared" si="112"/>
        <v>0</v>
      </c>
      <c r="H665" s="20">
        <f t="shared" si="113"/>
        <v>0</v>
      </c>
      <c r="I665" s="20">
        <f t="shared" si="114"/>
        <v>0</v>
      </c>
      <c r="J665" s="20">
        <f t="shared" si="115"/>
        <v>0</v>
      </c>
      <c r="K665" s="20">
        <f t="shared" si="116"/>
        <v>0</v>
      </c>
      <c r="L665" s="20">
        <f t="shared" si="117"/>
        <v>0</v>
      </c>
      <c r="M665" s="20">
        <f t="shared" si="118"/>
        <v>0</v>
      </c>
      <c r="N665" s="50">
        <f t="shared" si="119"/>
        <v>0</v>
      </c>
    </row>
    <row r="666" spans="2:14" x14ac:dyDescent="0.25">
      <c r="B666" s="64" t="s">
        <v>212</v>
      </c>
      <c r="C666" s="80">
        <f t="shared" si="108"/>
        <v>0</v>
      </c>
      <c r="D666" s="20">
        <f t="shared" si="109"/>
        <v>0</v>
      </c>
      <c r="E666" s="20">
        <f t="shared" si="110"/>
        <v>0</v>
      </c>
      <c r="F666" s="20">
        <f t="shared" si="111"/>
        <v>0</v>
      </c>
      <c r="G666" s="20">
        <f t="shared" si="112"/>
        <v>0</v>
      </c>
      <c r="H666" s="20">
        <f t="shared" si="113"/>
        <v>0</v>
      </c>
      <c r="I666" s="20">
        <f t="shared" si="114"/>
        <v>0</v>
      </c>
      <c r="J666" s="20">
        <f t="shared" si="115"/>
        <v>0</v>
      </c>
      <c r="K666" s="20">
        <f t="shared" si="116"/>
        <v>0</v>
      </c>
      <c r="L666" s="20">
        <f t="shared" si="117"/>
        <v>0</v>
      </c>
      <c r="M666" s="20">
        <f t="shared" si="118"/>
        <v>0</v>
      </c>
      <c r="N666" s="50">
        <f t="shared" si="119"/>
        <v>0</v>
      </c>
    </row>
    <row r="667" spans="2:14" x14ac:dyDescent="0.25">
      <c r="B667" s="64" t="s">
        <v>213</v>
      </c>
      <c r="C667" s="80">
        <f t="shared" si="108"/>
        <v>3.5288184409867671E-5</v>
      </c>
      <c r="D667" s="20">
        <f t="shared" si="109"/>
        <v>0</v>
      </c>
      <c r="E667" s="20">
        <f t="shared" si="110"/>
        <v>0</v>
      </c>
      <c r="F667" s="20">
        <f t="shared" si="111"/>
        <v>0</v>
      </c>
      <c r="G667" s="20">
        <f t="shared" si="112"/>
        <v>0</v>
      </c>
      <c r="H667" s="20">
        <f t="shared" si="113"/>
        <v>0</v>
      </c>
      <c r="I667" s="20">
        <f t="shared" si="114"/>
        <v>0</v>
      </c>
      <c r="J667" s="20">
        <f t="shared" si="115"/>
        <v>0</v>
      </c>
      <c r="K667" s="20">
        <f t="shared" si="116"/>
        <v>0</v>
      </c>
      <c r="L667" s="20">
        <f t="shared" si="117"/>
        <v>-8.9084921447293595E-6</v>
      </c>
      <c r="M667" s="20">
        <f t="shared" si="118"/>
        <v>4.9630202156179305E-4</v>
      </c>
      <c r="N667" s="50">
        <f t="shared" si="119"/>
        <v>5.7383500662917613E-4</v>
      </c>
    </row>
    <row r="668" spans="2:14" x14ac:dyDescent="0.25">
      <c r="B668" s="64" t="s">
        <v>214</v>
      </c>
      <c r="C668" s="80">
        <f t="shared" si="108"/>
        <v>2.3572507185791614E-3</v>
      </c>
      <c r="D668" s="20">
        <f t="shared" si="109"/>
        <v>7.141321072271116E-5</v>
      </c>
      <c r="E668" s="20">
        <f t="shared" si="110"/>
        <v>0</v>
      </c>
      <c r="F668" s="20">
        <f t="shared" si="111"/>
        <v>0</v>
      </c>
      <c r="G668" s="20">
        <f t="shared" si="112"/>
        <v>0</v>
      </c>
      <c r="H668" s="20">
        <f t="shared" si="113"/>
        <v>0</v>
      </c>
      <c r="I668" s="20">
        <f t="shared" si="114"/>
        <v>0</v>
      </c>
      <c r="J668" s="20">
        <f t="shared" si="115"/>
        <v>0</v>
      </c>
      <c r="K668" s="20">
        <f t="shared" si="116"/>
        <v>8.195020320180387E-6</v>
      </c>
      <c r="L668" s="20">
        <f t="shared" si="117"/>
        <v>1.9776852561299179E-3</v>
      </c>
      <c r="M668" s="20">
        <f t="shared" si="118"/>
        <v>6.6775181082859448E-3</v>
      </c>
      <c r="N668" s="50">
        <f t="shared" si="119"/>
        <v>5.9271115816303069E-3</v>
      </c>
    </row>
    <row r="669" spans="2:14" x14ac:dyDescent="0.25">
      <c r="B669" s="71" t="s">
        <v>215</v>
      </c>
      <c r="C669" s="80">
        <f t="shared" si="108"/>
        <v>1.0318265121445304E-2</v>
      </c>
      <c r="D669" s="20">
        <f t="shared" si="109"/>
        <v>3.3326165003931887E-3</v>
      </c>
      <c r="E669" s="20">
        <f t="shared" si="110"/>
        <v>6.2876853822967495E-4</v>
      </c>
      <c r="F669" s="20">
        <f t="shared" si="111"/>
        <v>0</v>
      </c>
      <c r="G669" s="20">
        <f t="shared" si="112"/>
        <v>0</v>
      </c>
      <c r="H669" s="20">
        <f t="shared" si="113"/>
        <v>0</v>
      </c>
      <c r="I669" s="20">
        <f t="shared" si="114"/>
        <v>0</v>
      </c>
      <c r="J669" s="20">
        <f t="shared" si="115"/>
        <v>0</v>
      </c>
      <c r="K669" s="20">
        <f t="shared" si="116"/>
        <v>2.6142114821375434E-3</v>
      </c>
      <c r="L669" s="20">
        <f t="shared" si="117"/>
        <v>1.2970764562725947E-2</v>
      </c>
      <c r="M669" s="20">
        <f t="shared" si="118"/>
        <v>2.0077672690454358E-2</v>
      </c>
      <c r="N669" s="50">
        <f t="shared" si="119"/>
        <v>1.6618563810405485E-2</v>
      </c>
    </row>
    <row r="670" spans="2:14" x14ac:dyDescent="0.25">
      <c r="B670" s="71" t="s">
        <v>216</v>
      </c>
      <c r="C670" s="80">
        <f t="shared" si="108"/>
        <v>2.7891780957559401E-2</v>
      </c>
      <c r="D670" s="20">
        <f t="shared" si="109"/>
        <v>1.5837863178059054E-2</v>
      </c>
      <c r="E670" s="20">
        <f t="shared" si="110"/>
        <v>1.1354820072735892E-2</v>
      </c>
      <c r="F670" s="20">
        <f t="shared" si="111"/>
        <v>6.6614141784946965E-3</v>
      </c>
      <c r="G670" s="20">
        <f t="shared" si="112"/>
        <v>3.8211325737439974E-4</v>
      </c>
      <c r="H670" s="20">
        <f t="shared" si="113"/>
        <v>0</v>
      </c>
      <c r="I670" s="20">
        <f t="shared" si="114"/>
        <v>0</v>
      </c>
      <c r="J670" s="20">
        <f t="shared" si="115"/>
        <v>1.7920945223870253E-3</v>
      </c>
      <c r="K670" s="20">
        <f t="shared" si="116"/>
        <v>1.8709231390971828E-2</v>
      </c>
      <c r="L670" s="20">
        <f t="shared" si="117"/>
        <v>3.6177386599745932E-2</v>
      </c>
      <c r="M670" s="20">
        <f t="shared" si="118"/>
        <v>4.3927240744778336E-2</v>
      </c>
      <c r="N670" s="50">
        <f t="shared" si="119"/>
        <v>3.7359679115804775E-2</v>
      </c>
    </row>
    <row r="671" spans="2:14" x14ac:dyDescent="0.25">
      <c r="B671" s="72" t="s">
        <v>217</v>
      </c>
      <c r="C671" s="80">
        <f t="shared" si="108"/>
        <v>5.7216262202159418E-2</v>
      </c>
      <c r="D671" s="20">
        <f t="shared" si="109"/>
        <v>3.918204828319418E-2</v>
      </c>
      <c r="E671" s="20">
        <f t="shared" si="110"/>
        <v>3.8014606093674103E-2</v>
      </c>
      <c r="F671" s="20">
        <f t="shared" si="111"/>
        <v>3.6043264673317532E-2</v>
      </c>
      <c r="G671" s="20">
        <f t="shared" si="112"/>
        <v>1.8357032813455847E-2</v>
      </c>
      <c r="H671" s="20">
        <f t="shared" si="113"/>
        <v>9.076222230314018E-3</v>
      </c>
      <c r="I671" s="20">
        <f t="shared" si="114"/>
        <v>9.3320907690446694E-3</v>
      </c>
      <c r="J671" s="20">
        <f t="shared" si="115"/>
        <v>2.2449616516929363E-2</v>
      </c>
      <c r="K671" s="20">
        <f t="shared" si="116"/>
        <v>4.8801346006674205E-2</v>
      </c>
      <c r="L671" s="20">
        <f t="shared" si="117"/>
        <v>6.747291950418019E-2</v>
      </c>
      <c r="M671" s="20">
        <f t="shared" si="118"/>
        <v>7.6556842744186393E-2</v>
      </c>
      <c r="N671" s="50">
        <f t="shared" si="119"/>
        <v>6.7606824333653184E-2</v>
      </c>
    </row>
    <row r="672" spans="2:14" x14ac:dyDescent="0.25">
      <c r="B672" s="72" t="s">
        <v>218</v>
      </c>
      <c r="C672" s="80">
        <f t="shared" si="108"/>
        <v>9.2031584940934871E-2</v>
      </c>
      <c r="D672" s="20">
        <f t="shared" si="109"/>
        <v>7.1460819529859637E-2</v>
      </c>
      <c r="E672" s="20">
        <f t="shared" si="110"/>
        <v>7.2434135604058536E-2</v>
      </c>
      <c r="F672" s="20">
        <f t="shared" si="111"/>
        <v>7.5789702605002521E-2</v>
      </c>
      <c r="G672" s="20">
        <f t="shared" si="112"/>
        <v>5.7683505404049693E-2</v>
      </c>
      <c r="H672" s="20">
        <f t="shared" si="113"/>
        <v>5.6048937100329453E-2</v>
      </c>
      <c r="I672" s="20">
        <f t="shared" si="114"/>
        <v>5.2855094238435929E-2</v>
      </c>
      <c r="J672" s="20">
        <f t="shared" si="115"/>
        <v>6.0438791392394865E-2</v>
      </c>
      <c r="K672" s="20">
        <f t="shared" si="116"/>
        <v>8.4548024643301037E-2</v>
      </c>
      <c r="L672" s="20">
        <f t="shared" si="117"/>
        <v>0.10436298547550442</v>
      </c>
      <c r="M672" s="20">
        <f t="shared" si="118"/>
        <v>0.10948422595653155</v>
      </c>
      <c r="N672" s="50">
        <f t="shared" si="119"/>
        <v>0.10295808092625584</v>
      </c>
    </row>
    <row r="673" spans="2:14" x14ac:dyDescent="0.25">
      <c r="B673" s="72" t="s">
        <v>219</v>
      </c>
      <c r="C673" s="80">
        <f t="shared" si="108"/>
        <v>0.12770793937931108</v>
      </c>
      <c r="D673" s="20">
        <f t="shared" si="109"/>
        <v>0.10877818953307195</v>
      </c>
      <c r="E673" s="20">
        <f t="shared" si="110"/>
        <v>0.10876216255989302</v>
      </c>
      <c r="F673" s="20">
        <f t="shared" si="111"/>
        <v>0.11591576951675225</v>
      </c>
      <c r="G673" s="20">
        <f t="shared" si="112"/>
        <v>9.9341648687601591E-2</v>
      </c>
      <c r="H673" s="20">
        <f t="shared" si="113"/>
        <v>0.10791073211059499</v>
      </c>
      <c r="I673" s="20">
        <f t="shared" si="114"/>
        <v>0.10298133628952026</v>
      </c>
      <c r="J673" s="20">
        <f t="shared" si="115"/>
        <v>0.1022785477416379</v>
      </c>
      <c r="K673" s="20">
        <f t="shared" si="116"/>
        <v>0.12228609321773175</v>
      </c>
      <c r="L673" s="20">
        <f t="shared" si="117"/>
        <v>0.14282985455644584</v>
      </c>
      <c r="M673" s="20">
        <f t="shared" si="118"/>
        <v>0.14500140335411729</v>
      </c>
      <c r="N673" s="50">
        <f t="shared" si="119"/>
        <v>0.13799976863370331</v>
      </c>
    </row>
    <row r="674" spans="2:14" x14ac:dyDescent="0.25">
      <c r="B674" s="72" t="s">
        <v>220</v>
      </c>
      <c r="C674" s="80">
        <f t="shared" si="108"/>
        <v>0.1612387722055674</v>
      </c>
      <c r="D674" s="20">
        <f t="shared" si="109"/>
        <v>0.14532588382071715</v>
      </c>
      <c r="E674" s="20">
        <f t="shared" si="110"/>
        <v>0.14502361402344435</v>
      </c>
      <c r="F674" s="20">
        <f t="shared" si="111"/>
        <v>0.15337727075710419</v>
      </c>
      <c r="G674" s="20">
        <f t="shared" si="112"/>
        <v>0.14038373182150898</v>
      </c>
      <c r="H674" s="20">
        <f t="shared" si="113"/>
        <v>0.15426312963393429</v>
      </c>
      <c r="I674" s="20">
        <f t="shared" si="114"/>
        <v>0.14981690364409231</v>
      </c>
      <c r="J674" s="20">
        <f t="shared" si="115"/>
        <v>0.14361780922426831</v>
      </c>
      <c r="K674" s="20">
        <f t="shared" si="116"/>
        <v>0.15848349797196856</v>
      </c>
      <c r="L674" s="20">
        <f t="shared" si="117"/>
        <v>0.17928340441267834</v>
      </c>
      <c r="M674" s="20">
        <f t="shared" si="118"/>
        <v>0.17975156853656218</v>
      </c>
      <c r="N674" s="50">
        <f t="shared" si="119"/>
        <v>0.1714785109941476</v>
      </c>
    </row>
    <row r="675" spans="2:14" x14ac:dyDescent="0.25">
      <c r="B675" s="72" t="s">
        <v>221</v>
      </c>
      <c r="C675" s="80">
        <f t="shared" si="108"/>
        <v>0.18985748976197009</v>
      </c>
      <c r="D675" s="20">
        <f t="shared" si="109"/>
        <v>0.18065955352607641</v>
      </c>
      <c r="E675" s="20">
        <f t="shared" si="110"/>
        <v>0.18044917319499637</v>
      </c>
      <c r="F675" s="20">
        <f t="shared" si="111"/>
        <v>0.1870209937639746</v>
      </c>
      <c r="G675" s="20">
        <f t="shared" si="112"/>
        <v>0.17864964516714535</v>
      </c>
      <c r="H675" s="20">
        <f t="shared" si="113"/>
        <v>0.19479597099700927</v>
      </c>
      <c r="I675" s="20">
        <f t="shared" si="114"/>
        <v>0.19153769724643585</v>
      </c>
      <c r="J675" s="20">
        <f t="shared" si="115"/>
        <v>0.18033960193750512</v>
      </c>
      <c r="K675" s="20">
        <f t="shared" si="116"/>
        <v>0.19459895252300347</v>
      </c>
      <c r="L675" s="20">
        <f t="shared" si="117"/>
        <v>0.21106890438507273</v>
      </c>
      <c r="M675" s="20">
        <f t="shared" si="118"/>
        <v>0.20991770777439986</v>
      </c>
      <c r="N675" s="50">
        <f t="shared" si="119"/>
        <v>0.20014005948315217</v>
      </c>
    </row>
    <row r="676" spans="2:14" x14ac:dyDescent="0.25">
      <c r="B676" s="72" t="s">
        <v>222</v>
      </c>
      <c r="C676" s="80">
        <f t="shared" si="108"/>
        <v>0.21517323325760915</v>
      </c>
      <c r="D676" s="20">
        <f t="shared" si="109"/>
        <v>0.21220038826194051</v>
      </c>
      <c r="E676" s="20">
        <f t="shared" si="110"/>
        <v>0.21032677467628638</v>
      </c>
      <c r="F676" s="20">
        <f t="shared" si="111"/>
        <v>0.21618079711951435</v>
      </c>
      <c r="G676" s="20">
        <f t="shared" si="112"/>
        <v>0.21329717991233837</v>
      </c>
      <c r="H676" s="20">
        <f t="shared" si="113"/>
        <v>0.22972147002894602</v>
      </c>
      <c r="I676" s="20">
        <f t="shared" si="114"/>
        <v>0.22384613972128325</v>
      </c>
      <c r="J676" s="20">
        <f t="shared" si="115"/>
        <v>0.21358214807799969</v>
      </c>
      <c r="K676" s="20">
        <f t="shared" si="116"/>
        <v>0.22650216662946571</v>
      </c>
      <c r="L676" s="20">
        <f t="shared" si="117"/>
        <v>0.23966516416965403</v>
      </c>
      <c r="M676" s="20">
        <f t="shared" si="118"/>
        <v>0.23541860800955669</v>
      </c>
      <c r="N676" s="50">
        <f t="shared" si="119"/>
        <v>0.226838488212636</v>
      </c>
    </row>
    <row r="677" spans="2:14" x14ac:dyDescent="0.25">
      <c r="B677" s="71" t="s">
        <v>223</v>
      </c>
      <c r="C677" s="80">
        <f t="shared" si="108"/>
        <v>0.23885866263351238</v>
      </c>
      <c r="D677" s="20">
        <f t="shared" si="109"/>
        <v>0.23931360393299655</v>
      </c>
      <c r="E677" s="20">
        <f t="shared" si="110"/>
        <v>0.23592135282069435</v>
      </c>
      <c r="F677" s="20">
        <f t="shared" si="111"/>
        <v>0.23814913828665757</v>
      </c>
      <c r="G677" s="20">
        <f t="shared" si="112"/>
        <v>0.2399593274013806</v>
      </c>
      <c r="H677" s="20">
        <f t="shared" si="113"/>
        <v>0.25693381257918613</v>
      </c>
      <c r="I677" s="20">
        <f t="shared" si="114"/>
        <v>0.24904059587883698</v>
      </c>
      <c r="J677" s="20">
        <f t="shared" si="115"/>
        <v>0.24442716235746273</v>
      </c>
      <c r="K677" s="20">
        <f t="shared" si="116"/>
        <v>0.24854677129075101</v>
      </c>
      <c r="L677" s="20">
        <f t="shared" si="117"/>
        <v>0.26296977962026596</v>
      </c>
      <c r="M677" s="20">
        <f t="shared" si="118"/>
        <v>0.25408858769339948</v>
      </c>
      <c r="N677" s="50">
        <f t="shared" si="119"/>
        <v>0.24698311712956547</v>
      </c>
    </row>
    <row r="678" spans="2:14" x14ac:dyDescent="0.25">
      <c r="B678" s="71" t="s">
        <v>224</v>
      </c>
      <c r="C678" s="80">
        <f t="shared" si="108"/>
        <v>0.25666508048673148</v>
      </c>
      <c r="D678" s="20">
        <f t="shared" si="109"/>
        <v>0.25796832153400689</v>
      </c>
      <c r="E678" s="20">
        <f t="shared" si="110"/>
        <v>0.25884551399685629</v>
      </c>
      <c r="F678" s="20">
        <f t="shared" si="111"/>
        <v>0.25588425818553173</v>
      </c>
      <c r="G678" s="20">
        <f t="shared" si="112"/>
        <v>0.26049206631294786</v>
      </c>
      <c r="H678" s="20">
        <f t="shared" si="113"/>
        <v>0.27768995748178371</v>
      </c>
      <c r="I678" s="20">
        <f t="shared" si="114"/>
        <v>0.26914216747283076</v>
      </c>
      <c r="J678" s="20">
        <f t="shared" si="115"/>
        <v>0.2682087410194095</v>
      </c>
      <c r="K678" s="20">
        <f t="shared" si="116"/>
        <v>0.26623162514170023</v>
      </c>
      <c r="L678" s="20">
        <f t="shared" si="117"/>
        <v>0.27399849289544093</v>
      </c>
      <c r="M678" s="20">
        <f t="shared" si="118"/>
        <v>0.26804821000896478</v>
      </c>
      <c r="N678" s="50">
        <f t="shared" si="119"/>
        <v>0.25933567069331986</v>
      </c>
    </row>
    <row r="679" spans="2:14" x14ac:dyDescent="0.25">
      <c r="B679" s="71" t="s">
        <v>225</v>
      </c>
      <c r="C679" s="80">
        <f t="shared" si="108"/>
        <v>0.26804199114047278</v>
      </c>
      <c r="D679" s="20">
        <f t="shared" si="109"/>
        <v>0.27084650386766912</v>
      </c>
      <c r="E679" s="20">
        <f t="shared" si="110"/>
        <v>0.27227157160728993</v>
      </c>
      <c r="F679" s="20">
        <f t="shared" si="111"/>
        <v>0.26914262124401955</v>
      </c>
      <c r="G679" s="20">
        <f t="shared" si="112"/>
        <v>0.2714641755604128</v>
      </c>
      <c r="H679" s="20">
        <f t="shared" si="113"/>
        <v>0.28937804222441832</v>
      </c>
      <c r="I679" s="20">
        <f t="shared" si="114"/>
        <v>0.28552987338938618</v>
      </c>
      <c r="J679" s="20">
        <f t="shared" si="115"/>
        <v>0.28570991635515308</v>
      </c>
      <c r="K679" s="20">
        <f t="shared" si="116"/>
        <v>0.27637706029808362</v>
      </c>
      <c r="L679" s="20">
        <f t="shared" si="117"/>
        <v>0.27637706029808362</v>
      </c>
      <c r="M679" s="20">
        <f t="shared" si="118"/>
        <v>0.27637706029808362</v>
      </c>
      <c r="N679" s="50">
        <f t="shared" si="119"/>
        <v>0.27009507706761687</v>
      </c>
    </row>
    <row r="680" spans="2:14" x14ac:dyDescent="0.25">
      <c r="B680" s="71" t="s">
        <v>226</v>
      </c>
      <c r="C680" s="80">
        <f t="shared" si="108"/>
        <v>0.27637706029808362</v>
      </c>
      <c r="D680" s="20">
        <f t="shared" si="109"/>
        <v>0.27637706029808362</v>
      </c>
      <c r="E680" s="20">
        <f t="shared" si="110"/>
        <v>0.27637706029808362</v>
      </c>
      <c r="F680" s="20">
        <f t="shared" si="111"/>
        <v>0.27518087087033244</v>
      </c>
      <c r="G680" s="20">
        <f t="shared" si="112"/>
        <v>0.27439630994353065</v>
      </c>
      <c r="H680" s="20">
        <f t="shared" si="113"/>
        <v>0.29423447408326442</v>
      </c>
      <c r="I680" s="20">
        <f t="shared" si="114"/>
        <v>0.29295030834804009</v>
      </c>
      <c r="J680" s="20">
        <f t="shared" si="115"/>
        <v>0.29295901942318703</v>
      </c>
      <c r="K680" s="20">
        <f t="shared" si="116"/>
        <v>0.27387757910042848</v>
      </c>
      <c r="L680" s="20">
        <f t="shared" si="117"/>
        <v>0.2648583799549486</v>
      </c>
      <c r="M680" s="20">
        <f t="shared" si="118"/>
        <v>0.27302025389770201</v>
      </c>
      <c r="N680" s="50">
        <f t="shared" si="119"/>
        <v>0.27637706029808362</v>
      </c>
    </row>
    <row r="681" spans="2:14" x14ac:dyDescent="0.25">
      <c r="B681" s="71" t="s">
        <v>227</v>
      </c>
      <c r="C681" s="80">
        <f t="shared" si="108"/>
        <v>0.27433740323919331</v>
      </c>
      <c r="D681" s="20">
        <f t="shared" si="109"/>
        <v>0.27210020245591232</v>
      </c>
      <c r="E681" s="20">
        <f t="shared" si="110"/>
        <v>0.27424664454502318</v>
      </c>
      <c r="F681" s="20">
        <f t="shared" si="111"/>
        <v>0.27637706029808362</v>
      </c>
      <c r="G681" s="20">
        <f t="shared" si="112"/>
        <v>0.27637706029808362</v>
      </c>
      <c r="H681" s="20">
        <f t="shared" si="113"/>
        <v>0.292716328997978</v>
      </c>
      <c r="I681" s="20">
        <f t="shared" si="114"/>
        <v>0.29423447408326442</v>
      </c>
      <c r="J681" s="20">
        <f t="shared" si="115"/>
        <v>0.29423447408326442</v>
      </c>
      <c r="K681" s="20">
        <f t="shared" si="116"/>
        <v>0.27303349200744997</v>
      </c>
      <c r="L681" s="20">
        <f t="shared" si="117"/>
        <v>0.25899659212371667</v>
      </c>
      <c r="M681" s="20">
        <f t="shared" si="118"/>
        <v>0.26454702483867432</v>
      </c>
      <c r="N681" s="50">
        <f t="shared" si="119"/>
        <v>0.27287364657340024</v>
      </c>
    </row>
    <row r="682" spans="2:14" x14ac:dyDescent="0.25">
      <c r="B682" s="71" t="s">
        <v>228</v>
      </c>
      <c r="C682" s="80">
        <f t="shared" si="108"/>
        <v>0.265621221689956</v>
      </c>
      <c r="D682" s="20">
        <f t="shared" si="109"/>
        <v>0.26699019048864286</v>
      </c>
      <c r="E682" s="20">
        <f t="shared" si="110"/>
        <v>0.27219759883808642</v>
      </c>
      <c r="F682" s="20">
        <f t="shared" si="111"/>
        <v>0.27359072684062724</v>
      </c>
      <c r="G682" s="20">
        <f t="shared" si="112"/>
        <v>0.27318758433346879</v>
      </c>
      <c r="H682" s="20">
        <f t="shared" si="113"/>
        <v>0.28443182759171115</v>
      </c>
      <c r="I682" s="20">
        <f t="shared" si="114"/>
        <v>0.29314001464983458</v>
      </c>
      <c r="J682" s="20">
        <f t="shared" si="115"/>
        <v>0.29210333465123656</v>
      </c>
      <c r="K682" s="20">
        <f t="shared" si="116"/>
        <v>0.26809189475438122</v>
      </c>
      <c r="L682" s="20">
        <f t="shared" si="117"/>
        <v>0.24889436203159357</v>
      </c>
      <c r="M682" s="20">
        <f t="shared" si="118"/>
        <v>0.2561820798570783</v>
      </c>
      <c r="N682" s="50">
        <f t="shared" si="119"/>
        <v>0.26247666230855321</v>
      </c>
    </row>
    <row r="683" spans="2:14" x14ac:dyDescent="0.25">
      <c r="B683" s="71" t="s">
        <v>229</v>
      </c>
      <c r="C683" s="80">
        <f t="shared" si="108"/>
        <v>0.2596504608878063</v>
      </c>
      <c r="D683" s="20">
        <f t="shared" si="109"/>
        <v>0.25836506159357753</v>
      </c>
      <c r="E683" s="20">
        <f t="shared" si="110"/>
        <v>0.26523676125603785</v>
      </c>
      <c r="F683" s="20">
        <f t="shared" si="111"/>
        <v>0.26373469898083296</v>
      </c>
      <c r="G683" s="20">
        <f t="shared" si="112"/>
        <v>0.26008655836634648</v>
      </c>
      <c r="H683" s="20">
        <f t="shared" si="113"/>
        <v>0.27266212214556657</v>
      </c>
      <c r="I683" s="20">
        <f t="shared" si="114"/>
        <v>0.28300532029627473</v>
      </c>
      <c r="J683" s="20">
        <f t="shared" si="115"/>
        <v>0.2842568667424068</v>
      </c>
      <c r="K683" s="20">
        <f t="shared" si="116"/>
        <v>0.25795465461831807</v>
      </c>
      <c r="L683" s="20">
        <f t="shared" si="117"/>
        <v>0.23294816109252803</v>
      </c>
      <c r="M683" s="20">
        <f t="shared" si="118"/>
        <v>0.24121180615215074</v>
      </c>
      <c r="N683" s="50">
        <f t="shared" si="119"/>
        <v>0.24975413617473538</v>
      </c>
    </row>
    <row r="684" spans="2:14" x14ac:dyDescent="0.25">
      <c r="B684" s="71" t="s">
        <v>230</v>
      </c>
      <c r="C684" s="80">
        <f t="shared" si="108"/>
        <v>0.24814651277018943</v>
      </c>
      <c r="D684" s="20">
        <f t="shared" si="109"/>
        <v>0.24066252013553666</v>
      </c>
      <c r="E684" s="20">
        <f t="shared" si="110"/>
        <v>0.25180330636868387</v>
      </c>
      <c r="F684" s="20">
        <f t="shared" si="111"/>
        <v>0.24646516179335903</v>
      </c>
      <c r="G684" s="20">
        <f t="shared" si="112"/>
        <v>0.24155796449855926</v>
      </c>
      <c r="H684" s="20">
        <f t="shared" si="113"/>
        <v>0.25254261873034711</v>
      </c>
      <c r="I684" s="20">
        <f t="shared" si="114"/>
        <v>0.26780692696404634</v>
      </c>
      <c r="J684" s="20">
        <f t="shared" si="115"/>
        <v>0.26836211847853275</v>
      </c>
      <c r="K684" s="20">
        <f t="shared" si="116"/>
        <v>0.24217104548165058</v>
      </c>
      <c r="L684" s="20">
        <f t="shared" si="117"/>
        <v>0.21677924784984426</v>
      </c>
      <c r="M684" s="20">
        <f t="shared" si="118"/>
        <v>0.22213576117793926</v>
      </c>
      <c r="N684" s="50">
        <f t="shared" si="119"/>
        <v>0.23026639733118395</v>
      </c>
    </row>
    <row r="685" spans="2:14" x14ac:dyDescent="0.25">
      <c r="B685" s="71" t="s">
        <v>231</v>
      </c>
      <c r="C685" s="80">
        <f t="shared" si="108"/>
        <v>0.23144108627055809</v>
      </c>
      <c r="D685" s="20">
        <f t="shared" si="109"/>
        <v>0.21882594725676982</v>
      </c>
      <c r="E685" s="20">
        <f t="shared" si="110"/>
        <v>0.23285888017566986</v>
      </c>
      <c r="F685" s="20">
        <f t="shared" si="111"/>
        <v>0.22307858405918157</v>
      </c>
      <c r="G685" s="20">
        <f t="shared" si="112"/>
        <v>0.21733666291886769</v>
      </c>
      <c r="H685" s="20">
        <f t="shared" si="113"/>
        <v>0.22454671742641089</v>
      </c>
      <c r="I685" s="20">
        <f t="shared" si="114"/>
        <v>0.24628255810659397</v>
      </c>
      <c r="J685" s="20">
        <f t="shared" si="115"/>
        <v>0.24218300795555478</v>
      </c>
      <c r="K685" s="20">
        <f t="shared" si="116"/>
        <v>0.22223256104265168</v>
      </c>
      <c r="L685" s="20">
        <f t="shared" si="117"/>
        <v>0.19131877730020772</v>
      </c>
      <c r="M685" s="20">
        <f t="shared" si="118"/>
        <v>0.19921563145490376</v>
      </c>
      <c r="N685" s="50">
        <f t="shared" si="119"/>
        <v>0.20564434527042419</v>
      </c>
    </row>
    <row r="686" spans="2:14" x14ac:dyDescent="0.25">
      <c r="B686" s="71" t="s">
        <v>232</v>
      </c>
      <c r="C686" s="80">
        <f t="shared" si="108"/>
        <v>0.21155972317403862</v>
      </c>
      <c r="D686" s="20">
        <f t="shared" si="109"/>
        <v>0.19503741328491564</v>
      </c>
      <c r="E686" s="20">
        <f t="shared" si="110"/>
        <v>0.20785608418488985</v>
      </c>
      <c r="F686" s="20">
        <f t="shared" si="111"/>
        <v>0.19399757162403264</v>
      </c>
      <c r="G686" s="20">
        <f t="shared" si="112"/>
        <v>0.18704833859963987</v>
      </c>
      <c r="H686" s="20">
        <f t="shared" si="113"/>
        <v>0.19360430872576298</v>
      </c>
      <c r="I686" s="20">
        <f t="shared" si="114"/>
        <v>0.21742531104516177</v>
      </c>
      <c r="J686" s="20">
        <f t="shared" si="115"/>
        <v>0.21149944363306336</v>
      </c>
      <c r="K686" s="20">
        <f t="shared" si="116"/>
        <v>0.19570528026622783</v>
      </c>
      <c r="L686" s="20">
        <f t="shared" si="117"/>
        <v>0.15978271510786574</v>
      </c>
      <c r="M686" s="20">
        <f t="shared" si="118"/>
        <v>0.16950969954615056</v>
      </c>
      <c r="N686" s="50">
        <f t="shared" si="119"/>
        <v>0.17771519146093312</v>
      </c>
    </row>
    <row r="687" spans="2:14" x14ac:dyDescent="0.25">
      <c r="B687" s="71" t="s">
        <v>233</v>
      </c>
      <c r="C687" s="80">
        <f t="shared" si="108"/>
        <v>0.18336446383055444</v>
      </c>
      <c r="D687" s="20">
        <f t="shared" si="109"/>
        <v>0.16761474036739454</v>
      </c>
      <c r="E687" s="20">
        <f t="shared" si="110"/>
        <v>0.1724305250133378</v>
      </c>
      <c r="F687" s="20">
        <f t="shared" si="111"/>
        <v>0.16323329861689848</v>
      </c>
      <c r="G687" s="20">
        <f t="shared" si="112"/>
        <v>0.15069299154087548</v>
      </c>
      <c r="H687" s="20">
        <f t="shared" si="113"/>
        <v>0.15918485805558838</v>
      </c>
      <c r="I687" s="20">
        <f t="shared" si="114"/>
        <v>0.18019909751610325</v>
      </c>
      <c r="J687" s="20">
        <f t="shared" si="115"/>
        <v>0.17505211584667854</v>
      </c>
      <c r="K687" s="20">
        <f t="shared" si="116"/>
        <v>0.16294978404646687</v>
      </c>
      <c r="L687" s="20">
        <f t="shared" si="117"/>
        <v>0.12975218808798317</v>
      </c>
      <c r="M687" s="20">
        <f t="shared" si="118"/>
        <v>0.13776441751243443</v>
      </c>
      <c r="N687" s="50">
        <f t="shared" si="119"/>
        <v>0.14757375269167428</v>
      </c>
    </row>
    <row r="688" spans="2:14" x14ac:dyDescent="0.25">
      <c r="B688" s="71" t="s">
        <v>234</v>
      </c>
      <c r="C688" s="80">
        <f t="shared" si="108"/>
        <v>0.15183094224189658</v>
      </c>
      <c r="D688" s="20">
        <f t="shared" si="109"/>
        <v>0.13503444667545536</v>
      </c>
      <c r="E688" s="20">
        <f t="shared" si="110"/>
        <v>0.13174550195141774</v>
      </c>
      <c r="F688" s="20">
        <f t="shared" si="111"/>
        <v>0.12938901690357865</v>
      </c>
      <c r="G688" s="20">
        <f t="shared" si="112"/>
        <v>0.1112651419636313</v>
      </c>
      <c r="H688" s="20">
        <f t="shared" si="113"/>
        <v>0.12072518256166784</v>
      </c>
      <c r="I688" s="20">
        <f t="shared" si="114"/>
        <v>0.1382302264421823</v>
      </c>
      <c r="J688" s="20">
        <f t="shared" si="115"/>
        <v>0.13618303870571677</v>
      </c>
      <c r="K688" s="20">
        <f t="shared" si="116"/>
        <v>0.12653930876390537</v>
      </c>
      <c r="L688" s="20">
        <f t="shared" si="117"/>
        <v>0.10089758203120475</v>
      </c>
      <c r="M688" s="20">
        <f t="shared" si="118"/>
        <v>0.10678614769385925</v>
      </c>
      <c r="N688" s="50">
        <f t="shared" si="119"/>
        <v>0.11771168096511651</v>
      </c>
    </row>
    <row r="689" spans="2:14" x14ac:dyDescent="0.25">
      <c r="B689" s="71" t="s">
        <v>235</v>
      </c>
      <c r="C689" s="80">
        <f t="shared" si="108"/>
        <v>0.11895646964566391</v>
      </c>
      <c r="D689" s="20">
        <f t="shared" si="109"/>
        <v>0.10476318013021725</v>
      </c>
      <c r="E689" s="20">
        <f t="shared" si="110"/>
        <v>9.5654187857034403E-2</v>
      </c>
      <c r="F689" s="20">
        <f t="shared" si="111"/>
        <v>9.2013469394562217E-2</v>
      </c>
      <c r="G689" s="20">
        <f t="shared" si="112"/>
        <v>7.0059296005134816E-2</v>
      </c>
      <c r="H689" s="20">
        <f t="shared" si="113"/>
        <v>7.9849534243850759E-2</v>
      </c>
      <c r="I689" s="20">
        <f t="shared" si="114"/>
        <v>9.4459145501213634E-2</v>
      </c>
      <c r="J689" s="20">
        <f t="shared" si="115"/>
        <v>9.6030434406829082E-2</v>
      </c>
      <c r="K689" s="20">
        <f t="shared" si="116"/>
        <v>9.0505804416072214E-2</v>
      </c>
      <c r="L689" s="20">
        <f t="shared" si="117"/>
        <v>7.3147629000372791E-2</v>
      </c>
      <c r="M689" s="20">
        <f t="shared" si="118"/>
        <v>7.8578145522910772E-2</v>
      </c>
      <c r="N689" s="50">
        <f t="shared" si="119"/>
        <v>9.0597976901887922E-2</v>
      </c>
    </row>
    <row r="690" spans="2:14" x14ac:dyDescent="0.25">
      <c r="B690" s="71" t="s">
        <v>236</v>
      </c>
      <c r="C690" s="80">
        <f t="shared" si="108"/>
        <v>8.7246507134956838E-2</v>
      </c>
      <c r="D690" s="20">
        <f t="shared" si="109"/>
        <v>7.7403985622227472E-2</v>
      </c>
      <c r="E690" s="20">
        <f t="shared" si="110"/>
        <v>6.3143155792100045E-2</v>
      </c>
      <c r="F690" s="20">
        <f t="shared" si="111"/>
        <v>5.3649453975188451E-2</v>
      </c>
      <c r="G690" s="20">
        <f t="shared" si="112"/>
        <v>3.0436490684332278E-2</v>
      </c>
      <c r="H690" s="20">
        <f t="shared" si="113"/>
        <v>3.2452391715583215E-2</v>
      </c>
      <c r="I690" s="20">
        <f t="shared" si="114"/>
        <v>4.7725727693761648E-2</v>
      </c>
      <c r="J690" s="20">
        <f t="shared" si="115"/>
        <v>5.6128077541247705E-2</v>
      </c>
      <c r="K690" s="20">
        <f t="shared" si="116"/>
        <v>5.5185266836094711E-2</v>
      </c>
      <c r="L690" s="20">
        <f t="shared" si="117"/>
        <v>4.865818409451176E-2</v>
      </c>
      <c r="M690" s="20">
        <f t="shared" si="118"/>
        <v>5.7372513692543294E-2</v>
      </c>
      <c r="N690" s="50">
        <f t="shared" si="119"/>
        <v>6.7780484927764645E-2</v>
      </c>
    </row>
    <row r="691" spans="2:14" x14ac:dyDescent="0.25">
      <c r="B691" s="71" t="s">
        <v>237</v>
      </c>
      <c r="C691" s="80">
        <f t="shared" si="108"/>
        <v>5.9277092171695717E-2</v>
      </c>
      <c r="D691" s="20">
        <f t="shared" si="109"/>
        <v>5.1655555756094415E-2</v>
      </c>
      <c r="E691" s="20">
        <f t="shared" si="110"/>
        <v>3.5632682925321686E-2</v>
      </c>
      <c r="F691" s="20">
        <f t="shared" si="111"/>
        <v>2.0600244276721229E-2</v>
      </c>
      <c r="G691" s="20">
        <f t="shared" si="112"/>
        <v>2.9087396938908393E-3</v>
      </c>
      <c r="H691" s="20">
        <f t="shared" si="113"/>
        <v>1.7221968440613836E-3</v>
      </c>
      <c r="I691" s="20">
        <f t="shared" si="114"/>
        <v>7.7925511660200961E-3</v>
      </c>
      <c r="J691" s="20">
        <f t="shared" si="115"/>
        <v>1.8631325034546193E-2</v>
      </c>
      <c r="K691" s="20">
        <f t="shared" si="116"/>
        <v>2.4912861773348376E-2</v>
      </c>
      <c r="L691" s="20">
        <f t="shared" si="117"/>
        <v>2.7500515250779539E-2</v>
      </c>
      <c r="M691" s="20">
        <f t="shared" si="118"/>
        <v>3.5814958610522862E-2</v>
      </c>
      <c r="N691" s="50">
        <f t="shared" si="119"/>
        <v>4.5589681184565321E-2</v>
      </c>
    </row>
    <row r="692" spans="2:14" x14ac:dyDescent="0.25">
      <c r="B692" s="71" t="s">
        <v>238</v>
      </c>
      <c r="C692" s="80">
        <f t="shared" si="108"/>
        <v>3.3629639742603884E-2</v>
      </c>
      <c r="D692" s="20">
        <f t="shared" si="109"/>
        <v>2.851767548193599E-2</v>
      </c>
      <c r="E692" s="20">
        <f t="shared" si="110"/>
        <v>1.4446881825441819E-2</v>
      </c>
      <c r="F692" s="20">
        <f t="shared" si="111"/>
        <v>2.1846573381084753E-3</v>
      </c>
      <c r="G692" s="20">
        <f t="shared" si="112"/>
        <v>0</v>
      </c>
      <c r="H692" s="20">
        <f t="shared" si="113"/>
        <v>0</v>
      </c>
      <c r="I692" s="20">
        <f t="shared" si="114"/>
        <v>0</v>
      </c>
      <c r="J692" s="20">
        <f t="shared" si="115"/>
        <v>7.1037981067593797E-4</v>
      </c>
      <c r="K692" s="20">
        <f t="shared" si="116"/>
        <v>3.8024894285637011E-3</v>
      </c>
      <c r="L692" s="20">
        <f t="shared" si="117"/>
        <v>9.0332110347555745E-3</v>
      </c>
      <c r="M692" s="20">
        <f t="shared" si="118"/>
        <v>1.7704446660077061E-2</v>
      </c>
      <c r="N692" s="50">
        <f t="shared" si="119"/>
        <v>2.5905630365061882E-2</v>
      </c>
    </row>
    <row r="693" spans="2:14" x14ac:dyDescent="0.25">
      <c r="B693" s="72" t="s">
        <v>239</v>
      </c>
      <c r="C693" s="80">
        <f t="shared" si="108"/>
        <v>1.4418752149871934E-2</v>
      </c>
      <c r="D693" s="20">
        <f t="shared" si="109"/>
        <v>1.0196219530964876E-2</v>
      </c>
      <c r="E693" s="20">
        <f t="shared" si="110"/>
        <v>1.8493192300872792E-3</v>
      </c>
      <c r="F693" s="20">
        <f t="shared" si="111"/>
        <v>0</v>
      </c>
      <c r="G693" s="20">
        <f t="shared" si="112"/>
        <v>0</v>
      </c>
      <c r="H693" s="20">
        <f t="shared" si="113"/>
        <v>0</v>
      </c>
      <c r="I693" s="20">
        <f t="shared" si="114"/>
        <v>0</v>
      </c>
      <c r="J693" s="20">
        <f t="shared" si="115"/>
        <v>0</v>
      </c>
      <c r="K693" s="20">
        <f t="shared" si="116"/>
        <v>0</v>
      </c>
      <c r="L693" s="20">
        <f t="shared" si="117"/>
        <v>5.4341802082849111E-4</v>
      </c>
      <c r="M693" s="20">
        <f t="shared" si="118"/>
        <v>5.3871328522252853E-3</v>
      </c>
      <c r="N693" s="50">
        <f t="shared" si="119"/>
        <v>1.1740966254057484E-2</v>
      </c>
    </row>
    <row r="694" spans="2:14" x14ac:dyDescent="0.25">
      <c r="B694" s="72" t="s">
        <v>240</v>
      </c>
      <c r="C694" s="80">
        <f t="shared" si="108"/>
        <v>3.9169884694953139E-3</v>
      </c>
      <c r="D694" s="20">
        <f t="shared" si="109"/>
        <v>1.2060897810946779E-3</v>
      </c>
      <c r="E694" s="20">
        <f t="shared" si="110"/>
        <v>0</v>
      </c>
      <c r="F694" s="20">
        <f t="shared" si="111"/>
        <v>0</v>
      </c>
      <c r="G694" s="20">
        <f t="shared" si="112"/>
        <v>0</v>
      </c>
      <c r="H694" s="20">
        <f t="shared" si="113"/>
        <v>0</v>
      </c>
      <c r="I694" s="20">
        <f t="shared" si="114"/>
        <v>0</v>
      </c>
      <c r="J694" s="20">
        <f t="shared" si="115"/>
        <v>0</v>
      </c>
      <c r="K694" s="20">
        <f t="shared" si="116"/>
        <v>0</v>
      </c>
      <c r="L694" s="20">
        <f t="shared" si="117"/>
        <v>0</v>
      </c>
      <c r="M694" s="20">
        <f t="shared" si="118"/>
        <v>2.1656815486332788E-4</v>
      </c>
      <c r="N694" s="50">
        <f t="shared" si="119"/>
        <v>2.6351107541260858E-3</v>
      </c>
    </row>
    <row r="695" spans="2:14" x14ac:dyDescent="0.25">
      <c r="B695" s="72" t="s">
        <v>241</v>
      </c>
      <c r="C695" s="80">
        <f t="shared" si="108"/>
        <v>7.7634005701708903E-5</v>
      </c>
      <c r="D695" s="20">
        <f t="shared" si="109"/>
        <v>0</v>
      </c>
      <c r="E695" s="20">
        <f t="shared" si="110"/>
        <v>0</v>
      </c>
      <c r="F695" s="20">
        <f t="shared" si="111"/>
        <v>0</v>
      </c>
      <c r="G695" s="20">
        <f t="shared" si="112"/>
        <v>0</v>
      </c>
      <c r="H695" s="20">
        <f t="shared" si="113"/>
        <v>0</v>
      </c>
      <c r="I695" s="20">
        <f t="shared" si="114"/>
        <v>0</v>
      </c>
      <c r="J695" s="20">
        <f t="shared" si="115"/>
        <v>0</v>
      </c>
      <c r="K695" s="20">
        <f t="shared" si="116"/>
        <v>0</v>
      </c>
      <c r="L695" s="20">
        <f t="shared" si="117"/>
        <v>0</v>
      </c>
      <c r="M695" s="20">
        <f t="shared" si="118"/>
        <v>0</v>
      </c>
      <c r="N695" s="50">
        <f t="shared" si="119"/>
        <v>7.5504606135417887E-6</v>
      </c>
    </row>
    <row r="696" spans="2:14" x14ac:dyDescent="0.25">
      <c r="B696" s="72" t="s">
        <v>242</v>
      </c>
      <c r="C696" s="80">
        <f t="shared" si="108"/>
        <v>0</v>
      </c>
      <c r="D696" s="20">
        <f t="shared" si="109"/>
        <v>0</v>
      </c>
      <c r="E696" s="20">
        <f t="shared" si="110"/>
        <v>0</v>
      </c>
      <c r="F696" s="20">
        <f t="shared" si="111"/>
        <v>0</v>
      </c>
      <c r="G696" s="20">
        <f t="shared" si="112"/>
        <v>0</v>
      </c>
      <c r="H696" s="20">
        <f t="shared" si="113"/>
        <v>0</v>
      </c>
      <c r="I696" s="20">
        <f t="shared" si="114"/>
        <v>0</v>
      </c>
      <c r="J696" s="20">
        <f t="shared" si="115"/>
        <v>0</v>
      </c>
      <c r="K696" s="20">
        <f t="shared" si="116"/>
        <v>0</v>
      </c>
      <c r="L696" s="20">
        <f t="shared" si="117"/>
        <v>0</v>
      </c>
      <c r="M696" s="20">
        <f t="shared" si="118"/>
        <v>0</v>
      </c>
      <c r="N696" s="50">
        <f t="shared" si="119"/>
        <v>0</v>
      </c>
    </row>
    <row r="697" spans="2:14" x14ac:dyDescent="0.25">
      <c r="B697" s="71" t="s">
        <v>243</v>
      </c>
      <c r="C697" s="80">
        <f t="shared" si="108"/>
        <v>0</v>
      </c>
      <c r="D697" s="20">
        <f t="shared" si="109"/>
        <v>0</v>
      </c>
      <c r="E697" s="20">
        <f t="shared" si="110"/>
        <v>0</v>
      </c>
      <c r="F697" s="20">
        <f t="shared" si="111"/>
        <v>0</v>
      </c>
      <c r="G697" s="20">
        <f t="shared" si="112"/>
        <v>0</v>
      </c>
      <c r="H697" s="20">
        <f t="shared" si="113"/>
        <v>0</v>
      </c>
      <c r="I697" s="20">
        <f t="shared" si="114"/>
        <v>0</v>
      </c>
      <c r="J697" s="20">
        <f t="shared" si="115"/>
        <v>0</v>
      </c>
      <c r="K697" s="20">
        <f t="shared" si="116"/>
        <v>0</v>
      </c>
      <c r="L697" s="20">
        <f t="shared" si="117"/>
        <v>0</v>
      </c>
      <c r="M697" s="20">
        <f t="shared" si="118"/>
        <v>0</v>
      </c>
      <c r="N697" s="50">
        <f t="shared" si="119"/>
        <v>0</v>
      </c>
    </row>
    <row r="698" spans="2:14" x14ac:dyDescent="0.25">
      <c r="B698" s="71" t="s">
        <v>244</v>
      </c>
      <c r="C698" s="80">
        <f t="shared" si="108"/>
        <v>0</v>
      </c>
      <c r="D698" s="20">
        <f t="shared" si="109"/>
        <v>0</v>
      </c>
      <c r="E698" s="20">
        <f t="shared" si="110"/>
        <v>0</v>
      </c>
      <c r="F698" s="20">
        <f t="shared" si="111"/>
        <v>0</v>
      </c>
      <c r="G698" s="20">
        <f t="shared" si="112"/>
        <v>0</v>
      </c>
      <c r="H698" s="20">
        <f t="shared" si="113"/>
        <v>0</v>
      </c>
      <c r="I698" s="20">
        <f t="shared" si="114"/>
        <v>0</v>
      </c>
      <c r="J698" s="20">
        <f t="shared" si="115"/>
        <v>0</v>
      </c>
      <c r="K698" s="20">
        <f t="shared" si="116"/>
        <v>0</v>
      </c>
      <c r="L698" s="20">
        <f t="shared" si="117"/>
        <v>0</v>
      </c>
      <c r="M698" s="20">
        <f t="shared" si="118"/>
        <v>0</v>
      </c>
      <c r="N698" s="50">
        <f t="shared" si="119"/>
        <v>0</v>
      </c>
    </row>
    <row r="699" spans="2:14" x14ac:dyDescent="0.25">
      <c r="B699" s="71" t="s">
        <v>245</v>
      </c>
      <c r="C699" s="80">
        <f t="shared" si="108"/>
        <v>0</v>
      </c>
      <c r="D699" s="20">
        <f t="shared" si="109"/>
        <v>0</v>
      </c>
      <c r="E699" s="20">
        <f t="shared" si="110"/>
        <v>0</v>
      </c>
      <c r="F699" s="20">
        <f t="shared" si="111"/>
        <v>0</v>
      </c>
      <c r="G699" s="20">
        <f t="shared" si="112"/>
        <v>0</v>
      </c>
      <c r="H699" s="20">
        <f t="shared" si="113"/>
        <v>0</v>
      </c>
      <c r="I699" s="20">
        <f t="shared" si="114"/>
        <v>0</v>
      </c>
      <c r="J699" s="20">
        <f t="shared" si="115"/>
        <v>0</v>
      </c>
      <c r="K699" s="20">
        <f t="shared" si="116"/>
        <v>0</v>
      </c>
      <c r="L699" s="20">
        <f t="shared" si="117"/>
        <v>0</v>
      </c>
      <c r="M699" s="20">
        <f t="shared" si="118"/>
        <v>0</v>
      </c>
      <c r="N699" s="50">
        <f t="shared" si="119"/>
        <v>0</v>
      </c>
    </row>
    <row r="700" spans="2:14" x14ac:dyDescent="0.25">
      <c r="B700" s="71" t="s">
        <v>246</v>
      </c>
      <c r="C700" s="80">
        <f t="shared" si="108"/>
        <v>0</v>
      </c>
      <c r="D700" s="20">
        <f t="shared" si="109"/>
        <v>0</v>
      </c>
      <c r="E700" s="20">
        <f t="shared" si="110"/>
        <v>0</v>
      </c>
      <c r="F700" s="20">
        <f t="shared" si="111"/>
        <v>0</v>
      </c>
      <c r="G700" s="20">
        <f t="shared" si="112"/>
        <v>0</v>
      </c>
      <c r="H700" s="20">
        <f t="shared" si="113"/>
        <v>0</v>
      </c>
      <c r="I700" s="20">
        <f t="shared" si="114"/>
        <v>0</v>
      </c>
      <c r="J700" s="20">
        <f t="shared" si="115"/>
        <v>0</v>
      </c>
      <c r="K700" s="20">
        <f t="shared" si="116"/>
        <v>0</v>
      </c>
      <c r="L700" s="20">
        <f t="shared" si="117"/>
        <v>0</v>
      </c>
      <c r="M700" s="20">
        <f t="shared" si="118"/>
        <v>0</v>
      </c>
      <c r="N700" s="50">
        <f t="shared" si="119"/>
        <v>0</v>
      </c>
    </row>
    <row r="701" spans="2:14" x14ac:dyDescent="0.25">
      <c r="B701" s="64" t="s">
        <v>247</v>
      </c>
      <c r="C701" s="80">
        <f t="shared" si="108"/>
        <v>0</v>
      </c>
      <c r="D701" s="20">
        <f t="shared" si="109"/>
        <v>0</v>
      </c>
      <c r="E701" s="20">
        <f t="shared" si="110"/>
        <v>0</v>
      </c>
      <c r="F701" s="20">
        <f t="shared" si="111"/>
        <v>0</v>
      </c>
      <c r="G701" s="20">
        <f t="shared" si="112"/>
        <v>0</v>
      </c>
      <c r="H701" s="20">
        <f t="shared" si="113"/>
        <v>0</v>
      </c>
      <c r="I701" s="20">
        <f t="shared" si="114"/>
        <v>0</v>
      </c>
      <c r="J701" s="20">
        <f t="shared" si="115"/>
        <v>0</v>
      </c>
      <c r="K701" s="20">
        <f t="shared" si="116"/>
        <v>0</v>
      </c>
      <c r="L701" s="20">
        <f t="shared" si="117"/>
        <v>0</v>
      </c>
      <c r="M701" s="20">
        <f t="shared" si="118"/>
        <v>0</v>
      </c>
      <c r="N701" s="50">
        <f t="shared" si="119"/>
        <v>0</v>
      </c>
    </row>
    <row r="702" spans="2:14" x14ac:dyDescent="0.25">
      <c r="B702" s="64" t="s">
        <v>248</v>
      </c>
      <c r="C702" s="80">
        <f t="shared" si="108"/>
        <v>0</v>
      </c>
      <c r="D702" s="20">
        <f t="shared" si="109"/>
        <v>0</v>
      </c>
      <c r="E702" s="20">
        <f t="shared" si="110"/>
        <v>0</v>
      </c>
      <c r="F702" s="20">
        <f t="shared" si="111"/>
        <v>0</v>
      </c>
      <c r="G702" s="20">
        <f t="shared" si="112"/>
        <v>0</v>
      </c>
      <c r="H702" s="20">
        <f t="shared" si="113"/>
        <v>0</v>
      </c>
      <c r="I702" s="20">
        <f t="shared" si="114"/>
        <v>0</v>
      </c>
      <c r="J702" s="20">
        <f t="shared" si="115"/>
        <v>0</v>
      </c>
      <c r="K702" s="20">
        <f t="shared" si="116"/>
        <v>0</v>
      </c>
      <c r="L702" s="20">
        <f t="shared" si="117"/>
        <v>0</v>
      </c>
      <c r="M702" s="20">
        <f t="shared" si="118"/>
        <v>0</v>
      </c>
      <c r="N702" s="50">
        <f t="shared" si="119"/>
        <v>0</v>
      </c>
    </row>
    <row r="703" spans="2:14" x14ac:dyDescent="0.25">
      <c r="B703" s="64" t="s">
        <v>249</v>
      </c>
      <c r="C703" s="80">
        <f t="shared" si="108"/>
        <v>0</v>
      </c>
      <c r="D703" s="20">
        <f t="shared" si="109"/>
        <v>0</v>
      </c>
      <c r="E703" s="20">
        <f t="shared" si="110"/>
        <v>0</v>
      </c>
      <c r="F703" s="20">
        <f t="shared" si="111"/>
        <v>0</v>
      </c>
      <c r="G703" s="20">
        <f t="shared" si="112"/>
        <v>0</v>
      </c>
      <c r="H703" s="20">
        <f t="shared" si="113"/>
        <v>0</v>
      </c>
      <c r="I703" s="20">
        <f t="shared" si="114"/>
        <v>0</v>
      </c>
      <c r="J703" s="20">
        <f t="shared" si="115"/>
        <v>0</v>
      </c>
      <c r="K703" s="20">
        <f t="shared" si="116"/>
        <v>0</v>
      </c>
      <c r="L703" s="20">
        <f t="shared" si="117"/>
        <v>0</v>
      </c>
      <c r="M703" s="20">
        <f t="shared" si="118"/>
        <v>0</v>
      </c>
      <c r="N703" s="50">
        <f t="shared" si="119"/>
        <v>0</v>
      </c>
    </row>
    <row r="704" spans="2:14" x14ac:dyDescent="0.25">
      <c r="B704" s="64" t="s">
        <v>250</v>
      </c>
      <c r="C704" s="81">
        <f t="shared" si="108"/>
        <v>0</v>
      </c>
      <c r="D704" s="56">
        <f t="shared" si="109"/>
        <v>0</v>
      </c>
      <c r="E704" s="56">
        <f t="shared" si="110"/>
        <v>0</v>
      </c>
      <c r="F704" s="56">
        <f t="shared" si="111"/>
        <v>0</v>
      </c>
      <c r="G704" s="56">
        <f t="shared" si="112"/>
        <v>0</v>
      </c>
      <c r="H704" s="56">
        <f t="shared" si="113"/>
        <v>0</v>
      </c>
      <c r="I704" s="56">
        <f t="shared" si="114"/>
        <v>0</v>
      </c>
      <c r="J704" s="56">
        <f t="shared" si="115"/>
        <v>0</v>
      </c>
      <c r="K704" s="56">
        <f t="shared" si="116"/>
        <v>0</v>
      </c>
      <c r="L704" s="56">
        <f t="shared" si="117"/>
        <v>0</v>
      </c>
      <c r="M704" s="56">
        <f t="shared" si="118"/>
        <v>0</v>
      </c>
      <c r="N704" s="57">
        <f t="shared" si="119"/>
        <v>0</v>
      </c>
    </row>
    <row r="705" spans="2:14" x14ac:dyDescent="0.25">
      <c r="B705" s="59" t="s">
        <v>188</v>
      </c>
      <c r="C705" s="82">
        <f>SUM(C657:C704)</f>
        <v>4.0672455587125276</v>
      </c>
      <c r="D705" s="82">
        <f t="shared" ref="D705:N705" si="120">SUM(D657:D704)</f>
        <v>3.8497274940375306</v>
      </c>
      <c r="E705" s="82">
        <f t="shared" si="120"/>
        <v>3.8295110834493751</v>
      </c>
      <c r="F705" s="82">
        <f t="shared" si="120"/>
        <v>3.7676600453018758</v>
      </c>
      <c r="G705" s="82">
        <f t="shared" si="120"/>
        <v>3.5753635651845759</v>
      </c>
      <c r="H705" s="82">
        <f t="shared" si="120"/>
        <v>3.7844908355083091</v>
      </c>
      <c r="I705" s="82">
        <f t="shared" si="120"/>
        <v>3.8973335604623625</v>
      </c>
      <c r="J705" s="82">
        <f t="shared" si="120"/>
        <v>3.8911780654580879</v>
      </c>
      <c r="K705" s="82">
        <f t="shared" si="120"/>
        <v>3.844669198151669</v>
      </c>
      <c r="L705" s="82">
        <f t="shared" si="120"/>
        <v>3.7722564562249237</v>
      </c>
      <c r="M705" s="82">
        <f t="shared" si="120"/>
        <v>3.8912695355649176</v>
      </c>
      <c r="N705" s="83">
        <f t="shared" si="120"/>
        <v>3.9285650609107012</v>
      </c>
    </row>
    <row r="707" spans="2:14" x14ac:dyDescent="0.25">
      <c r="B707" s="12" t="s">
        <v>263</v>
      </c>
    </row>
    <row r="708" spans="2:14" x14ac:dyDescent="0.25">
      <c r="B708" s="34"/>
      <c r="C708" s="36" t="s">
        <v>264</v>
      </c>
      <c r="D708" s="36" t="s">
        <v>264</v>
      </c>
      <c r="E708" s="36" t="s">
        <v>264</v>
      </c>
      <c r="F708" s="36" t="s">
        <v>264</v>
      </c>
      <c r="G708" s="36" t="s">
        <v>264</v>
      </c>
      <c r="H708" s="36" t="s">
        <v>264</v>
      </c>
      <c r="I708" s="36" t="s">
        <v>264</v>
      </c>
      <c r="J708" s="36" t="s">
        <v>264</v>
      </c>
      <c r="K708" s="36" t="s">
        <v>264</v>
      </c>
      <c r="L708" s="36" t="s">
        <v>264</v>
      </c>
      <c r="M708" s="36" t="s">
        <v>264</v>
      </c>
      <c r="N708" s="37" t="s">
        <v>264</v>
      </c>
    </row>
    <row r="709" spans="2:14" x14ac:dyDescent="0.25">
      <c r="B709" s="34" t="s">
        <v>265</v>
      </c>
      <c r="C709" s="36" t="s">
        <v>197</v>
      </c>
      <c r="D709" s="36" t="s">
        <v>251</v>
      </c>
      <c r="E709" s="36" t="s">
        <v>252</v>
      </c>
      <c r="F709" s="36" t="s">
        <v>253</v>
      </c>
      <c r="G709" s="36" t="s">
        <v>254</v>
      </c>
      <c r="H709" s="36" t="s">
        <v>255</v>
      </c>
      <c r="I709" s="36" t="s">
        <v>256</v>
      </c>
      <c r="J709" s="36" t="s">
        <v>257</v>
      </c>
      <c r="K709" s="36" t="s">
        <v>258</v>
      </c>
      <c r="L709" s="36" t="s">
        <v>259</v>
      </c>
      <c r="M709" s="36" t="s">
        <v>260</v>
      </c>
      <c r="N709" s="37" t="s">
        <v>261</v>
      </c>
    </row>
    <row r="710" spans="2:14" x14ac:dyDescent="0.25">
      <c r="B710" s="64" t="s">
        <v>203</v>
      </c>
      <c r="C710" s="79">
        <f t="shared" ref="C710:C757" si="121">$P32</f>
        <v>0</v>
      </c>
      <c r="D710" s="46">
        <f t="shared" ref="D710:D757" si="122">$P84</f>
        <v>0</v>
      </c>
      <c r="E710" s="46">
        <f t="shared" ref="E710:E757" si="123">$P136</f>
        <v>0</v>
      </c>
      <c r="F710" s="46">
        <f t="shared" ref="F710:F757" si="124">$P188</f>
        <v>0</v>
      </c>
      <c r="G710" s="46">
        <f t="shared" ref="G710:G757" si="125">$P240</f>
        <v>0</v>
      </c>
      <c r="H710" s="46">
        <f t="shared" ref="H710:H757" si="126">$P292</f>
        <v>0</v>
      </c>
      <c r="I710" s="46">
        <f t="shared" ref="I710:I757" si="127">$P344</f>
        <v>0</v>
      </c>
      <c r="J710" s="46">
        <f t="shared" ref="J710:J757" si="128">$P396</f>
        <v>0</v>
      </c>
      <c r="K710" s="46">
        <f t="shared" ref="K710:K757" si="129">$P448</f>
        <v>0</v>
      </c>
      <c r="L710" s="46">
        <f t="shared" ref="L710:L757" si="130">$P500</f>
        <v>0</v>
      </c>
      <c r="M710" s="46">
        <f t="shared" ref="M710:M757" si="131">$P552</f>
        <v>0</v>
      </c>
      <c r="N710" s="47">
        <f t="shared" ref="N710:N757" si="132">$P604</f>
        <v>0</v>
      </c>
    </row>
    <row r="711" spans="2:14" x14ac:dyDescent="0.25">
      <c r="B711" s="64" t="s">
        <v>204</v>
      </c>
      <c r="C711" s="80">
        <f t="shared" si="121"/>
        <v>0</v>
      </c>
      <c r="D711" s="20">
        <f t="shared" si="122"/>
        <v>0</v>
      </c>
      <c r="E711" s="20">
        <f t="shared" si="123"/>
        <v>0</v>
      </c>
      <c r="F711" s="20">
        <f t="shared" si="124"/>
        <v>0</v>
      </c>
      <c r="G711" s="20">
        <f t="shared" si="125"/>
        <v>0</v>
      </c>
      <c r="H711" s="20">
        <f t="shared" si="126"/>
        <v>0</v>
      </c>
      <c r="I711" s="20">
        <f t="shared" si="127"/>
        <v>0</v>
      </c>
      <c r="J711" s="20">
        <f t="shared" si="128"/>
        <v>0</v>
      </c>
      <c r="K711" s="20">
        <f t="shared" si="129"/>
        <v>0</v>
      </c>
      <c r="L711" s="20">
        <f t="shared" si="130"/>
        <v>0</v>
      </c>
      <c r="M711" s="20">
        <f t="shared" si="131"/>
        <v>0</v>
      </c>
      <c r="N711" s="50">
        <f t="shared" si="132"/>
        <v>0</v>
      </c>
    </row>
    <row r="712" spans="2:14" x14ac:dyDescent="0.25">
      <c r="B712" s="64" t="s">
        <v>205</v>
      </c>
      <c r="C712" s="80">
        <f t="shared" si="121"/>
        <v>0</v>
      </c>
      <c r="D712" s="20">
        <f t="shared" si="122"/>
        <v>0</v>
      </c>
      <c r="E712" s="20">
        <f t="shared" si="123"/>
        <v>0</v>
      </c>
      <c r="F712" s="20">
        <f t="shared" si="124"/>
        <v>0</v>
      </c>
      <c r="G712" s="20">
        <f t="shared" si="125"/>
        <v>0</v>
      </c>
      <c r="H712" s="20">
        <f t="shared" si="126"/>
        <v>0</v>
      </c>
      <c r="I712" s="20">
        <f t="shared" si="127"/>
        <v>0</v>
      </c>
      <c r="J712" s="20">
        <f t="shared" si="128"/>
        <v>0</v>
      </c>
      <c r="K712" s="20">
        <f t="shared" si="129"/>
        <v>0</v>
      </c>
      <c r="L712" s="20">
        <f t="shared" si="130"/>
        <v>0</v>
      </c>
      <c r="M712" s="20">
        <f t="shared" si="131"/>
        <v>0</v>
      </c>
      <c r="N712" s="50">
        <f t="shared" si="132"/>
        <v>0</v>
      </c>
    </row>
    <row r="713" spans="2:14" x14ac:dyDescent="0.25">
      <c r="B713" s="64" t="s">
        <v>206</v>
      </c>
      <c r="C713" s="80">
        <f t="shared" si="121"/>
        <v>0</v>
      </c>
      <c r="D713" s="20">
        <f t="shared" si="122"/>
        <v>0</v>
      </c>
      <c r="E713" s="20">
        <f t="shared" si="123"/>
        <v>0</v>
      </c>
      <c r="F713" s="20">
        <f t="shared" si="124"/>
        <v>0</v>
      </c>
      <c r="G713" s="20">
        <f t="shared" si="125"/>
        <v>0</v>
      </c>
      <c r="H713" s="20">
        <f t="shared" si="126"/>
        <v>0</v>
      </c>
      <c r="I713" s="20">
        <f t="shared" si="127"/>
        <v>0</v>
      </c>
      <c r="J713" s="20">
        <f t="shared" si="128"/>
        <v>0</v>
      </c>
      <c r="K713" s="20">
        <f t="shared" si="129"/>
        <v>0</v>
      </c>
      <c r="L713" s="20">
        <f t="shared" si="130"/>
        <v>0</v>
      </c>
      <c r="M713" s="20">
        <f t="shared" si="131"/>
        <v>0</v>
      </c>
      <c r="N713" s="50">
        <f t="shared" si="132"/>
        <v>0</v>
      </c>
    </row>
    <row r="714" spans="2:14" x14ac:dyDescent="0.25">
      <c r="B714" s="64" t="s">
        <v>207</v>
      </c>
      <c r="C714" s="80">
        <f t="shared" si="121"/>
        <v>0</v>
      </c>
      <c r="D714" s="20">
        <f t="shared" si="122"/>
        <v>0</v>
      </c>
      <c r="E714" s="20">
        <f t="shared" si="123"/>
        <v>0</v>
      </c>
      <c r="F714" s="20">
        <f t="shared" si="124"/>
        <v>0</v>
      </c>
      <c r="G714" s="20">
        <f t="shared" si="125"/>
        <v>0</v>
      </c>
      <c r="H714" s="20">
        <f t="shared" si="126"/>
        <v>0</v>
      </c>
      <c r="I714" s="20">
        <f t="shared" si="127"/>
        <v>0</v>
      </c>
      <c r="J714" s="20">
        <f t="shared" si="128"/>
        <v>0</v>
      </c>
      <c r="K714" s="20">
        <f t="shared" si="129"/>
        <v>0</v>
      </c>
      <c r="L714" s="20">
        <f t="shared" si="130"/>
        <v>0</v>
      </c>
      <c r="M714" s="20">
        <f t="shared" si="131"/>
        <v>0</v>
      </c>
      <c r="N714" s="50">
        <f t="shared" si="132"/>
        <v>0</v>
      </c>
    </row>
    <row r="715" spans="2:14" x14ac:dyDescent="0.25">
      <c r="B715" s="64" t="s">
        <v>208</v>
      </c>
      <c r="C715" s="80">
        <f t="shared" si="121"/>
        <v>0</v>
      </c>
      <c r="D715" s="20">
        <f t="shared" si="122"/>
        <v>0</v>
      </c>
      <c r="E715" s="20">
        <f t="shared" si="123"/>
        <v>0</v>
      </c>
      <c r="F715" s="20">
        <f t="shared" si="124"/>
        <v>0</v>
      </c>
      <c r="G715" s="20">
        <f t="shared" si="125"/>
        <v>0</v>
      </c>
      <c r="H715" s="20">
        <f t="shared" si="126"/>
        <v>0</v>
      </c>
      <c r="I715" s="20">
        <f t="shared" si="127"/>
        <v>0</v>
      </c>
      <c r="J715" s="20">
        <f t="shared" si="128"/>
        <v>0</v>
      </c>
      <c r="K715" s="20">
        <f t="shared" si="129"/>
        <v>0</v>
      </c>
      <c r="L715" s="20">
        <f t="shared" si="130"/>
        <v>0</v>
      </c>
      <c r="M715" s="20">
        <f t="shared" si="131"/>
        <v>0</v>
      </c>
      <c r="N715" s="50">
        <f t="shared" si="132"/>
        <v>0</v>
      </c>
    </row>
    <row r="716" spans="2:14" x14ac:dyDescent="0.25">
      <c r="B716" s="64" t="s">
        <v>209</v>
      </c>
      <c r="C716" s="80">
        <f t="shared" si="121"/>
        <v>0</v>
      </c>
      <c r="D716" s="20">
        <f t="shared" si="122"/>
        <v>0</v>
      </c>
      <c r="E716" s="20">
        <f t="shared" si="123"/>
        <v>0</v>
      </c>
      <c r="F716" s="20">
        <f t="shared" si="124"/>
        <v>0</v>
      </c>
      <c r="G716" s="20">
        <f t="shared" si="125"/>
        <v>0</v>
      </c>
      <c r="H716" s="20">
        <f t="shared" si="126"/>
        <v>0</v>
      </c>
      <c r="I716" s="20">
        <f t="shared" si="127"/>
        <v>0</v>
      </c>
      <c r="J716" s="20">
        <f t="shared" si="128"/>
        <v>0</v>
      </c>
      <c r="K716" s="20">
        <f t="shared" si="129"/>
        <v>0</v>
      </c>
      <c r="L716" s="20">
        <f t="shared" si="130"/>
        <v>0</v>
      </c>
      <c r="M716" s="20">
        <f t="shared" si="131"/>
        <v>0</v>
      </c>
      <c r="N716" s="50">
        <f t="shared" si="132"/>
        <v>0</v>
      </c>
    </row>
    <row r="717" spans="2:14" x14ac:dyDescent="0.25">
      <c r="B717" s="64" t="s">
        <v>210</v>
      </c>
      <c r="C717" s="80">
        <f t="shared" si="121"/>
        <v>0</v>
      </c>
      <c r="D717" s="20">
        <f t="shared" si="122"/>
        <v>0</v>
      </c>
      <c r="E717" s="20">
        <f t="shared" si="123"/>
        <v>0</v>
      </c>
      <c r="F717" s="20">
        <f t="shared" si="124"/>
        <v>0</v>
      </c>
      <c r="G717" s="20">
        <f t="shared" si="125"/>
        <v>0</v>
      </c>
      <c r="H717" s="20">
        <f t="shared" si="126"/>
        <v>0</v>
      </c>
      <c r="I717" s="20">
        <f t="shared" si="127"/>
        <v>0</v>
      </c>
      <c r="J717" s="20">
        <f t="shared" si="128"/>
        <v>0</v>
      </c>
      <c r="K717" s="20">
        <f t="shared" si="129"/>
        <v>0</v>
      </c>
      <c r="L717" s="20">
        <f t="shared" si="130"/>
        <v>0</v>
      </c>
      <c r="M717" s="20">
        <f t="shared" si="131"/>
        <v>0</v>
      </c>
      <c r="N717" s="50">
        <f t="shared" si="132"/>
        <v>0</v>
      </c>
    </row>
    <row r="718" spans="2:14" x14ac:dyDescent="0.25">
      <c r="B718" s="64" t="s">
        <v>211</v>
      </c>
      <c r="C718" s="80">
        <f t="shared" si="121"/>
        <v>0</v>
      </c>
      <c r="D718" s="20">
        <f t="shared" si="122"/>
        <v>0</v>
      </c>
      <c r="E718" s="20">
        <f t="shared" si="123"/>
        <v>0</v>
      </c>
      <c r="F718" s="20">
        <f t="shared" si="124"/>
        <v>0</v>
      </c>
      <c r="G718" s="20">
        <f t="shared" si="125"/>
        <v>0</v>
      </c>
      <c r="H718" s="20">
        <f t="shared" si="126"/>
        <v>0</v>
      </c>
      <c r="I718" s="20">
        <f t="shared" si="127"/>
        <v>0</v>
      </c>
      <c r="J718" s="20">
        <f t="shared" si="128"/>
        <v>0</v>
      </c>
      <c r="K718" s="20">
        <f t="shared" si="129"/>
        <v>0</v>
      </c>
      <c r="L718" s="20">
        <f t="shared" si="130"/>
        <v>0</v>
      </c>
      <c r="M718" s="20">
        <f t="shared" si="131"/>
        <v>0</v>
      </c>
      <c r="N718" s="50">
        <f t="shared" si="132"/>
        <v>0</v>
      </c>
    </row>
    <row r="719" spans="2:14" x14ac:dyDescent="0.25">
      <c r="B719" s="64" t="s">
        <v>212</v>
      </c>
      <c r="C719" s="80">
        <f t="shared" si="121"/>
        <v>0</v>
      </c>
      <c r="D719" s="20">
        <f t="shared" si="122"/>
        <v>0</v>
      </c>
      <c r="E719" s="20">
        <f t="shared" si="123"/>
        <v>0</v>
      </c>
      <c r="F719" s="20">
        <f t="shared" si="124"/>
        <v>0</v>
      </c>
      <c r="G719" s="20">
        <f t="shared" si="125"/>
        <v>0</v>
      </c>
      <c r="H719" s="20">
        <f t="shared" si="126"/>
        <v>0</v>
      </c>
      <c r="I719" s="20">
        <f t="shared" si="127"/>
        <v>0</v>
      </c>
      <c r="J719" s="20">
        <f t="shared" si="128"/>
        <v>0</v>
      </c>
      <c r="K719" s="20">
        <f t="shared" si="129"/>
        <v>0</v>
      </c>
      <c r="L719" s="20">
        <f t="shared" si="130"/>
        <v>0</v>
      </c>
      <c r="M719" s="20">
        <f t="shared" si="131"/>
        <v>0</v>
      </c>
      <c r="N719" s="50">
        <f t="shared" si="132"/>
        <v>0</v>
      </c>
    </row>
    <row r="720" spans="2:14" x14ac:dyDescent="0.25">
      <c r="B720" s="64" t="s">
        <v>213</v>
      </c>
      <c r="C720" s="80">
        <f t="shared" si="121"/>
        <v>1.5826750707825651E-3</v>
      </c>
      <c r="D720" s="20">
        <f t="shared" si="122"/>
        <v>0</v>
      </c>
      <c r="E720" s="20">
        <f t="shared" si="123"/>
        <v>0</v>
      </c>
      <c r="F720" s="20">
        <f t="shared" si="124"/>
        <v>0</v>
      </c>
      <c r="G720" s="20">
        <f t="shared" si="125"/>
        <v>0</v>
      </c>
      <c r="H720" s="20">
        <f t="shared" si="126"/>
        <v>0</v>
      </c>
      <c r="I720" s="20">
        <f t="shared" si="127"/>
        <v>0</v>
      </c>
      <c r="J720" s="20">
        <f t="shared" si="128"/>
        <v>0</v>
      </c>
      <c r="K720" s="20">
        <f t="shared" si="129"/>
        <v>0</v>
      </c>
      <c r="L720" s="20">
        <f t="shared" si="130"/>
        <v>-3.9954587269111177E-4</v>
      </c>
      <c r="M720" s="20">
        <f t="shared" si="131"/>
        <v>2.2259145667046419E-2</v>
      </c>
      <c r="N720" s="50">
        <f t="shared" si="132"/>
        <v>2.5736500047318551E-2</v>
      </c>
    </row>
    <row r="721" spans="2:14" x14ac:dyDescent="0.25">
      <c r="B721" s="64" t="s">
        <v>214</v>
      </c>
      <c r="C721" s="80">
        <f t="shared" si="121"/>
        <v>0.10572269472827539</v>
      </c>
      <c r="D721" s="20">
        <f t="shared" si="122"/>
        <v>3.2028825009135955E-3</v>
      </c>
      <c r="E721" s="20">
        <f t="shared" si="123"/>
        <v>0</v>
      </c>
      <c r="F721" s="20">
        <f t="shared" si="124"/>
        <v>0</v>
      </c>
      <c r="G721" s="20">
        <f t="shared" si="125"/>
        <v>0</v>
      </c>
      <c r="H721" s="20">
        <f t="shared" si="126"/>
        <v>0</v>
      </c>
      <c r="I721" s="20">
        <f t="shared" si="127"/>
        <v>0</v>
      </c>
      <c r="J721" s="20">
        <f t="shared" si="128"/>
        <v>0</v>
      </c>
      <c r="K721" s="20">
        <f t="shared" si="129"/>
        <v>3.6754666136009034E-4</v>
      </c>
      <c r="L721" s="20">
        <f t="shared" si="130"/>
        <v>8.8699183737426815E-2</v>
      </c>
      <c r="M721" s="20">
        <f t="shared" si="131"/>
        <v>0.29948668715662463</v>
      </c>
      <c r="N721" s="50">
        <f t="shared" si="132"/>
        <v>0.26583095443611926</v>
      </c>
    </row>
    <row r="722" spans="2:14" x14ac:dyDescent="0.25">
      <c r="B722" s="71" t="s">
        <v>215</v>
      </c>
      <c r="C722" s="80">
        <f t="shared" si="121"/>
        <v>0.7296045267373974</v>
      </c>
      <c r="D722" s="20">
        <f t="shared" si="122"/>
        <v>0.23564931274280235</v>
      </c>
      <c r="E722" s="20">
        <f t="shared" si="123"/>
        <v>4.4460223338220313E-2</v>
      </c>
      <c r="F722" s="20">
        <f t="shared" si="124"/>
        <v>0</v>
      </c>
      <c r="G722" s="20">
        <f t="shared" si="125"/>
        <v>0</v>
      </c>
      <c r="H722" s="20">
        <f t="shared" si="126"/>
        <v>0</v>
      </c>
      <c r="I722" s="20">
        <f t="shared" si="127"/>
        <v>0</v>
      </c>
      <c r="J722" s="20">
        <f t="shared" si="128"/>
        <v>0</v>
      </c>
      <c r="K722" s="20">
        <f t="shared" si="129"/>
        <v>0.18485089390194567</v>
      </c>
      <c r="L722" s="20">
        <f t="shared" si="130"/>
        <v>0.91716276223035165</v>
      </c>
      <c r="M722" s="20">
        <f t="shared" si="131"/>
        <v>1.4196922359420276</v>
      </c>
      <c r="N722" s="50">
        <f t="shared" si="132"/>
        <v>1.1750986470337716</v>
      </c>
    </row>
    <row r="723" spans="2:14" x14ac:dyDescent="0.25">
      <c r="B723" s="71" t="s">
        <v>216</v>
      </c>
      <c r="C723" s="80">
        <f t="shared" si="121"/>
        <v>1.9722278315090251</v>
      </c>
      <c r="D723" s="20">
        <f t="shared" si="122"/>
        <v>1.1198953053205556</v>
      </c>
      <c r="E723" s="20">
        <f t="shared" si="123"/>
        <v>0.80289932734315483</v>
      </c>
      <c r="F723" s="20">
        <f t="shared" si="124"/>
        <v>0.47102859656135992</v>
      </c>
      <c r="G723" s="20">
        <f t="shared" si="125"/>
        <v>2.7019228428943803E-2</v>
      </c>
      <c r="H723" s="20">
        <f t="shared" si="126"/>
        <v>0</v>
      </c>
      <c r="I723" s="20">
        <f t="shared" si="127"/>
        <v>0</v>
      </c>
      <c r="J723" s="20">
        <f t="shared" si="128"/>
        <v>0.56436640699012208</v>
      </c>
      <c r="K723" s="20">
        <f t="shared" si="129"/>
        <v>1.3229297516556178</v>
      </c>
      <c r="L723" s="20">
        <f t="shared" si="130"/>
        <v>2.5581030064680346</v>
      </c>
      <c r="M723" s="20">
        <f t="shared" si="131"/>
        <v>3.1060951930632759</v>
      </c>
      <c r="N723" s="50">
        <f t="shared" si="132"/>
        <v>2.6417029102785556</v>
      </c>
    </row>
    <row r="724" spans="2:14" x14ac:dyDescent="0.25">
      <c r="B724" s="72" t="s">
        <v>217</v>
      </c>
      <c r="C724" s="80">
        <f t="shared" si="121"/>
        <v>5.8766822907837932</v>
      </c>
      <c r="D724" s="20">
        <f t="shared" si="122"/>
        <v>4.0243881791668743</v>
      </c>
      <c r="E724" s="20">
        <f t="shared" si="123"/>
        <v>3.9044801918812668</v>
      </c>
      <c r="F724" s="20">
        <f t="shared" si="124"/>
        <v>3.7020037145964433</v>
      </c>
      <c r="G724" s="20">
        <f t="shared" si="125"/>
        <v>1.8854508402700498</v>
      </c>
      <c r="H724" s="20">
        <f t="shared" si="126"/>
        <v>2.8582839047704907</v>
      </c>
      <c r="I724" s="20">
        <f t="shared" si="127"/>
        <v>2.9388620249875474</v>
      </c>
      <c r="J724" s="20">
        <f t="shared" si="128"/>
        <v>7.0698332335113951</v>
      </c>
      <c r="K724" s="20">
        <f t="shared" si="129"/>
        <v>5.0123862483455071</v>
      </c>
      <c r="L724" s="20">
        <f t="shared" si="130"/>
        <v>6.9301435622743472</v>
      </c>
      <c r="M724" s="20">
        <f t="shared" si="131"/>
        <v>7.8631533182553843</v>
      </c>
      <c r="N724" s="50">
        <f t="shared" si="132"/>
        <v>6.9438969273095186</v>
      </c>
    </row>
    <row r="725" spans="2:14" x14ac:dyDescent="0.25">
      <c r="B725" s="72" t="s">
        <v>218</v>
      </c>
      <c r="C725" s="80">
        <f t="shared" si="121"/>
        <v>9.4525640892834204</v>
      </c>
      <c r="D725" s="20">
        <f t="shared" si="122"/>
        <v>7.339740773911883</v>
      </c>
      <c r="E725" s="20">
        <f t="shared" si="123"/>
        <v>7.4397100678928521</v>
      </c>
      <c r="F725" s="20">
        <f t="shared" si="124"/>
        <v>7.7843603545598086</v>
      </c>
      <c r="G725" s="20">
        <f t="shared" si="125"/>
        <v>5.9246728400499435</v>
      </c>
      <c r="H725" s="20">
        <f t="shared" si="126"/>
        <v>17.650931271635752</v>
      </c>
      <c r="I725" s="20">
        <f t="shared" si="127"/>
        <v>16.645126277568245</v>
      </c>
      <c r="J725" s="20">
        <f t="shared" si="128"/>
        <v>19.033384185292991</v>
      </c>
      <c r="K725" s="20">
        <f t="shared" si="129"/>
        <v>8.6839276111134485</v>
      </c>
      <c r="L725" s="20">
        <f t="shared" si="130"/>
        <v>10.719122238189058</v>
      </c>
      <c r="M725" s="20">
        <f t="shared" si="131"/>
        <v>11.245124847995355</v>
      </c>
      <c r="N725" s="50">
        <f t="shared" si="132"/>
        <v>10.574824491935736</v>
      </c>
    </row>
    <row r="726" spans="2:14" x14ac:dyDescent="0.25">
      <c r="B726" s="72" t="s">
        <v>219</v>
      </c>
      <c r="C726" s="80">
        <f t="shared" si="121"/>
        <v>13.11688245364904</v>
      </c>
      <c r="D726" s="20">
        <f t="shared" si="122"/>
        <v>11.172607846941819</v>
      </c>
      <c r="E726" s="20">
        <f t="shared" si="123"/>
        <v>11.170961716526611</v>
      </c>
      <c r="F726" s="20">
        <f t="shared" si="124"/>
        <v>11.905708687065623</v>
      </c>
      <c r="G726" s="20">
        <f t="shared" si="125"/>
        <v>10.20338073670356</v>
      </c>
      <c r="H726" s="20">
        <f t="shared" si="126"/>
        <v>33.983247756268575</v>
      </c>
      <c r="I726" s="20">
        <f t="shared" si="127"/>
        <v>32.430882424295724</v>
      </c>
      <c r="J726" s="20">
        <f t="shared" si="128"/>
        <v>32.209560254796607</v>
      </c>
      <c r="K726" s="20">
        <f t="shared" si="129"/>
        <v>12.560004634393227</v>
      </c>
      <c r="L726" s="20">
        <f t="shared" si="130"/>
        <v>14.670054361492552</v>
      </c>
      <c r="M726" s="20">
        <f t="shared" si="131"/>
        <v>14.893094138501386</v>
      </c>
      <c r="N726" s="50">
        <f t="shared" si="132"/>
        <v>14.173956236367665</v>
      </c>
    </row>
    <row r="727" spans="2:14" x14ac:dyDescent="0.25">
      <c r="B727" s="72" t="s">
        <v>220</v>
      </c>
      <c r="C727" s="80">
        <f t="shared" si="121"/>
        <v>16.560834293233828</v>
      </c>
      <c r="D727" s="20">
        <f t="shared" si="122"/>
        <v>14.926421527225857</v>
      </c>
      <c r="E727" s="20">
        <f t="shared" si="123"/>
        <v>14.895375396347969</v>
      </c>
      <c r="F727" s="20">
        <f t="shared" si="124"/>
        <v>15.75337947946217</v>
      </c>
      <c r="G727" s="20">
        <f t="shared" si="125"/>
        <v>14.418813095387186</v>
      </c>
      <c r="H727" s="20">
        <f t="shared" si="126"/>
        <v>48.58054478431859</v>
      </c>
      <c r="I727" s="20">
        <f t="shared" si="127"/>
        <v>47.180339295597555</v>
      </c>
      <c r="J727" s="20">
        <f t="shared" si="128"/>
        <v>45.228120480906576</v>
      </c>
      <c r="K727" s="20">
        <f t="shared" si="129"/>
        <v>16.27784007670089</v>
      </c>
      <c r="L727" s="20">
        <f t="shared" si="130"/>
        <v>18.414198467226193</v>
      </c>
      <c r="M727" s="20">
        <f t="shared" si="131"/>
        <v>18.462283604390301</v>
      </c>
      <c r="N727" s="50">
        <f t="shared" si="132"/>
        <v>17.612557864208899</v>
      </c>
    </row>
    <row r="728" spans="2:14" x14ac:dyDescent="0.25">
      <c r="B728" s="72" t="s">
        <v>221</v>
      </c>
      <c r="C728" s="80">
        <f t="shared" si="121"/>
        <v>19.500262773451947</v>
      </c>
      <c r="D728" s="20">
        <f t="shared" si="122"/>
        <v>18.555542742663306</v>
      </c>
      <c r="E728" s="20">
        <f t="shared" si="123"/>
        <v>18.533934578858076</v>
      </c>
      <c r="F728" s="20">
        <f t="shared" si="124"/>
        <v>19.20892626949783</v>
      </c>
      <c r="G728" s="20">
        <f t="shared" si="125"/>
        <v>18.349105055117498</v>
      </c>
      <c r="H728" s="20">
        <f t="shared" si="126"/>
        <v>18.587431552534625</v>
      </c>
      <c r="I728" s="20">
        <f t="shared" si="127"/>
        <v>18.276527071254907</v>
      </c>
      <c r="J728" s="20">
        <f t="shared" si="128"/>
        <v>17.208004816876738</v>
      </c>
      <c r="K728" s="20">
        <f t="shared" si="129"/>
        <v>19.987258413637683</v>
      </c>
      <c r="L728" s="20">
        <f t="shared" si="130"/>
        <v>21.678887169390819</v>
      </c>
      <c r="M728" s="20">
        <f t="shared" si="131"/>
        <v>21.560647765508609</v>
      </c>
      <c r="N728" s="50">
        <f t="shared" si="132"/>
        <v>20.556385509514559</v>
      </c>
    </row>
    <row r="729" spans="2:14" x14ac:dyDescent="0.25">
      <c r="B729" s="72" t="s">
        <v>222</v>
      </c>
      <c r="C729" s="80">
        <f t="shared" si="121"/>
        <v>22.100442787889033</v>
      </c>
      <c r="D729" s="20">
        <f t="shared" si="122"/>
        <v>21.79510187838391</v>
      </c>
      <c r="E729" s="20">
        <f t="shared" si="123"/>
        <v>21.602663027001373</v>
      </c>
      <c r="F729" s="20">
        <f t="shared" si="124"/>
        <v>22.203929672145318</v>
      </c>
      <c r="G729" s="20">
        <f t="shared" si="125"/>
        <v>21.907753348796273</v>
      </c>
      <c r="H729" s="20">
        <f t="shared" si="126"/>
        <v>21.92002267016203</v>
      </c>
      <c r="I729" s="20">
        <f t="shared" si="127"/>
        <v>21.359398652204849</v>
      </c>
      <c r="J729" s="20">
        <f t="shared" si="128"/>
        <v>20.38000856960273</v>
      </c>
      <c r="K729" s="20">
        <f t="shared" si="129"/>
        <v>23.264037534512422</v>
      </c>
      <c r="L729" s="20">
        <f t="shared" si="130"/>
        <v>24.616009011865163</v>
      </c>
      <c r="M729" s="20">
        <f t="shared" si="131"/>
        <v>24.179845228661566</v>
      </c>
      <c r="N729" s="50">
        <f t="shared" si="132"/>
        <v>23.298581124319842</v>
      </c>
    </row>
    <row r="730" spans="2:14" x14ac:dyDescent="0.25">
      <c r="B730" s="71" t="s">
        <v>223</v>
      </c>
      <c r="C730" s="80">
        <f t="shared" si="121"/>
        <v>16.88969603481566</v>
      </c>
      <c r="D730" s="20">
        <f t="shared" si="122"/>
        <v>16.921864934102185</v>
      </c>
      <c r="E730" s="20">
        <f t="shared" si="123"/>
        <v>16.681998857951296</v>
      </c>
      <c r="F730" s="20">
        <f t="shared" si="124"/>
        <v>16.839525568249556</v>
      </c>
      <c r="G730" s="20">
        <f t="shared" si="125"/>
        <v>16.96752404055162</v>
      </c>
      <c r="H730" s="20">
        <f t="shared" si="126"/>
        <v>24.516624396305939</v>
      </c>
      <c r="I730" s="20">
        <f t="shared" si="127"/>
        <v>23.763453658758625</v>
      </c>
      <c r="J730" s="20">
        <f t="shared" si="128"/>
        <v>23.323239832149095</v>
      </c>
      <c r="K730" s="20">
        <f t="shared" si="129"/>
        <v>17.574742197969002</v>
      </c>
      <c r="L730" s="20">
        <f t="shared" si="130"/>
        <v>18.594593116949003</v>
      </c>
      <c r="M730" s="20">
        <f t="shared" si="131"/>
        <v>17.966604035800277</v>
      </c>
      <c r="N730" s="50">
        <f t="shared" si="132"/>
        <v>17.464176212231575</v>
      </c>
    </row>
    <row r="731" spans="2:14" x14ac:dyDescent="0.25">
      <c r="B731" s="71" t="s">
        <v>224</v>
      </c>
      <c r="C731" s="80">
        <f t="shared" si="121"/>
        <v>18.14878784121678</v>
      </c>
      <c r="D731" s="20">
        <f t="shared" si="122"/>
        <v>18.240940015669626</v>
      </c>
      <c r="E731" s="20">
        <f t="shared" si="123"/>
        <v>18.302966294717706</v>
      </c>
      <c r="F731" s="20">
        <f t="shared" si="124"/>
        <v>18.093575896298947</v>
      </c>
      <c r="G731" s="20">
        <f t="shared" si="125"/>
        <v>18.41939400898854</v>
      </c>
      <c r="H731" s="20">
        <f t="shared" si="126"/>
        <v>26.497175742911804</v>
      </c>
      <c r="I731" s="20">
        <f t="shared" si="127"/>
        <v>25.681545620257513</v>
      </c>
      <c r="J731" s="20">
        <f t="shared" si="128"/>
        <v>25.592478068072054</v>
      </c>
      <c r="K731" s="20">
        <f t="shared" si="129"/>
        <v>18.825238213769623</v>
      </c>
      <c r="L731" s="20">
        <f t="shared" si="130"/>
        <v>19.374433432636625</v>
      </c>
      <c r="M731" s="20">
        <f t="shared" si="131"/>
        <v>18.953688929733897</v>
      </c>
      <c r="N731" s="50">
        <f t="shared" si="132"/>
        <v>18.337625274724648</v>
      </c>
    </row>
    <row r="732" spans="2:14" x14ac:dyDescent="0.25">
      <c r="B732" s="71" t="s">
        <v>225</v>
      </c>
      <c r="C732" s="80">
        <f t="shared" si="121"/>
        <v>18.953249193542828</v>
      </c>
      <c r="D732" s="20">
        <f t="shared" si="122"/>
        <v>19.151556288482883</v>
      </c>
      <c r="E732" s="20">
        <f t="shared" si="123"/>
        <v>19.25232282835147</v>
      </c>
      <c r="F732" s="20">
        <f t="shared" si="124"/>
        <v>19.03107474816462</v>
      </c>
      <c r="G732" s="20">
        <f t="shared" si="125"/>
        <v>19.195231853876788</v>
      </c>
      <c r="H732" s="20">
        <f t="shared" si="126"/>
        <v>27.612452789053997</v>
      </c>
      <c r="I732" s="20">
        <f t="shared" si="127"/>
        <v>27.245260518815229</v>
      </c>
      <c r="J732" s="20">
        <f t="shared" si="128"/>
        <v>27.262440218608706</v>
      </c>
      <c r="K732" s="20">
        <f t="shared" si="129"/>
        <v>19.542621933677491</v>
      </c>
      <c r="L732" s="20">
        <f t="shared" si="130"/>
        <v>19.542621933677491</v>
      </c>
      <c r="M732" s="20">
        <f t="shared" si="131"/>
        <v>19.542621933677491</v>
      </c>
      <c r="N732" s="50">
        <f t="shared" si="132"/>
        <v>19.098422899451187</v>
      </c>
    </row>
    <row r="733" spans="2:14" x14ac:dyDescent="0.25">
      <c r="B733" s="71" t="s">
        <v>226</v>
      </c>
      <c r="C733" s="80">
        <f t="shared" si="121"/>
        <v>19.542621933677491</v>
      </c>
      <c r="D733" s="20">
        <f t="shared" si="122"/>
        <v>19.542621933677491</v>
      </c>
      <c r="E733" s="20">
        <f t="shared" si="123"/>
        <v>19.542621933677491</v>
      </c>
      <c r="F733" s="20">
        <f t="shared" si="124"/>
        <v>19.458039379241207</v>
      </c>
      <c r="G733" s="20">
        <f t="shared" si="125"/>
        <v>19.40256307610705</v>
      </c>
      <c r="H733" s="20">
        <f t="shared" si="126"/>
        <v>28.075853517025092</v>
      </c>
      <c r="I733" s="20">
        <f t="shared" si="127"/>
        <v>27.953318422569986</v>
      </c>
      <c r="J733" s="20">
        <f t="shared" si="128"/>
        <v>27.954149633360508</v>
      </c>
      <c r="K733" s="20">
        <f t="shared" si="129"/>
        <v>19.365883618191297</v>
      </c>
      <c r="L733" s="20">
        <f t="shared" si="130"/>
        <v>18.728136046614413</v>
      </c>
      <c r="M733" s="20">
        <f t="shared" si="131"/>
        <v>19.305262153106508</v>
      </c>
      <c r="N733" s="50">
        <f t="shared" si="132"/>
        <v>19.542621933677491</v>
      </c>
    </row>
    <row r="734" spans="2:14" x14ac:dyDescent="0.25">
      <c r="B734" s="71" t="s">
        <v>227</v>
      </c>
      <c r="C734" s="80">
        <f t="shared" si="121"/>
        <v>19.398397783043357</v>
      </c>
      <c r="D734" s="20">
        <f t="shared" si="122"/>
        <v>19.240205315657558</v>
      </c>
      <c r="E734" s="20">
        <f t="shared" si="123"/>
        <v>19.391980235778586</v>
      </c>
      <c r="F734" s="20">
        <f t="shared" si="124"/>
        <v>19.542621933677491</v>
      </c>
      <c r="G734" s="20">
        <f t="shared" si="125"/>
        <v>19.542621933677491</v>
      </c>
      <c r="H734" s="20">
        <f t="shared" si="126"/>
        <v>27.930992112987063</v>
      </c>
      <c r="I734" s="20">
        <f t="shared" si="127"/>
        <v>28.075853517025092</v>
      </c>
      <c r="J734" s="20">
        <f t="shared" si="128"/>
        <v>28.075853517025092</v>
      </c>
      <c r="K734" s="20">
        <f t="shared" si="129"/>
        <v>19.306198219846785</v>
      </c>
      <c r="L734" s="20">
        <f t="shared" si="130"/>
        <v>18.313649029068003</v>
      </c>
      <c r="M734" s="20">
        <f t="shared" si="131"/>
        <v>18.706120126342658</v>
      </c>
      <c r="N734" s="50">
        <f t="shared" si="132"/>
        <v>19.29489554920513</v>
      </c>
    </row>
    <row r="735" spans="2:14" x14ac:dyDescent="0.25">
      <c r="B735" s="71" t="s">
        <v>228</v>
      </c>
      <c r="C735" s="80">
        <f t="shared" si="121"/>
        <v>18.782076585696789</v>
      </c>
      <c r="D735" s="20">
        <f t="shared" si="122"/>
        <v>18.878876369451934</v>
      </c>
      <c r="E735" s="20">
        <f t="shared" si="123"/>
        <v>19.247092213841089</v>
      </c>
      <c r="F735" s="20">
        <f t="shared" si="124"/>
        <v>19.345600294900752</v>
      </c>
      <c r="G735" s="20">
        <f t="shared" si="125"/>
        <v>19.317094088219577</v>
      </c>
      <c r="H735" s="20">
        <f t="shared" si="126"/>
        <v>27.140484988801077</v>
      </c>
      <c r="I735" s="20">
        <f t="shared" si="127"/>
        <v>27.971420197887216</v>
      </c>
      <c r="J735" s="20">
        <f t="shared" si="128"/>
        <v>27.872500192420993</v>
      </c>
      <c r="K735" s="20">
        <f t="shared" si="129"/>
        <v>18.956777878082296</v>
      </c>
      <c r="L735" s="20">
        <f t="shared" si="130"/>
        <v>17.599320339253978</v>
      </c>
      <c r="M735" s="20">
        <f t="shared" si="131"/>
        <v>18.114634866694004</v>
      </c>
      <c r="N735" s="50">
        <f t="shared" si="132"/>
        <v>18.559724791837795</v>
      </c>
    </row>
    <row r="736" spans="2:14" x14ac:dyDescent="0.25">
      <c r="B736" s="71" t="s">
        <v>229</v>
      </c>
      <c r="C736" s="80">
        <f t="shared" si="121"/>
        <v>18.359884089376781</v>
      </c>
      <c r="D736" s="20">
        <f t="shared" si="122"/>
        <v>18.268993505281866</v>
      </c>
      <c r="E736" s="20">
        <f t="shared" si="123"/>
        <v>18.754891388414435</v>
      </c>
      <c r="F736" s="20">
        <f t="shared" si="124"/>
        <v>18.648680564934697</v>
      </c>
      <c r="G736" s="20">
        <f t="shared" si="125"/>
        <v>18.390720542084356</v>
      </c>
      <c r="H736" s="20">
        <f t="shared" si="126"/>
        <v>26.017419695129963</v>
      </c>
      <c r="I736" s="20">
        <f t="shared" si="127"/>
        <v>27.004367662670536</v>
      </c>
      <c r="J736" s="20">
        <f t="shared" si="128"/>
        <v>27.123790224560459</v>
      </c>
      <c r="K736" s="20">
        <f t="shared" si="129"/>
        <v>18.239973628061268</v>
      </c>
      <c r="L736" s="20">
        <f t="shared" si="130"/>
        <v>16.471764470852655</v>
      </c>
      <c r="M736" s="20">
        <f t="shared" si="131"/>
        <v>17.056086813018577</v>
      </c>
      <c r="N736" s="50">
        <f t="shared" si="132"/>
        <v>17.660114968915536</v>
      </c>
    </row>
    <row r="737" spans="2:14" x14ac:dyDescent="0.25">
      <c r="B737" s="71" t="s">
        <v>230</v>
      </c>
      <c r="C737" s="80">
        <f t="shared" si="121"/>
        <v>17.546439917980091</v>
      </c>
      <c r="D737" s="20">
        <f t="shared" si="122"/>
        <v>17.017246798783795</v>
      </c>
      <c r="E737" s="20">
        <f t="shared" si="123"/>
        <v>17.805011793329633</v>
      </c>
      <c r="F737" s="20">
        <f t="shared" si="124"/>
        <v>17.427551590408417</v>
      </c>
      <c r="G737" s="20">
        <f t="shared" si="125"/>
        <v>17.080563669693124</v>
      </c>
      <c r="H737" s="20">
        <f t="shared" si="126"/>
        <v>24.097616679249722</v>
      </c>
      <c r="I737" s="20">
        <f t="shared" si="127"/>
        <v>25.554136970909301</v>
      </c>
      <c r="J737" s="20">
        <f t="shared" si="128"/>
        <v>25.607113345221595</v>
      </c>
      <c r="K737" s="20">
        <f t="shared" si="129"/>
        <v>17.123914626007512</v>
      </c>
      <c r="L737" s="20">
        <f t="shared" si="130"/>
        <v>15.328460615462486</v>
      </c>
      <c r="M737" s="20">
        <f t="shared" si="131"/>
        <v>15.707219672892084</v>
      </c>
      <c r="N737" s="50">
        <f t="shared" si="132"/>
        <v>16.282136955288017</v>
      </c>
    </row>
    <row r="738" spans="2:14" x14ac:dyDescent="0.25">
      <c r="B738" s="71" t="s">
        <v>231</v>
      </c>
      <c r="C738" s="80">
        <f t="shared" si="121"/>
        <v>16.365199210191161</v>
      </c>
      <c r="D738" s="20">
        <f t="shared" si="122"/>
        <v>15.473182730526192</v>
      </c>
      <c r="E738" s="20">
        <f t="shared" si="123"/>
        <v>16.465451417221615</v>
      </c>
      <c r="F738" s="20">
        <f t="shared" si="124"/>
        <v>15.773886678824727</v>
      </c>
      <c r="G738" s="20">
        <f t="shared" si="125"/>
        <v>15.367875434993133</v>
      </c>
      <c r="H738" s="20">
        <f t="shared" si="126"/>
        <v>21.426247776828127</v>
      </c>
      <c r="I738" s="20">
        <f t="shared" si="127"/>
        <v>23.500281694531196</v>
      </c>
      <c r="J738" s="20">
        <f t="shared" si="128"/>
        <v>23.109102619119039</v>
      </c>
      <c r="K738" s="20">
        <f t="shared" si="129"/>
        <v>15.714064391325898</v>
      </c>
      <c r="L738" s="20">
        <f t="shared" si="130"/>
        <v>13.528150742897687</v>
      </c>
      <c r="M738" s="20">
        <f t="shared" si="131"/>
        <v>14.086537300176243</v>
      </c>
      <c r="N738" s="50">
        <f t="shared" si="132"/>
        <v>14.541111654071694</v>
      </c>
    </row>
    <row r="739" spans="2:14" x14ac:dyDescent="0.25">
      <c r="B739" s="71" t="s">
        <v>232</v>
      </c>
      <c r="C739" s="80">
        <f t="shared" si="121"/>
        <v>14.959388025636269</v>
      </c>
      <c r="D739" s="20">
        <f t="shared" si="122"/>
        <v>13.791095493376384</v>
      </c>
      <c r="E739" s="20">
        <f t="shared" si="123"/>
        <v>14.69750371271356</v>
      </c>
      <c r="F739" s="20">
        <f t="shared" si="124"/>
        <v>13.717568289535347</v>
      </c>
      <c r="G739" s="20">
        <f t="shared" si="125"/>
        <v>13.226188022380533</v>
      </c>
      <c r="H739" s="20">
        <f t="shared" si="126"/>
        <v>18.473723138612304</v>
      </c>
      <c r="I739" s="20">
        <f t="shared" si="127"/>
        <v>20.746723179929337</v>
      </c>
      <c r="J739" s="20">
        <f t="shared" si="128"/>
        <v>20.181276911466906</v>
      </c>
      <c r="K739" s="20">
        <f t="shared" si="129"/>
        <v>13.838320367624968</v>
      </c>
      <c r="L739" s="20">
        <f t="shared" si="130"/>
        <v>11.298235785277186</v>
      </c>
      <c r="M739" s="20">
        <f t="shared" si="131"/>
        <v>11.986030854908305</v>
      </c>
      <c r="N739" s="50">
        <f t="shared" si="132"/>
        <v>12.56624118820258</v>
      </c>
    </row>
    <row r="740" spans="2:14" x14ac:dyDescent="0.25">
      <c r="B740" s="71" t="s">
        <v>233</v>
      </c>
      <c r="C740" s="80">
        <f t="shared" si="121"/>
        <v>12.965701237458504</v>
      </c>
      <c r="D740" s="20">
        <f t="shared" si="122"/>
        <v>11.852038291378467</v>
      </c>
      <c r="E740" s="20">
        <f t="shared" si="123"/>
        <v>12.192562423693115</v>
      </c>
      <c r="F740" s="20">
        <f t="shared" si="124"/>
        <v>11.54222654520089</v>
      </c>
      <c r="G740" s="20">
        <f t="shared" si="125"/>
        <v>10.655501431855305</v>
      </c>
      <c r="H740" s="20">
        <f t="shared" si="126"/>
        <v>15.189419155664243</v>
      </c>
      <c r="I740" s="20">
        <f t="shared" si="127"/>
        <v>17.194597884986571</v>
      </c>
      <c r="J740" s="20">
        <f t="shared" si="128"/>
        <v>16.703472894090066</v>
      </c>
      <c r="K740" s="20">
        <f t="shared" si="129"/>
        <v>11.522179229925671</v>
      </c>
      <c r="L740" s="20">
        <f t="shared" si="130"/>
        <v>9.1747772197012889</v>
      </c>
      <c r="M740" s="20">
        <f t="shared" si="131"/>
        <v>9.7413219623042373</v>
      </c>
      <c r="N740" s="50">
        <f t="shared" si="132"/>
        <v>10.434940052828287</v>
      </c>
    </row>
    <row r="741" spans="2:14" x14ac:dyDescent="0.25">
      <c r="B741" s="71" t="s">
        <v>234</v>
      </c>
      <c r="C741" s="80">
        <f t="shared" si="121"/>
        <v>10.735965925924507</v>
      </c>
      <c r="D741" s="20">
        <f t="shared" si="122"/>
        <v>9.5482857244214472</v>
      </c>
      <c r="E741" s="20">
        <f t="shared" si="123"/>
        <v>9.315724442984747</v>
      </c>
      <c r="F741" s="20">
        <f t="shared" si="124"/>
        <v>9.1490973852520465</v>
      </c>
      <c r="G741" s="20">
        <f t="shared" si="125"/>
        <v>7.8675581882483687</v>
      </c>
      <c r="H741" s="20">
        <f t="shared" si="126"/>
        <v>11.519596920034346</v>
      </c>
      <c r="I741" s="20">
        <f t="shared" si="127"/>
        <v>13.189928207113036</v>
      </c>
      <c r="J741" s="20">
        <f t="shared" si="128"/>
        <v>12.994585553299494</v>
      </c>
      <c r="K741" s="20">
        <f t="shared" si="129"/>
        <v>8.9475945226957485</v>
      </c>
      <c r="L741" s="20">
        <f t="shared" si="130"/>
        <v>7.1344680254264867</v>
      </c>
      <c r="M741" s="20">
        <f t="shared" si="131"/>
        <v>7.5508485034327864</v>
      </c>
      <c r="N741" s="50">
        <f t="shared" si="132"/>
        <v>8.3233929610433872</v>
      </c>
    </row>
    <row r="742" spans="2:14" x14ac:dyDescent="0.25">
      <c r="B742" s="71" t="s">
        <v>235</v>
      </c>
      <c r="C742" s="80">
        <f t="shared" si="121"/>
        <v>8.4114119686448934</v>
      </c>
      <c r="D742" s="20">
        <f t="shared" si="122"/>
        <v>7.4078044670076615</v>
      </c>
      <c r="E742" s="20">
        <f t="shared" si="123"/>
        <v>6.7637076233709017</v>
      </c>
      <c r="F742" s="20">
        <f t="shared" si="124"/>
        <v>6.506272420889494</v>
      </c>
      <c r="G742" s="20">
        <f t="shared" si="125"/>
        <v>4.9538928205230821</v>
      </c>
      <c r="H742" s="20">
        <f t="shared" si="126"/>
        <v>7.6192425575482394</v>
      </c>
      <c r="I742" s="20">
        <f t="shared" si="127"/>
        <v>9.0132916637258056</v>
      </c>
      <c r="J742" s="20">
        <f t="shared" si="128"/>
        <v>9.1632240510996308</v>
      </c>
      <c r="K742" s="20">
        <f t="shared" si="129"/>
        <v>6.3996654302604661</v>
      </c>
      <c r="L742" s="20">
        <f t="shared" si="130"/>
        <v>5.17226884661636</v>
      </c>
      <c r="M742" s="20">
        <f t="shared" si="131"/>
        <v>5.5562606699250203</v>
      </c>
      <c r="N742" s="50">
        <f t="shared" si="132"/>
        <v>6.4061829467324944</v>
      </c>
    </row>
    <row r="743" spans="2:14" x14ac:dyDescent="0.25">
      <c r="B743" s="71" t="s">
        <v>236</v>
      </c>
      <c r="C743" s="80">
        <f t="shared" si="121"/>
        <v>6.1692005195127972</v>
      </c>
      <c r="D743" s="20">
        <f t="shared" si="122"/>
        <v>5.4732358233477045</v>
      </c>
      <c r="E743" s="20">
        <f t="shared" si="123"/>
        <v>4.4648525460593937</v>
      </c>
      <c r="F743" s="20">
        <f t="shared" si="124"/>
        <v>3.7935528905855751</v>
      </c>
      <c r="G743" s="20">
        <f t="shared" si="125"/>
        <v>2.1521642562891352</v>
      </c>
      <c r="H743" s="20">
        <f t="shared" si="126"/>
        <v>3.0966072175009502</v>
      </c>
      <c r="I743" s="20">
        <f t="shared" si="127"/>
        <v>4.5539889365387367</v>
      </c>
      <c r="J743" s="20">
        <f t="shared" si="128"/>
        <v>5.3557411589858557</v>
      </c>
      <c r="K743" s="20">
        <f t="shared" si="129"/>
        <v>3.9021502179802567</v>
      </c>
      <c r="L743" s="20">
        <f t="shared" si="130"/>
        <v>3.440620197322926</v>
      </c>
      <c r="M743" s="20">
        <f t="shared" si="131"/>
        <v>4.056810443199736</v>
      </c>
      <c r="N743" s="50">
        <f t="shared" si="132"/>
        <v>4.7927580892422377</v>
      </c>
    </row>
    <row r="744" spans="2:14" x14ac:dyDescent="0.25">
      <c r="B744" s="71" t="s">
        <v>237</v>
      </c>
      <c r="C744" s="80">
        <f t="shared" si="121"/>
        <v>4.1914831874606033</v>
      </c>
      <c r="D744" s="20">
        <f t="shared" si="122"/>
        <v>3.6525643475134357</v>
      </c>
      <c r="E744" s="20">
        <f t="shared" si="123"/>
        <v>2.5195870096494963</v>
      </c>
      <c r="F744" s="20">
        <f t="shared" si="124"/>
        <v>1.456643272806958</v>
      </c>
      <c r="G744" s="20">
        <f t="shared" si="125"/>
        <v>0.20567698375502122</v>
      </c>
      <c r="H744" s="20">
        <f t="shared" si="126"/>
        <v>0.54235423013181094</v>
      </c>
      <c r="I744" s="20">
        <f t="shared" si="127"/>
        <v>2.4540302132030489</v>
      </c>
      <c r="J744" s="20">
        <f t="shared" si="128"/>
        <v>5.8673768798792878</v>
      </c>
      <c r="K744" s="20">
        <f t="shared" si="129"/>
        <v>1.7615884559934636</v>
      </c>
      <c r="L744" s="20">
        <f t="shared" si="130"/>
        <v>1.9445614333826211</v>
      </c>
      <c r="M744" s="20">
        <f t="shared" si="131"/>
        <v>2.5324757233500712</v>
      </c>
      <c r="N744" s="50">
        <f t="shared" si="132"/>
        <v>3.2236463565606135</v>
      </c>
    </row>
    <row r="745" spans="2:14" x14ac:dyDescent="0.25">
      <c r="B745" s="71" t="s">
        <v>238</v>
      </c>
      <c r="C745" s="80">
        <f t="shared" si="121"/>
        <v>2.3779518261995203</v>
      </c>
      <c r="D745" s="20">
        <f t="shared" si="122"/>
        <v>2.0164848333276937</v>
      </c>
      <c r="E745" s="20">
        <f t="shared" si="123"/>
        <v>1.0215390138769909</v>
      </c>
      <c r="F745" s="20">
        <f t="shared" si="124"/>
        <v>0.15447712037765027</v>
      </c>
      <c r="G745" s="20">
        <f t="shared" si="125"/>
        <v>0</v>
      </c>
      <c r="H745" s="20">
        <f t="shared" si="126"/>
        <v>0</v>
      </c>
      <c r="I745" s="20">
        <f t="shared" si="127"/>
        <v>0</v>
      </c>
      <c r="J745" s="20">
        <f t="shared" si="128"/>
        <v>0.22371280997806639</v>
      </c>
      <c r="K745" s="20">
        <f t="shared" si="129"/>
        <v>0.26887402749373929</v>
      </c>
      <c r="L745" s="20">
        <f t="shared" si="130"/>
        <v>0.63873835226756659</v>
      </c>
      <c r="M745" s="20">
        <f t="shared" si="131"/>
        <v>1.2518814233340489</v>
      </c>
      <c r="N745" s="50">
        <f t="shared" si="132"/>
        <v>1.8317871231135257</v>
      </c>
    </row>
    <row r="746" spans="2:14" x14ac:dyDescent="0.25">
      <c r="B746" s="72" t="s">
        <v>239</v>
      </c>
      <c r="C746" s="80">
        <f t="shared" si="121"/>
        <v>1.4809500333133463</v>
      </c>
      <c r="D746" s="20">
        <f t="shared" si="122"/>
        <v>1.0472537080254023</v>
      </c>
      <c r="E746" s="20">
        <f t="shared" si="123"/>
        <v>0.18994357812226442</v>
      </c>
      <c r="F746" s="20">
        <f t="shared" si="124"/>
        <v>0</v>
      </c>
      <c r="G746" s="20">
        <f t="shared" si="125"/>
        <v>0</v>
      </c>
      <c r="H746" s="20">
        <f t="shared" si="126"/>
        <v>0</v>
      </c>
      <c r="I746" s="20">
        <f t="shared" si="127"/>
        <v>0</v>
      </c>
      <c r="J746" s="20">
        <f t="shared" si="128"/>
        <v>0</v>
      </c>
      <c r="K746" s="20">
        <f t="shared" si="129"/>
        <v>0</v>
      </c>
      <c r="L746" s="20">
        <f t="shared" si="130"/>
        <v>5.5814464919294315E-2</v>
      </c>
      <c r="M746" s="20">
        <f t="shared" si="131"/>
        <v>0.55331241525205899</v>
      </c>
      <c r="N746" s="50">
        <f t="shared" si="132"/>
        <v>1.2059146439542441</v>
      </c>
    </row>
    <row r="747" spans="2:14" x14ac:dyDescent="0.25">
      <c r="B747" s="72" t="s">
        <v>240</v>
      </c>
      <c r="C747" s="80">
        <f t="shared" si="121"/>
        <v>0.40231388570186366</v>
      </c>
      <c r="D747" s="20">
        <f t="shared" si="122"/>
        <v>0.12387748141623436</v>
      </c>
      <c r="E747" s="20">
        <f t="shared" si="123"/>
        <v>0</v>
      </c>
      <c r="F747" s="20">
        <f t="shared" si="124"/>
        <v>0</v>
      </c>
      <c r="G747" s="20">
        <f t="shared" si="125"/>
        <v>0</v>
      </c>
      <c r="H747" s="20">
        <f t="shared" si="126"/>
        <v>0</v>
      </c>
      <c r="I747" s="20">
        <f t="shared" si="127"/>
        <v>0</v>
      </c>
      <c r="J747" s="20">
        <f t="shared" si="128"/>
        <v>0</v>
      </c>
      <c r="K747" s="20">
        <f t="shared" si="129"/>
        <v>0</v>
      </c>
      <c r="L747" s="20">
        <f t="shared" si="130"/>
        <v>0</v>
      </c>
      <c r="M747" s="20">
        <f t="shared" si="131"/>
        <v>2.2243715186012404E-2</v>
      </c>
      <c r="N747" s="50">
        <f t="shared" si="132"/>
        <v>0.27065222555629026</v>
      </c>
    </row>
    <row r="748" spans="2:14" x14ac:dyDescent="0.25">
      <c r="B748" s="72" t="s">
        <v>241</v>
      </c>
      <c r="C748" s="80">
        <f t="shared" si="121"/>
        <v>7.9737887256225212E-3</v>
      </c>
      <c r="D748" s="20">
        <f t="shared" si="122"/>
        <v>0</v>
      </c>
      <c r="E748" s="20">
        <f t="shared" si="123"/>
        <v>0</v>
      </c>
      <c r="F748" s="20">
        <f t="shared" si="124"/>
        <v>0</v>
      </c>
      <c r="G748" s="20">
        <f t="shared" si="125"/>
        <v>0</v>
      </c>
      <c r="H748" s="20">
        <f t="shared" si="126"/>
        <v>0</v>
      </c>
      <c r="I748" s="20">
        <f t="shared" si="127"/>
        <v>0</v>
      </c>
      <c r="J748" s="20">
        <f t="shared" si="128"/>
        <v>0</v>
      </c>
      <c r="K748" s="20">
        <f t="shared" si="129"/>
        <v>0</v>
      </c>
      <c r="L748" s="20">
        <f t="shared" si="130"/>
        <v>0</v>
      </c>
      <c r="M748" s="20">
        <f t="shared" si="131"/>
        <v>0</v>
      </c>
      <c r="N748" s="50">
        <f t="shared" si="132"/>
        <v>7.7550780961687705E-4</v>
      </c>
    </row>
    <row r="749" spans="2:14" x14ac:dyDescent="0.25">
      <c r="B749" s="72" t="s">
        <v>242</v>
      </c>
      <c r="C749" s="80">
        <f t="shared" si="121"/>
        <v>0</v>
      </c>
      <c r="D749" s="20">
        <f t="shared" si="122"/>
        <v>0</v>
      </c>
      <c r="E749" s="20">
        <f t="shared" si="123"/>
        <v>0</v>
      </c>
      <c r="F749" s="20">
        <f t="shared" si="124"/>
        <v>0</v>
      </c>
      <c r="G749" s="20">
        <f t="shared" si="125"/>
        <v>0</v>
      </c>
      <c r="H749" s="20">
        <f t="shared" si="126"/>
        <v>0</v>
      </c>
      <c r="I749" s="20">
        <f t="shared" si="127"/>
        <v>0</v>
      </c>
      <c r="J749" s="20">
        <f t="shared" si="128"/>
        <v>0</v>
      </c>
      <c r="K749" s="20">
        <f t="shared" si="129"/>
        <v>0</v>
      </c>
      <c r="L749" s="20">
        <f t="shared" si="130"/>
        <v>0</v>
      </c>
      <c r="M749" s="20">
        <f t="shared" si="131"/>
        <v>0</v>
      </c>
      <c r="N749" s="50">
        <f t="shared" si="132"/>
        <v>0</v>
      </c>
    </row>
    <row r="750" spans="2:14" x14ac:dyDescent="0.25">
      <c r="B750" s="71" t="s">
        <v>243</v>
      </c>
      <c r="C750" s="80">
        <f t="shared" si="121"/>
        <v>0</v>
      </c>
      <c r="D750" s="20">
        <f t="shared" si="122"/>
        <v>0</v>
      </c>
      <c r="E750" s="20">
        <f t="shared" si="123"/>
        <v>0</v>
      </c>
      <c r="F750" s="20">
        <f t="shared" si="124"/>
        <v>0</v>
      </c>
      <c r="G750" s="20">
        <f t="shared" si="125"/>
        <v>0</v>
      </c>
      <c r="H750" s="20">
        <f t="shared" si="126"/>
        <v>0</v>
      </c>
      <c r="I750" s="20">
        <f t="shared" si="127"/>
        <v>0</v>
      </c>
      <c r="J750" s="20">
        <f t="shared" si="128"/>
        <v>0</v>
      </c>
      <c r="K750" s="20">
        <f t="shared" si="129"/>
        <v>0</v>
      </c>
      <c r="L750" s="20">
        <f t="shared" si="130"/>
        <v>0</v>
      </c>
      <c r="M750" s="20">
        <f t="shared" si="131"/>
        <v>0</v>
      </c>
      <c r="N750" s="50">
        <f t="shared" si="132"/>
        <v>0</v>
      </c>
    </row>
    <row r="751" spans="2:14" x14ac:dyDescent="0.25">
      <c r="B751" s="71" t="s">
        <v>244</v>
      </c>
      <c r="C751" s="80">
        <f t="shared" si="121"/>
        <v>0</v>
      </c>
      <c r="D751" s="20">
        <f t="shared" si="122"/>
        <v>0</v>
      </c>
      <c r="E751" s="20">
        <f t="shared" si="123"/>
        <v>0</v>
      </c>
      <c r="F751" s="20">
        <f t="shared" si="124"/>
        <v>0</v>
      </c>
      <c r="G751" s="20">
        <f t="shared" si="125"/>
        <v>0</v>
      </c>
      <c r="H751" s="20">
        <f t="shared" si="126"/>
        <v>0</v>
      </c>
      <c r="I751" s="20">
        <f t="shared" si="127"/>
        <v>0</v>
      </c>
      <c r="J751" s="20">
        <f t="shared" si="128"/>
        <v>0</v>
      </c>
      <c r="K751" s="20">
        <f t="shared" si="129"/>
        <v>0</v>
      </c>
      <c r="L751" s="20">
        <f t="shared" si="130"/>
        <v>0</v>
      </c>
      <c r="M751" s="20">
        <f t="shared" si="131"/>
        <v>0</v>
      </c>
      <c r="N751" s="50">
        <f t="shared" si="132"/>
        <v>0</v>
      </c>
    </row>
    <row r="752" spans="2:14" x14ac:dyDescent="0.25">
      <c r="B752" s="71" t="s">
        <v>245</v>
      </c>
      <c r="C752" s="80">
        <f t="shared" si="121"/>
        <v>0</v>
      </c>
      <c r="D752" s="20">
        <f t="shared" si="122"/>
        <v>0</v>
      </c>
      <c r="E752" s="20">
        <f t="shared" si="123"/>
        <v>0</v>
      </c>
      <c r="F752" s="20">
        <f t="shared" si="124"/>
        <v>0</v>
      </c>
      <c r="G752" s="20">
        <f t="shared" si="125"/>
        <v>0</v>
      </c>
      <c r="H752" s="20">
        <f t="shared" si="126"/>
        <v>0</v>
      </c>
      <c r="I752" s="20">
        <f t="shared" si="127"/>
        <v>0</v>
      </c>
      <c r="J752" s="20">
        <f t="shared" si="128"/>
        <v>0</v>
      </c>
      <c r="K752" s="20">
        <f t="shared" si="129"/>
        <v>0</v>
      </c>
      <c r="L752" s="20">
        <f t="shared" si="130"/>
        <v>0</v>
      </c>
      <c r="M752" s="20">
        <f t="shared" si="131"/>
        <v>0</v>
      </c>
      <c r="N752" s="50">
        <f t="shared" si="132"/>
        <v>0</v>
      </c>
    </row>
    <row r="753" spans="2:14" x14ac:dyDescent="0.25">
      <c r="B753" s="71" t="s">
        <v>246</v>
      </c>
      <c r="C753" s="80">
        <f t="shared" si="121"/>
        <v>0</v>
      </c>
      <c r="D753" s="20">
        <f t="shared" si="122"/>
        <v>0</v>
      </c>
      <c r="E753" s="20">
        <f t="shared" si="123"/>
        <v>0</v>
      </c>
      <c r="F753" s="20">
        <f t="shared" si="124"/>
        <v>0</v>
      </c>
      <c r="G753" s="20">
        <f t="shared" si="125"/>
        <v>0</v>
      </c>
      <c r="H753" s="20">
        <f t="shared" si="126"/>
        <v>0</v>
      </c>
      <c r="I753" s="20">
        <f t="shared" si="127"/>
        <v>0</v>
      </c>
      <c r="J753" s="20">
        <f t="shared" si="128"/>
        <v>0</v>
      </c>
      <c r="K753" s="20">
        <f t="shared" si="129"/>
        <v>0</v>
      </c>
      <c r="L753" s="20">
        <f t="shared" si="130"/>
        <v>0</v>
      </c>
      <c r="M753" s="20">
        <f t="shared" si="131"/>
        <v>0</v>
      </c>
      <c r="N753" s="50">
        <f t="shared" si="132"/>
        <v>0</v>
      </c>
    </row>
    <row r="754" spans="2:14" x14ac:dyDescent="0.25">
      <c r="B754" s="64" t="s">
        <v>247</v>
      </c>
      <c r="C754" s="80">
        <f t="shared" si="121"/>
        <v>0</v>
      </c>
      <c r="D754" s="20">
        <f t="shared" si="122"/>
        <v>0</v>
      </c>
      <c r="E754" s="20">
        <f t="shared" si="123"/>
        <v>0</v>
      </c>
      <c r="F754" s="20">
        <f t="shared" si="124"/>
        <v>0</v>
      </c>
      <c r="G754" s="20">
        <f t="shared" si="125"/>
        <v>0</v>
      </c>
      <c r="H754" s="20">
        <f t="shared" si="126"/>
        <v>0</v>
      </c>
      <c r="I754" s="20">
        <f t="shared" si="127"/>
        <v>0</v>
      </c>
      <c r="J754" s="20">
        <f t="shared" si="128"/>
        <v>0</v>
      </c>
      <c r="K754" s="20">
        <f t="shared" si="129"/>
        <v>0</v>
      </c>
      <c r="L754" s="20">
        <f t="shared" si="130"/>
        <v>0</v>
      </c>
      <c r="M754" s="20">
        <f t="shared" si="131"/>
        <v>0</v>
      </c>
      <c r="N754" s="50">
        <f t="shared" si="132"/>
        <v>0</v>
      </c>
    </row>
    <row r="755" spans="2:14" x14ac:dyDescent="0.25">
      <c r="B755" s="64" t="s">
        <v>248</v>
      </c>
      <c r="C755" s="80">
        <f t="shared" si="121"/>
        <v>0</v>
      </c>
      <c r="D755" s="20">
        <f t="shared" si="122"/>
        <v>0</v>
      </c>
      <c r="E755" s="20">
        <f t="shared" si="123"/>
        <v>0</v>
      </c>
      <c r="F755" s="20">
        <f t="shared" si="124"/>
        <v>0</v>
      </c>
      <c r="G755" s="20">
        <f t="shared" si="125"/>
        <v>0</v>
      </c>
      <c r="H755" s="20">
        <f t="shared" si="126"/>
        <v>0</v>
      </c>
      <c r="I755" s="20">
        <f t="shared" si="127"/>
        <v>0</v>
      </c>
      <c r="J755" s="20">
        <f t="shared" si="128"/>
        <v>0</v>
      </c>
      <c r="K755" s="20">
        <f t="shared" si="129"/>
        <v>0</v>
      </c>
      <c r="L755" s="20">
        <f t="shared" si="130"/>
        <v>0</v>
      </c>
      <c r="M755" s="20">
        <f t="shared" si="131"/>
        <v>0</v>
      </c>
      <c r="N755" s="50">
        <f t="shared" si="132"/>
        <v>0</v>
      </c>
    </row>
    <row r="756" spans="2:14" x14ac:dyDescent="0.25">
      <c r="B756" s="64" t="s">
        <v>249</v>
      </c>
      <c r="C756" s="80">
        <f t="shared" si="121"/>
        <v>0</v>
      </c>
      <c r="D756" s="20">
        <f t="shared" si="122"/>
        <v>0</v>
      </c>
      <c r="E756" s="20">
        <f t="shared" si="123"/>
        <v>0</v>
      </c>
      <c r="F756" s="20">
        <f t="shared" si="124"/>
        <v>0</v>
      </c>
      <c r="G756" s="20">
        <f t="shared" si="125"/>
        <v>0</v>
      </c>
      <c r="H756" s="20">
        <f t="shared" si="126"/>
        <v>0</v>
      </c>
      <c r="I756" s="20">
        <f t="shared" si="127"/>
        <v>0</v>
      </c>
      <c r="J756" s="20">
        <f t="shared" si="128"/>
        <v>0</v>
      </c>
      <c r="K756" s="20">
        <f t="shared" si="129"/>
        <v>0</v>
      </c>
      <c r="L756" s="20">
        <f t="shared" si="130"/>
        <v>0</v>
      </c>
      <c r="M756" s="20">
        <f t="shared" si="131"/>
        <v>0</v>
      </c>
      <c r="N756" s="50">
        <f t="shared" si="132"/>
        <v>0</v>
      </c>
    </row>
    <row r="757" spans="2:14" x14ac:dyDescent="0.25">
      <c r="B757" s="64" t="s">
        <v>250</v>
      </c>
      <c r="C757" s="81">
        <f t="shared" si="121"/>
        <v>0</v>
      </c>
      <c r="D757" s="56">
        <f t="shared" si="122"/>
        <v>0</v>
      </c>
      <c r="E757" s="56">
        <f t="shared" si="123"/>
        <v>0</v>
      </c>
      <c r="F757" s="56">
        <f t="shared" si="124"/>
        <v>0</v>
      </c>
      <c r="G757" s="56">
        <f t="shared" si="125"/>
        <v>0</v>
      </c>
      <c r="H757" s="56">
        <f t="shared" si="126"/>
        <v>0</v>
      </c>
      <c r="I757" s="56">
        <f t="shared" si="127"/>
        <v>0</v>
      </c>
      <c r="J757" s="56">
        <f t="shared" si="128"/>
        <v>0</v>
      </c>
      <c r="K757" s="56">
        <f t="shared" si="129"/>
        <v>0</v>
      </c>
      <c r="L757" s="56">
        <f t="shared" si="130"/>
        <v>0</v>
      </c>
      <c r="M757" s="56">
        <f t="shared" si="131"/>
        <v>0</v>
      </c>
      <c r="N757" s="57">
        <f t="shared" si="132"/>
        <v>0</v>
      </c>
    </row>
    <row r="758" spans="2:14" x14ac:dyDescent="0.25">
      <c r="B758" s="59" t="s">
        <v>188</v>
      </c>
      <c r="C758" s="82">
        <f>SUM(C710:C757)</f>
        <v>315.10549940445537</v>
      </c>
      <c r="D758" s="82">
        <f t="shared" ref="D758:N758" si="133">SUM(D710:D757)</f>
        <v>296.82067851030581</v>
      </c>
      <c r="E758" s="82">
        <f t="shared" si="133"/>
        <v>295.00424184294332</v>
      </c>
      <c r="F758" s="82">
        <f t="shared" si="133"/>
        <v>291.50973135323693</v>
      </c>
      <c r="G758" s="82">
        <f t="shared" si="133"/>
        <v>275.46076549599667</v>
      </c>
      <c r="H758" s="82">
        <f t="shared" si="133"/>
        <v>433.33627285747468</v>
      </c>
      <c r="I758" s="82">
        <f t="shared" si="133"/>
        <v>442.73333409483007</v>
      </c>
      <c r="J758" s="82">
        <f t="shared" si="133"/>
        <v>448.10333585731399</v>
      </c>
      <c r="K758" s="82">
        <f t="shared" si="133"/>
        <v>298.58338966982762</v>
      </c>
      <c r="L758" s="82">
        <f t="shared" si="133"/>
        <v>296.93259426932735</v>
      </c>
      <c r="M758" s="82">
        <f t="shared" si="133"/>
        <v>305.74164370747542</v>
      </c>
      <c r="N758" s="83">
        <f t="shared" si="133"/>
        <v>307.10569249989834</v>
      </c>
    </row>
    <row r="760" spans="2:14" x14ac:dyDescent="0.25">
      <c r="B760" s="12" t="s">
        <v>266</v>
      </c>
    </row>
    <row r="761" spans="2:14" x14ac:dyDescent="0.25">
      <c r="B761" s="34"/>
      <c r="C761" s="36">
        <v>31</v>
      </c>
      <c r="D761" s="36">
        <v>28</v>
      </c>
      <c r="E761" s="36">
        <v>31</v>
      </c>
      <c r="F761" s="36">
        <v>30</v>
      </c>
      <c r="G761" s="36">
        <v>31</v>
      </c>
      <c r="H761" s="36">
        <v>30</v>
      </c>
      <c r="I761" s="36">
        <v>31</v>
      </c>
      <c r="J761" s="36">
        <v>31</v>
      </c>
      <c r="K761" s="36">
        <v>30</v>
      </c>
      <c r="L761" s="36">
        <v>31</v>
      </c>
      <c r="M761" s="36">
        <v>30</v>
      </c>
      <c r="N761" s="37">
        <v>31</v>
      </c>
    </row>
    <row r="762" spans="2:14" x14ac:dyDescent="0.25">
      <c r="B762" s="34" t="s">
        <v>265</v>
      </c>
      <c r="C762" s="36" t="s">
        <v>197</v>
      </c>
      <c r="D762" s="36" t="s">
        <v>251</v>
      </c>
      <c r="E762" s="36" t="s">
        <v>252</v>
      </c>
      <c r="F762" s="36" t="s">
        <v>253</v>
      </c>
      <c r="G762" s="36" t="s">
        <v>254</v>
      </c>
      <c r="H762" s="36" t="s">
        <v>255</v>
      </c>
      <c r="I762" s="36" t="s">
        <v>256</v>
      </c>
      <c r="J762" s="36" t="s">
        <v>257</v>
      </c>
      <c r="K762" s="36" t="s">
        <v>258</v>
      </c>
      <c r="L762" s="36" t="s">
        <v>259</v>
      </c>
      <c r="M762" s="36" t="s">
        <v>260</v>
      </c>
      <c r="N762" s="37" t="s">
        <v>261</v>
      </c>
    </row>
    <row r="763" spans="2:14" x14ac:dyDescent="0.25">
      <c r="B763" s="42" t="s">
        <v>203</v>
      </c>
      <c r="C763" s="79">
        <f t="shared" ref="C763:N763" si="134">C710 * C$761</f>
        <v>0</v>
      </c>
      <c r="D763" s="79">
        <f t="shared" si="134"/>
        <v>0</v>
      </c>
      <c r="E763" s="79">
        <f t="shared" si="134"/>
        <v>0</v>
      </c>
      <c r="F763" s="79">
        <f t="shared" si="134"/>
        <v>0</v>
      </c>
      <c r="G763" s="79">
        <f t="shared" si="134"/>
        <v>0</v>
      </c>
      <c r="H763" s="79">
        <f t="shared" si="134"/>
        <v>0</v>
      </c>
      <c r="I763" s="79">
        <f t="shared" si="134"/>
        <v>0</v>
      </c>
      <c r="J763" s="79">
        <f t="shared" si="134"/>
        <v>0</v>
      </c>
      <c r="K763" s="79">
        <f t="shared" si="134"/>
        <v>0</v>
      </c>
      <c r="L763" s="79">
        <f t="shared" si="134"/>
        <v>0</v>
      </c>
      <c r="M763" s="79">
        <f t="shared" si="134"/>
        <v>0</v>
      </c>
      <c r="N763" s="84">
        <f t="shared" si="134"/>
        <v>0</v>
      </c>
    </row>
    <row r="764" spans="2:14" x14ac:dyDescent="0.25">
      <c r="B764" s="42" t="s">
        <v>204</v>
      </c>
      <c r="C764" s="79">
        <f t="shared" ref="C764:N764" si="135">C711 * C$761</f>
        <v>0</v>
      </c>
      <c r="D764" s="79">
        <f t="shared" si="135"/>
        <v>0</v>
      </c>
      <c r="E764" s="79">
        <f t="shared" si="135"/>
        <v>0</v>
      </c>
      <c r="F764" s="79">
        <f t="shared" si="135"/>
        <v>0</v>
      </c>
      <c r="G764" s="79">
        <f t="shared" si="135"/>
        <v>0</v>
      </c>
      <c r="H764" s="79">
        <f t="shared" si="135"/>
        <v>0</v>
      </c>
      <c r="I764" s="79">
        <f t="shared" si="135"/>
        <v>0</v>
      </c>
      <c r="J764" s="79">
        <f t="shared" si="135"/>
        <v>0</v>
      </c>
      <c r="K764" s="79">
        <f t="shared" si="135"/>
        <v>0</v>
      </c>
      <c r="L764" s="79">
        <f t="shared" si="135"/>
        <v>0</v>
      </c>
      <c r="M764" s="79">
        <f t="shared" si="135"/>
        <v>0</v>
      </c>
      <c r="N764" s="84">
        <f t="shared" si="135"/>
        <v>0</v>
      </c>
    </row>
    <row r="765" spans="2:14" x14ac:dyDescent="0.25">
      <c r="B765" s="42" t="s">
        <v>205</v>
      </c>
      <c r="C765" s="79">
        <f t="shared" ref="C765:N765" si="136">C712 * C$761</f>
        <v>0</v>
      </c>
      <c r="D765" s="79">
        <f t="shared" si="136"/>
        <v>0</v>
      </c>
      <c r="E765" s="79">
        <f t="shared" si="136"/>
        <v>0</v>
      </c>
      <c r="F765" s="79">
        <f t="shared" si="136"/>
        <v>0</v>
      </c>
      <c r="G765" s="79">
        <f t="shared" si="136"/>
        <v>0</v>
      </c>
      <c r="H765" s="79">
        <f t="shared" si="136"/>
        <v>0</v>
      </c>
      <c r="I765" s="79">
        <f t="shared" si="136"/>
        <v>0</v>
      </c>
      <c r="J765" s="79">
        <f t="shared" si="136"/>
        <v>0</v>
      </c>
      <c r="K765" s="79">
        <f t="shared" si="136"/>
        <v>0</v>
      </c>
      <c r="L765" s="79">
        <f t="shared" si="136"/>
        <v>0</v>
      </c>
      <c r="M765" s="79">
        <f t="shared" si="136"/>
        <v>0</v>
      </c>
      <c r="N765" s="84">
        <f t="shared" si="136"/>
        <v>0</v>
      </c>
    </row>
    <row r="766" spans="2:14" x14ac:dyDescent="0.25">
      <c r="B766" s="42" t="s">
        <v>206</v>
      </c>
      <c r="C766" s="79">
        <f t="shared" ref="C766:N766" si="137">C713 * C$761</f>
        <v>0</v>
      </c>
      <c r="D766" s="79">
        <f t="shared" si="137"/>
        <v>0</v>
      </c>
      <c r="E766" s="79">
        <f t="shared" si="137"/>
        <v>0</v>
      </c>
      <c r="F766" s="79">
        <f t="shared" si="137"/>
        <v>0</v>
      </c>
      <c r="G766" s="79">
        <f t="shared" si="137"/>
        <v>0</v>
      </c>
      <c r="H766" s="79">
        <f t="shared" si="137"/>
        <v>0</v>
      </c>
      <c r="I766" s="79">
        <f t="shared" si="137"/>
        <v>0</v>
      </c>
      <c r="J766" s="79">
        <f t="shared" si="137"/>
        <v>0</v>
      </c>
      <c r="K766" s="79">
        <f t="shared" si="137"/>
        <v>0</v>
      </c>
      <c r="L766" s="79">
        <f t="shared" si="137"/>
        <v>0</v>
      </c>
      <c r="M766" s="79">
        <f t="shared" si="137"/>
        <v>0</v>
      </c>
      <c r="N766" s="84">
        <f t="shared" si="137"/>
        <v>0</v>
      </c>
    </row>
    <row r="767" spans="2:14" x14ac:dyDescent="0.25">
      <c r="B767" s="42" t="s">
        <v>207</v>
      </c>
      <c r="C767" s="79">
        <f t="shared" ref="C767:N767" si="138">C714 * C$761</f>
        <v>0</v>
      </c>
      <c r="D767" s="79">
        <f t="shared" si="138"/>
        <v>0</v>
      </c>
      <c r="E767" s="79">
        <f t="shared" si="138"/>
        <v>0</v>
      </c>
      <c r="F767" s="79">
        <f t="shared" si="138"/>
        <v>0</v>
      </c>
      <c r="G767" s="79">
        <f t="shared" si="138"/>
        <v>0</v>
      </c>
      <c r="H767" s="79">
        <f t="shared" si="138"/>
        <v>0</v>
      </c>
      <c r="I767" s="79">
        <f t="shared" si="138"/>
        <v>0</v>
      </c>
      <c r="J767" s="79">
        <f t="shared" si="138"/>
        <v>0</v>
      </c>
      <c r="K767" s="79">
        <f t="shared" si="138"/>
        <v>0</v>
      </c>
      <c r="L767" s="79">
        <f t="shared" si="138"/>
        <v>0</v>
      </c>
      <c r="M767" s="79">
        <f t="shared" si="138"/>
        <v>0</v>
      </c>
      <c r="N767" s="84">
        <f t="shared" si="138"/>
        <v>0</v>
      </c>
    </row>
    <row r="768" spans="2:14" x14ac:dyDescent="0.25">
      <c r="B768" s="42" t="s">
        <v>208</v>
      </c>
      <c r="C768" s="79">
        <f t="shared" ref="C768:N768" si="139">C715 * C$761</f>
        <v>0</v>
      </c>
      <c r="D768" s="79">
        <f t="shared" si="139"/>
        <v>0</v>
      </c>
      <c r="E768" s="79">
        <f t="shared" si="139"/>
        <v>0</v>
      </c>
      <c r="F768" s="79">
        <f t="shared" si="139"/>
        <v>0</v>
      </c>
      <c r="G768" s="79">
        <f t="shared" si="139"/>
        <v>0</v>
      </c>
      <c r="H768" s="79">
        <f t="shared" si="139"/>
        <v>0</v>
      </c>
      <c r="I768" s="79">
        <f t="shared" si="139"/>
        <v>0</v>
      </c>
      <c r="J768" s="79">
        <f t="shared" si="139"/>
        <v>0</v>
      </c>
      <c r="K768" s="79">
        <f t="shared" si="139"/>
        <v>0</v>
      </c>
      <c r="L768" s="79">
        <f t="shared" si="139"/>
        <v>0</v>
      </c>
      <c r="M768" s="79">
        <f t="shared" si="139"/>
        <v>0</v>
      </c>
      <c r="N768" s="84">
        <f t="shared" si="139"/>
        <v>0</v>
      </c>
    </row>
    <row r="769" spans="2:14" x14ac:dyDescent="0.25">
      <c r="B769" s="42" t="s">
        <v>209</v>
      </c>
      <c r="C769" s="79">
        <f t="shared" ref="C769:N769" si="140">C716 * C$761</f>
        <v>0</v>
      </c>
      <c r="D769" s="79">
        <f t="shared" si="140"/>
        <v>0</v>
      </c>
      <c r="E769" s="79">
        <f t="shared" si="140"/>
        <v>0</v>
      </c>
      <c r="F769" s="79">
        <f t="shared" si="140"/>
        <v>0</v>
      </c>
      <c r="G769" s="79">
        <f t="shared" si="140"/>
        <v>0</v>
      </c>
      <c r="H769" s="79">
        <f t="shared" si="140"/>
        <v>0</v>
      </c>
      <c r="I769" s="79">
        <f t="shared" si="140"/>
        <v>0</v>
      </c>
      <c r="J769" s="79">
        <f t="shared" si="140"/>
        <v>0</v>
      </c>
      <c r="K769" s="79">
        <f t="shared" si="140"/>
        <v>0</v>
      </c>
      <c r="L769" s="79">
        <f t="shared" si="140"/>
        <v>0</v>
      </c>
      <c r="M769" s="79">
        <f t="shared" si="140"/>
        <v>0</v>
      </c>
      <c r="N769" s="84">
        <f t="shared" si="140"/>
        <v>0</v>
      </c>
    </row>
    <row r="770" spans="2:14" x14ac:dyDescent="0.25">
      <c r="B770" s="42" t="s">
        <v>210</v>
      </c>
      <c r="C770" s="79">
        <f t="shared" ref="C770:N770" si="141">C717 * C$761</f>
        <v>0</v>
      </c>
      <c r="D770" s="79">
        <f t="shared" si="141"/>
        <v>0</v>
      </c>
      <c r="E770" s="79">
        <f t="shared" si="141"/>
        <v>0</v>
      </c>
      <c r="F770" s="79">
        <f t="shared" si="141"/>
        <v>0</v>
      </c>
      <c r="G770" s="79">
        <f t="shared" si="141"/>
        <v>0</v>
      </c>
      <c r="H770" s="79">
        <f t="shared" si="141"/>
        <v>0</v>
      </c>
      <c r="I770" s="79">
        <f t="shared" si="141"/>
        <v>0</v>
      </c>
      <c r="J770" s="79">
        <f t="shared" si="141"/>
        <v>0</v>
      </c>
      <c r="K770" s="79">
        <f t="shared" si="141"/>
        <v>0</v>
      </c>
      <c r="L770" s="79">
        <f t="shared" si="141"/>
        <v>0</v>
      </c>
      <c r="M770" s="79">
        <f t="shared" si="141"/>
        <v>0</v>
      </c>
      <c r="N770" s="84">
        <f t="shared" si="141"/>
        <v>0</v>
      </c>
    </row>
    <row r="771" spans="2:14" x14ac:dyDescent="0.25">
      <c r="B771" s="42" t="s">
        <v>211</v>
      </c>
      <c r="C771" s="79">
        <f t="shared" ref="C771:N771" si="142">C718 * C$761</f>
        <v>0</v>
      </c>
      <c r="D771" s="79">
        <f t="shared" si="142"/>
        <v>0</v>
      </c>
      <c r="E771" s="79">
        <f t="shared" si="142"/>
        <v>0</v>
      </c>
      <c r="F771" s="79">
        <f t="shared" si="142"/>
        <v>0</v>
      </c>
      <c r="G771" s="79">
        <f t="shared" si="142"/>
        <v>0</v>
      </c>
      <c r="H771" s="79">
        <f t="shared" si="142"/>
        <v>0</v>
      </c>
      <c r="I771" s="79">
        <f t="shared" si="142"/>
        <v>0</v>
      </c>
      <c r="J771" s="79">
        <f t="shared" si="142"/>
        <v>0</v>
      </c>
      <c r="K771" s="79">
        <f t="shared" si="142"/>
        <v>0</v>
      </c>
      <c r="L771" s="79">
        <f t="shared" si="142"/>
        <v>0</v>
      </c>
      <c r="M771" s="79">
        <f t="shared" si="142"/>
        <v>0</v>
      </c>
      <c r="N771" s="84">
        <f t="shared" si="142"/>
        <v>0</v>
      </c>
    </row>
    <row r="772" spans="2:14" x14ac:dyDescent="0.25">
      <c r="B772" s="42" t="s">
        <v>212</v>
      </c>
      <c r="C772" s="79">
        <f t="shared" ref="C772:N772" si="143">C719 * C$761</f>
        <v>0</v>
      </c>
      <c r="D772" s="79">
        <f t="shared" si="143"/>
        <v>0</v>
      </c>
      <c r="E772" s="79">
        <f t="shared" si="143"/>
        <v>0</v>
      </c>
      <c r="F772" s="79">
        <f t="shared" si="143"/>
        <v>0</v>
      </c>
      <c r="G772" s="79">
        <f t="shared" si="143"/>
        <v>0</v>
      </c>
      <c r="H772" s="79">
        <f t="shared" si="143"/>
        <v>0</v>
      </c>
      <c r="I772" s="79">
        <f t="shared" si="143"/>
        <v>0</v>
      </c>
      <c r="J772" s="79">
        <f t="shared" si="143"/>
        <v>0</v>
      </c>
      <c r="K772" s="79">
        <f t="shared" si="143"/>
        <v>0</v>
      </c>
      <c r="L772" s="79">
        <f t="shared" si="143"/>
        <v>0</v>
      </c>
      <c r="M772" s="79">
        <f t="shared" si="143"/>
        <v>0</v>
      </c>
      <c r="N772" s="84">
        <f t="shared" si="143"/>
        <v>0</v>
      </c>
    </row>
    <row r="773" spans="2:14" x14ac:dyDescent="0.25">
      <c r="B773" s="42" t="s">
        <v>213</v>
      </c>
      <c r="C773" s="79">
        <f t="shared" ref="C773:N773" si="144">C720 * C$761</f>
        <v>4.9062927194259517E-2</v>
      </c>
      <c r="D773" s="79">
        <f t="shared" si="144"/>
        <v>0</v>
      </c>
      <c r="E773" s="79">
        <f t="shared" si="144"/>
        <v>0</v>
      </c>
      <c r="F773" s="79">
        <f t="shared" si="144"/>
        <v>0</v>
      </c>
      <c r="G773" s="79">
        <f t="shared" si="144"/>
        <v>0</v>
      </c>
      <c r="H773" s="79">
        <f t="shared" si="144"/>
        <v>0</v>
      </c>
      <c r="I773" s="79">
        <f t="shared" si="144"/>
        <v>0</v>
      </c>
      <c r="J773" s="79">
        <f t="shared" si="144"/>
        <v>0</v>
      </c>
      <c r="K773" s="79">
        <f t="shared" si="144"/>
        <v>0</v>
      </c>
      <c r="L773" s="79">
        <f t="shared" si="144"/>
        <v>-1.2385922053424465E-2</v>
      </c>
      <c r="M773" s="79">
        <f t="shared" si="144"/>
        <v>0.66777437001139262</v>
      </c>
      <c r="N773" s="84">
        <f t="shared" si="144"/>
        <v>0.79783150146687509</v>
      </c>
    </row>
    <row r="774" spans="2:14" x14ac:dyDescent="0.25">
      <c r="B774" s="42" t="s">
        <v>214</v>
      </c>
      <c r="C774" s="79">
        <f t="shared" ref="C774:N774" si="145">C721 * C$761</f>
        <v>3.277403536576537</v>
      </c>
      <c r="D774" s="79">
        <f t="shared" si="145"/>
        <v>8.9680710025580673E-2</v>
      </c>
      <c r="E774" s="79">
        <f t="shared" si="145"/>
        <v>0</v>
      </c>
      <c r="F774" s="79">
        <f t="shared" si="145"/>
        <v>0</v>
      </c>
      <c r="G774" s="79">
        <f t="shared" si="145"/>
        <v>0</v>
      </c>
      <c r="H774" s="79">
        <f t="shared" si="145"/>
        <v>0</v>
      </c>
      <c r="I774" s="79">
        <f t="shared" si="145"/>
        <v>0</v>
      </c>
      <c r="J774" s="79">
        <f t="shared" si="145"/>
        <v>0</v>
      </c>
      <c r="K774" s="79">
        <f t="shared" si="145"/>
        <v>1.102639984080271E-2</v>
      </c>
      <c r="L774" s="79">
        <f t="shared" si="145"/>
        <v>2.7496746958602314</v>
      </c>
      <c r="M774" s="79">
        <f t="shared" si="145"/>
        <v>8.9846006146987385</v>
      </c>
      <c r="N774" s="84">
        <f t="shared" si="145"/>
        <v>8.2407595875196975</v>
      </c>
    </row>
    <row r="775" spans="2:14" x14ac:dyDescent="0.25">
      <c r="B775" s="51" t="s">
        <v>215</v>
      </c>
      <c r="C775" s="79">
        <f t="shared" ref="C775:N775" si="146">C722 * C$761</f>
        <v>22.61774032885932</v>
      </c>
      <c r="D775" s="79">
        <f t="shared" si="146"/>
        <v>6.5981807567984658</v>
      </c>
      <c r="E775" s="79">
        <f t="shared" si="146"/>
        <v>1.3782669234848297</v>
      </c>
      <c r="F775" s="79">
        <f t="shared" si="146"/>
        <v>0</v>
      </c>
      <c r="G775" s="79">
        <f t="shared" si="146"/>
        <v>0</v>
      </c>
      <c r="H775" s="79">
        <f t="shared" si="146"/>
        <v>0</v>
      </c>
      <c r="I775" s="79">
        <f t="shared" si="146"/>
        <v>0</v>
      </c>
      <c r="J775" s="79">
        <f t="shared" si="146"/>
        <v>0</v>
      </c>
      <c r="K775" s="79">
        <f t="shared" si="146"/>
        <v>5.54552681705837</v>
      </c>
      <c r="L775" s="79">
        <f t="shared" si="146"/>
        <v>28.432045629140902</v>
      </c>
      <c r="M775" s="79">
        <f t="shared" si="146"/>
        <v>42.590767078260832</v>
      </c>
      <c r="N775" s="84">
        <f t="shared" si="146"/>
        <v>36.428058058046922</v>
      </c>
    </row>
    <row r="776" spans="2:14" x14ac:dyDescent="0.25">
      <c r="B776" s="51" t="s">
        <v>216</v>
      </c>
      <c r="C776" s="79">
        <f t="shared" ref="C776:N776" si="147">C723 * C$761</f>
        <v>61.139062776779781</v>
      </c>
      <c r="D776" s="79">
        <f t="shared" si="147"/>
        <v>31.357068548975555</v>
      </c>
      <c r="E776" s="79">
        <f t="shared" si="147"/>
        <v>24.889879147637799</v>
      </c>
      <c r="F776" s="79">
        <f t="shared" si="147"/>
        <v>14.130857896840798</v>
      </c>
      <c r="G776" s="79">
        <f t="shared" si="147"/>
        <v>0.83759608129725793</v>
      </c>
      <c r="H776" s="79">
        <f t="shared" si="147"/>
        <v>0</v>
      </c>
      <c r="I776" s="79">
        <f t="shared" si="147"/>
        <v>0</v>
      </c>
      <c r="J776" s="79">
        <f t="shared" si="147"/>
        <v>17.495358616693785</v>
      </c>
      <c r="K776" s="79">
        <f t="shared" si="147"/>
        <v>39.687892549668533</v>
      </c>
      <c r="L776" s="79">
        <f t="shared" si="147"/>
        <v>79.301193200509076</v>
      </c>
      <c r="M776" s="79">
        <f t="shared" si="147"/>
        <v>93.182855791898277</v>
      </c>
      <c r="N776" s="84">
        <f t="shared" si="147"/>
        <v>81.892790218635227</v>
      </c>
    </row>
    <row r="777" spans="2:14" x14ac:dyDescent="0.25">
      <c r="B777" s="52" t="s">
        <v>217</v>
      </c>
      <c r="C777" s="79">
        <f t="shared" ref="C777:N777" si="148">C724 * C$761</f>
        <v>182.17715101429758</v>
      </c>
      <c r="D777" s="79">
        <f t="shared" si="148"/>
        <v>112.68286901667248</v>
      </c>
      <c r="E777" s="79">
        <f t="shared" si="148"/>
        <v>121.03888594831928</v>
      </c>
      <c r="F777" s="79">
        <f t="shared" si="148"/>
        <v>111.0601114378933</v>
      </c>
      <c r="G777" s="79">
        <f t="shared" si="148"/>
        <v>58.448976048371541</v>
      </c>
      <c r="H777" s="79">
        <f t="shared" si="148"/>
        <v>85.748517143114725</v>
      </c>
      <c r="I777" s="79">
        <f t="shared" si="148"/>
        <v>91.104722774613975</v>
      </c>
      <c r="J777" s="79">
        <f t="shared" si="148"/>
        <v>219.16483023885326</v>
      </c>
      <c r="K777" s="79">
        <f t="shared" si="148"/>
        <v>150.37158745036521</v>
      </c>
      <c r="L777" s="79">
        <f t="shared" si="148"/>
        <v>214.83445043050477</v>
      </c>
      <c r="M777" s="79">
        <f t="shared" si="148"/>
        <v>235.89459954766153</v>
      </c>
      <c r="N777" s="84">
        <f t="shared" si="148"/>
        <v>215.26080474659508</v>
      </c>
    </row>
    <row r="778" spans="2:14" x14ac:dyDescent="0.25">
      <c r="B778" s="52" t="s">
        <v>218</v>
      </c>
      <c r="C778" s="79">
        <f t="shared" ref="C778:N778" si="149">C725 * C$761</f>
        <v>293.02948676778601</v>
      </c>
      <c r="D778" s="79">
        <f t="shared" si="149"/>
        <v>205.51274166953272</v>
      </c>
      <c r="E778" s="79">
        <f t="shared" si="149"/>
        <v>230.6310121046784</v>
      </c>
      <c r="F778" s="79">
        <f t="shared" si="149"/>
        <v>233.53081063679426</v>
      </c>
      <c r="G778" s="79">
        <f t="shared" si="149"/>
        <v>183.66485804154826</v>
      </c>
      <c r="H778" s="79">
        <f t="shared" si="149"/>
        <v>529.52793814907261</v>
      </c>
      <c r="I778" s="79">
        <f t="shared" si="149"/>
        <v>515.99891460461561</v>
      </c>
      <c r="J778" s="79">
        <f t="shared" si="149"/>
        <v>590.03490974408271</v>
      </c>
      <c r="K778" s="79">
        <f t="shared" si="149"/>
        <v>260.51782833340343</v>
      </c>
      <c r="L778" s="79">
        <f t="shared" si="149"/>
        <v>332.29278938386079</v>
      </c>
      <c r="M778" s="79">
        <f t="shared" si="149"/>
        <v>337.35374543986063</v>
      </c>
      <c r="N778" s="84">
        <f t="shared" si="149"/>
        <v>327.81955925000784</v>
      </c>
    </row>
    <row r="779" spans="2:14" x14ac:dyDescent="0.25">
      <c r="B779" s="52" t="s">
        <v>219</v>
      </c>
      <c r="C779" s="79">
        <f t="shared" ref="C779:N779" si="150">C726 * C$761</f>
        <v>406.62335606312024</v>
      </c>
      <c r="D779" s="79">
        <f t="shared" si="150"/>
        <v>312.83301971437095</v>
      </c>
      <c r="E779" s="79">
        <f t="shared" si="150"/>
        <v>346.29981321232492</v>
      </c>
      <c r="F779" s="79">
        <f t="shared" si="150"/>
        <v>357.17126061196871</v>
      </c>
      <c r="G779" s="79">
        <f t="shared" si="150"/>
        <v>316.30480283781037</v>
      </c>
      <c r="H779" s="79">
        <f t="shared" si="150"/>
        <v>1019.4974326880573</v>
      </c>
      <c r="I779" s="79">
        <f t="shared" si="150"/>
        <v>1005.3573551531674</v>
      </c>
      <c r="J779" s="79">
        <f t="shared" si="150"/>
        <v>998.49636789869476</v>
      </c>
      <c r="K779" s="79">
        <f t="shared" si="150"/>
        <v>376.80013903179679</v>
      </c>
      <c r="L779" s="79">
        <f t="shared" si="150"/>
        <v>454.77168520626913</v>
      </c>
      <c r="M779" s="79">
        <f t="shared" si="150"/>
        <v>446.79282415504156</v>
      </c>
      <c r="N779" s="84">
        <f t="shared" si="150"/>
        <v>439.39264332739765</v>
      </c>
    </row>
    <row r="780" spans="2:14" x14ac:dyDescent="0.25">
      <c r="B780" s="52" t="s">
        <v>220</v>
      </c>
      <c r="C780" s="79">
        <f t="shared" ref="C780:N780" si="151">C727 * C$761</f>
        <v>513.38586309024868</v>
      </c>
      <c r="D780" s="79">
        <f t="shared" si="151"/>
        <v>417.93980276232401</v>
      </c>
      <c r="E780" s="79">
        <f t="shared" si="151"/>
        <v>461.75663728678705</v>
      </c>
      <c r="F780" s="79">
        <f t="shared" si="151"/>
        <v>472.60138438386508</v>
      </c>
      <c r="G780" s="79">
        <f t="shared" si="151"/>
        <v>446.98320595700278</v>
      </c>
      <c r="H780" s="79">
        <f t="shared" si="151"/>
        <v>1457.4163435295577</v>
      </c>
      <c r="I780" s="79">
        <f t="shared" si="151"/>
        <v>1462.5905181635242</v>
      </c>
      <c r="J780" s="79">
        <f t="shared" si="151"/>
        <v>1402.0717349081037</v>
      </c>
      <c r="K780" s="79">
        <f t="shared" si="151"/>
        <v>488.3352023010267</v>
      </c>
      <c r="L780" s="79">
        <f t="shared" si="151"/>
        <v>570.84015248401192</v>
      </c>
      <c r="M780" s="79">
        <f t="shared" si="151"/>
        <v>553.86850813170906</v>
      </c>
      <c r="N780" s="84">
        <f t="shared" si="151"/>
        <v>545.98929379047581</v>
      </c>
    </row>
    <row r="781" spans="2:14" x14ac:dyDescent="0.25">
      <c r="B781" s="52" t="s">
        <v>221</v>
      </c>
      <c r="C781" s="79">
        <f t="shared" ref="C781:N781" si="152">C728 * C$761</f>
        <v>604.50814597701037</v>
      </c>
      <c r="D781" s="79">
        <f t="shared" si="152"/>
        <v>519.55519679457257</v>
      </c>
      <c r="E781" s="79">
        <f t="shared" si="152"/>
        <v>574.55197194460038</v>
      </c>
      <c r="F781" s="79">
        <f t="shared" si="152"/>
        <v>576.26778808493486</v>
      </c>
      <c r="G781" s="79">
        <f t="shared" si="152"/>
        <v>568.82225670864239</v>
      </c>
      <c r="H781" s="79">
        <f t="shared" si="152"/>
        <v>557.62294657603877</v>
      </c>
      <c r="I781" s="79">
        <f t="shared" si="152"/>
        <v>566.57233920890212</v>
      </c>
      <c r="J781" s="79">
        <f t="shared" si="152"/>
        <v>533.44814932317888</v>
      </c>
      <c r="K781" s="79">
        <f t="shared" si="152"/>
        <v>599.6177524091305</v>
      </c>
      <c r="L781" s="79">
        <f t="shared" si="152"/>
        <v>672.04550225111541</v>
      </c>
      <c r="M781" s="79">
        <f t="shared" si="152"/>
        <v>646.81943296525822</v>
      </c>
      <c r="N781" s="84">
        <f t="shared" si="152"/>
        <v>637.24795079495129</v>
      </c>
    </row>
    <row r="782" spans="2:14" x14ac:dyDescent="0.25">
      <c r="B782" s="52" t="s">
        <v>222</v>
      </c>
      <c r="C782" s="79">
        <f t="shared" ref="C782:N782" si="153">C729 * C$761</f>
        <v>685.11372642456001</v>
      </c>
      <c r="D782" s="79">
        <f t="shared" si="153"/>
        <v>610.26285259474946</v>
      </c>
      <c r="E782" s="79">
        <f t="shared" si="153"/>
        <v>669.68255383704252</v>
      </c>
      <c r="F782" s="79">
        <f t="shared" si="153"/>
        <v>666.11789016435955</v>
      </c>
      <c r="G782" s="79">
        <f t="shared" si="153"/>
        <v>679.14035381268445</v>
      </c>
      <c r="H782" s="79">
        <f t="shared" si="153"/>
        <v>657.60068010486088</v>
      </c>
      <c r="I782" s="79">
        <f t="shared" si="153"/>
        <v>662.14135821835032</v>
      </c>
      <c r="J782" s="79">
        <f t="shared" si="153"/>
        <v>631.78026565768459</v>
      </c>
      <c r="K782" s="79">
        <f t="shared" si="153"/>
        <v>697.92112603537271</v>
      </c>
      <c r="L782" s="79">
        <f t="shared" si="153"/>
        <v>763.0962793678201</v>
      </c>
      <c r="M782" s="79">
        <f t="shared" si="153"/>
        <v>725.39535685984697</v>
      </c>
      <c r="N782" s="84">
        <f t="shared" si="153"/>
        <v>722.25601485391508</v>
      </c>
    </row>
    <row r="783" spans="2:14" x14ac:dyDescent="0.25">
      <c r="B783" s="51" t="s">
        <v>223</v>
      </c>
      <c r="C783" s="79">
        <f t="shared" ref="C783:N783" si="154">C730 * C$761</f>
        <v>523.58057707928549</v>
      </c>
      <c r="D783" s="79">
        <f t="shared" si="154"/>
        <v>473.81221815486117</v>
      </c>
      <c r="E783" s="79">
        <f t="shared" si="154"/>
        <v>517.1419645964902</v>
      </c>
      <c r="F783" s="79">
        <f t="shared" si="154"/>
        <v>505.18576704748671</v>
      </c>
      <c r="G783" s="79">
        <f t="shared" si="154"/>
        <v>525.99324525710017</v>
      </c>
      <c r="H783" s="79">
        <f t="shared" si="154"/>
        <v>735.4987318891782</v>
      </c>
      <c r="I783" s="79">
        <f t="shared" si="154"/>
        <v>736.66706342151735</v>
      </c>
      <c r="J783" s="79">
        <f t="shared" si="154"/>
        <v>723.020434796622</v>
      </c>
      <c r="K783" s="79">
        <f t="shared" si="154"/>
        <v>527.24226593907008</v>
      </c>
      <c r="L783" s="79">
        <f t="shared" si="154"/>
        <v>576.4323866254191</v>
      </c>
      <c r="M783" s="79">
        <f t="shared" si="154"/>
        <v>538.99812107400828</v>
      </c>
      <c r="N783" s="84">
        <f t="shared" si="154"/>
        <v>541.38946257917883</v>
      </c>
    </row>
    <row r="784" spans="2:14" x14ac:dyDescent="0.25">
      <c r="B784" s="51" t="s">
        <v>224</v>
      </c>
      <c r="C784" s="79">
        <f t="shared" ref="C784:N784" si="155">C731 * C$761</f>
        <v>562.61242307772022</v>
      </c>
      <c r="D784" s="79">
        <f t="shared" si="155"/>
        <v>510.74632043874954</v>
      </c>
      <c r="E784" s="79">
        <f t="shared" si="155"/>
        <v>567.39195513624884</v>
      </c>
      <c r="F784" s="79">
        <f t="shared" si="155"/>
        <v>542.80727688896843</v>
      </c>
      <c r="G784" s="79">
        <f t="shared" si="155"/>
        <v>571.00121427864474</v>
      </c>
      <c r="H784" s="79">
        <f t="shared" si="155"/>
        <v>794.91527228735413</v>
      </c>
      <c r="I784" s="79">
        <f t="shared" si="155"/>
        <v>796.12791422798284</v>
      </c>
      <c r="J784" s="79">
        <f t="shared" si="155"/>
        <v>793.36682011023368</v>
      </c>
      <c r="K784" s="79">
        <f t="shared" si="155"/>
        <v>564.75714641308866</v>
      </c>
      <c r="L784" s="79">
        <f t="shared" si="155"/>
        <v>600.60743641173542</v>
      </c>
      <c r="M784" s="79">
        <f t="shared" si="155"/>
        <v>568.61066789201686</v>
      </c>
      <c r="N784" s="84">
        <f t="shared" si="155"/>
        <v>568.46638351646402</v>
      </c>
    </row>
    <row r="785" spans="2:14" x14ac:dyDescent="0.25">
      <c r="B785" s="51" t="s">
        <v>225</v>
      </c>
      <c r="C785" s="79">
        <f t="shared" ref="C785:N785" si="156">C732 * C$761</f>
        <v>587.55072499982771</v>
      </c>
      <c r="D785" s="79">
        <f t="shared" si="156"/>
        <v>536.24357607752074</v>
      </c>
      <c r="E785" s="79">
        <f t="shared" si="156"/>
        <v>596.8220076788956</v>
      </c>
      <c r="F785" s="79">
        <f t="shared" si="156"/>
        <v>570.93224244493865</v>
      </c>
      <c r="G785" s="79">
        <f t="shared" si="156"/>
        <v>595.05218747018046</v>
      </c>
      <c r="H785" s="79">
        <f t="shared" si="156"/>
        <v>828.37358367161994</v>
      </c>
      <c r="I785" s="79">
        <f t="shared" si="156"/>
        <v>844.60307608327207</v>
      </c>
      <c r="J785" s="79">
        <f t="shared" si="156"/>
        <v>845.13564677686986</v>
      </c>
      <c r="K785" s="79">
        <f t="shared" si="156"/>
        <v>586.27865801032476</v>
      </c>
      <c r="L785" s="79">
        <f t="shared" si="156"/>
        <v>605.82127994400219</v>
      </c>
      <c r="M785" s="79">
        <f t="shared" si="156"/>
        <v>586.27865801032476</v>
      </c>
      <c r="N785" s="84">
        <f t="shared" si="156"/>
        <v>592.05110988298679</v>
      </c>
    </row>
    <row r="786" spans="2:14" x14ac:dyDescent="0.25">
      <c r="B786" s="51" t="s">
        <v>226</v>
      </c>
      <c r="C786" s="79">
        <f t="shared" ref="C786:N786" si="157">C733 * C$761</f>
        <v>605.82127994400219</v>
      </c>
      <c r="D786" s="79">
        <f t="shared" si="157"/>
        <v>547.1934141429698</v>
      </c>
      <c r="E786" s="79">
        <f t="shared" si="157"/>
        <v>605.82127994400219</v>
      </c>
      <c r="F786" s="79">
        <f t="shared" si="157"/>
        <v>583.74118137723622</v>
      </c>
      <c r="G786" s="79">
        <f t="shared" si="157"/>
        <v>601.47945535931854</v>
      </c>
      <c r="H786" s="79">
        <f t="shared" si="157"/>
        <v>842.27560551075271</v>
      </c>
      <c r="I786" s="79">
        <f t="shared" si="157"/>
        <v>866.55287109966957</v>
      </c>
      <c r="J786" s="79">
        <f t="shared" si="157"/>
        <v>866.57863863417572</v>
      </c>
      <c r="K786" s="79">
        <f t="shared" si="157"/>
        <v>580.97650854573897</v>
      </c>
      <c r="L786" s="79">
        <f t="shared" si="157"/>
        <v>580.57221744504682</v>
      </c>
      <c r="M786" s="79">
        <f t="shared" si="157"/>
        <v>579.1578645931952</v>
      </c>
      <c r="N786" s="84">
        <f t="shared" si="157"/>
        <v>605.82127994400219</v>
      </c>
    </row>
    <row r="787" spans="2:14" x14ac:dyDescent="0.25">
      <c r="B787" s="51" t="s">
        <v>227</v>
      </c>
      <c r="C787" s="79">
        <f t="shared" ref="C787:N787" si="158">C734 * C$761</f>
        <v>601.35033127434406</v>
      </c>
      <c r="D787" s="79">
        <f t="shared" si="158"/>
        <v>538.72574883841162</v>
      </c>
      <c r="E787" s="79">
        <f t="shared" si="158"/>
        <v>601.15138730913623</v>
      </c>
      <c r="F787" s="79">
        <f t="shared" si="158"/>
        <v>586.27865801032476</v>
      </c>
      <c r="G787" s="79">
        <f t="shared" si="158"/>
        <v>605.82127994400219</v>
      </c>
      <c r="H787" s="79">
        <f t="shared" si="158"/>
        <v>837.92976338961194</v>
      </c>
      <c r="I787" s="79">
        <f t="shared" si="158"/>
        <v>870.35145902777788</v>
      </c>
      <c r="J787" s="79">
        <f t="shared" si="158"/>
        <v>870.35145902777788</v>
      </c>
      <c r="K787" s="79">
        <f t="shared" si="158"/>
        <v>579.18594659540349</v>
      </c>
      <c r="L787" s="79">
        <f t="shared" si="158"/>
        <v>567.72311990110813</v>
      </c>
      <c r="M787" s="79">
        <f t="shared" si="158"/>
        <v>561.18360379027968</v>
      </c>
      <c r="N787" s="84">
        <f t="shared" si="158"/>
        <v>598.14176202535907</v>
      </c>
    </row>
    <row r="788" spans="2:14" x14ac:dyDescent="0.25">
      <c r="B788" s="51" t="s">
        <v>228</v>
      </c>
      <c r="C788" s="79">
        <f t="shared" ref="C788:N788" si="159">C735 * C$761</f>
        <v>582.24437415660043</v>
      </c>
      <c r="D788" s="79">
        <f t="shared" si="159"/>
        <v>528.60853834465411</v>
      </c>
      <c r="E788" s="79">
        <f t="shared" si="159"/>
        <v>596.65985862907371</v>
      </c>
      <c r="F788" s="79">
        <f t="shared" si="159"/>
        <v>580.36800884702257</v>
      </c>
      <c r="G788" s="79">
        <f t="shared" si="159"/>
        <v>598.82991673480683</v>
      </c>
      <c r="H788" s="79">
        <f t="shared" si="159"/>
        <v>814.21454966403235</v>
      </c>
      <c r="I788" s="79">
        <f t="shared" si="159"/>
        <v>867.11402613450366</v>
      </c>
      <c r="J788" s="79">
        <f t="shared" si="159"/>
        <v>864.04750596505085</v>
      </c>
      <c r="K788" s="79">
        <f t="shared" si="159"/>
        <v>568.7033363424689</v>
      </c>
      <c r="L788" s="79">
        <f t="shared" si="159"/>
        <v>545.57893051687336</v>
      </c>
      <c r="M788" s="79">
        <f t="shared" si="159"/>
        <v>543.4390460008201</v>
      </c>
      <c r="N788" s="84">
        <f t="shared" si="159"/>
        <v>575.35146854697166</v>
      </c>
    </row>
    <row r="789" spans="2:14" x14ac:dyDescent="0.25">
      <c r="B789" s="51" t="s">
        <v>229</v>
      </c>
      <c r="C789" s="79">
        <f t="shared" ref="C789:N789" si="160">C736 * C$761</f>
        <v>569.15640677068018</v>
      </c>
      <c r="D789" s="79">
        <f t="shared" si="160"/>
        <v>511.53181814789224</v>
      </c>
      <c r="E789" s="79">
        <f t="shared" si="160"/>
        <v>581.40163304084751</v>
      </c>
      <c r="F789" s="79">
        <f t="shared" si="160"/>
        <v>559.46041694804092</v>
      </c>
      <c r="G789" s="79">
        <f t="shared" si="160"/>
        <v>570.11233680461498</v>
      </c>
      <c r="H789" s="79">
        <f t="shared" si="160"/>
        <v>780.52259085389892</v>
      </c>
      <c r="I789" s="79">
        <f t="shared" si="160"/>
        <v>837.13539754278656</v>
      </c>
      <c r="J789" s="79">
        <f t="shared" si="160"/>
        <v>840.8374969613742</v>
      </c>
      <c r="K789" s="79">
        <f t="shared" si="160"/>
        <v>547.19920884183807</v>
      </c>
      <c r="L789" s="79">
        <f t="shared" si="160"/>
        <v>510.62469859643232</v>
      </c>
      <c r="M789" s="79">
        <f t="shared" si="160"/>
        <v>511.68260439055734</v>
      </c>
      <c r="N789" s="84">
        <f t="shared" si="160"/>
        <v>547.46356403638163</v>
      </c>
    </row>
    <row r="790" spans="2:14" x14ac:dyDescent="0.25">
      <c r="B790" s="51" t="s">
        <v>230</v>
      </c>
      <c r="C790" s="79">
        <f t="shared" ref="C790:N790" si="161">C737 * C$761</f>
        <v>543.93963745738279</v>
      </c>
      <c r="D790" s="79">
        <f t="shared" si="161"/>
        <v>476.48291036594628</v>
      </c>
      <c r="E790" s="79">
        <f t="shared" si="161"/>
        <v>551.95536559321863</v>
      </c>
      <c r="F790" s="79">
        <f t="shared" si="161"/>
        <v>522.82654771225248</v>
      </c>
      <c r="G790" s="79">
        <f t="shared" si="161"/>
        <v>529.49747376048686</v>
      </c>
      <c r="H790" s="79">
        <f t="shared" si="161"/>
        <v>722.92850037749167</v>
      </c>
      <c r="I790" s="79">
        <f t="shared" si="161"/>
        <v>792.17824609818831</v>
      </c>
      <c r="J790" s="79">
        <f t="shared" si="161"/>
        <v>793.82051370186946</v>
      </c>
      <c r="K790" s="79">
        <f t="shared" si="161"/>
        <v>513.71743878022539</v>
      </c>
      <c r="L790" s="79">
        <f t="shared" si="161"/>
        <v>475.18227907933709</v>
      </c>
      <c r="M790" s="79">
        <f t="shared" si="161"/>
        <v>471.21659018676252</v>
      </c>
      <c r="N790" s="84">
        <f t="shared" si="161"/>
        <v>504.74624561392852</v>
      </c>
    </row>
    <row r="791" spans="2:14" x14ac:dyDescent="0.25">
      <c r="B791" s="51" t="s">
        <v>231</v>
      </c>
      <c r="C791" s="79">
        <f t="shared" ref="C791:N791" si="162">C738 * C$761</f>
        <v>507.32117551592597</v>
      </c>
      <c r="D791" s="79">
        <f t="shared" si="162"/>
        <v>433.24911645473338</v>
      </c>
      <c r="E791" s="79">
        <f t="shared" si="162"/>
        <v>510.42899393387006</v>
      </c>
      <c r="F791" s="79">
        <f t="shared" si="162"/>
        <v>473.21660036474179</v>
      </c>
      <c r="G791" s="79">
        <f t="shared" si="162"/>
        <v>476.4041384847871</v>
      </c>
      <c r="H791" s="79">
        <f t="shared" si="162"/>
        <v>642.78743330484383</v>
      </c>
      <c r="I791" s="79">
        <f t="shared" si="162"/>
        <v>728.50873253046711</v>
      </c>
      <c r="J791" s="79">
        <f t="shared" si="162"/>
        <v>716.38218119269015</v>
      </c>
      <c r="K791" s="79">
        <f t="shared" si="162"/>
        <v>471.42193173977694</v>
      </c>
      <c r="L791" s="79">
        <f t="shared" si="162"/>
        <v>419.37267302982826</v>
      </c>
      <c r="M791" s="79">
        <f t="shared" si="162"/>
        <v>422.59611900528728</v>
      </c>
      <c r="N791" s="84">
        <f t="shared" si="162"/>
        <v>450.7744612762225</v>
      </c>
    </row>
    <row r="792" spans="2:14" x14ac:dyDescent="0.25">
      <c r="B792" s="51" t="s">
        <v>232</v>
      </c>
      <c r="C792" s="79">
        <f t="shared" ref="C792:N792" si="163">C739 * C$761</f>
        <v>463.74102879472434</v>
      </c>
      <c r="D792" s="79">
        <f t="shared" si="163"/>
        <v>386.15067381453872</v>
      </c>
      <c r="E792" s="79">
        <f t="shared" si="163"/>
        <v>455.62261509412036</v>
      </c>
      <c r="F792" s="79">
        <f t="shared" si="163"/>
        <v>411.52704868606043</v>
      </c>
      <c r="G792" s="79">
        <f t="shared" si="163"/>
        <v>410.01182869379653</v>
      </c>
      <c r="H792" s="79">
        <f t="shared" si="163"/>
        <v>554.21169415836914</v>
      </c>
      <c r="I792" s="79">
        <f t="shared" si="163"/>
        <v>643.14841857780948</v>
      </c>
      <c r="J792" s="79">
        <f t="shared" si="163"/>
        <v>625.61958425547414</v>
      </c>
      <c r="K792" s="79">
        <f t="shared" si="163"/>
        <v>415.14961102874906</v>
      </c>
      <c r="L792" s="79">
        <f t="shared" si="163"/>
        <v>350.24530934359274</v>
      </c>
      <c r="M792" s="79">
        <f t="shared" si="163"/>
        <v>359.58092564724916</v>
      </c>
      <c r="N792" s="84">
        <f t="shared" si="163"/>
        <v>389.55347683427999</v>
      </c>
    </row>
    <row r="793" spans="2:14" x14ac:dyDescent="0.25">
      <c r="B793" s="51" t="s">
        <v>233</v>
      </c>
      <c r="C793" s="79">
        <f t="shared" ref="C793:N793" si="164">C740 * C$761</f>
        <v>401.9367383612136</v>
      </c>
      <c r="D793" s="79">
        <f t="shared" si="164"/>
        <v>331.85707215859708</v>
      </c>
      <c r="E793" s="79">
        <f t="shared" si="164"/>
        <v>377.96943513448656</v>
      </c>
      <c r="F793" s="79">
        <f t="shared" si="164"/>
        <v>346.2667963560267</v>
      </c>
      <c r="G793" s="79">
        <f t="shared" si="164"/>
        <v>330.32054438751442</v>
      </c>
      <c r="H793" s="79">
        <f t="shared" si="164"/>
        <v>455.68257466992731</v>
      </c>
      <c r="I793" s="79">
        <f t="shared" si="164"/>
        <v>533.03253443458368</v>
      </c>
      <c r="J793" s="79">
        <f t="shared" si="164"/>
        <v>517.80765971679205</v>
      </c>
      <c r="K793" s="79">
        <f t="shared" si="164"/>
        <v>345.6653768977701</v>
      </c>
      <c r="L793" s="79">
        <f t="shared" si="164"/>
        <v>284.41809381073995</v>
      </c>
      <c r="M793" s="79">
        <f t="shared" si="164"/>
        <v>292.23965886912714</v>
      </c>
      <c r="N793" s="84">
        <f t="shared" si="164"/>
        <v>323.48314163767691</v>
      </c>
    </row>
    <row r="794" spans="2:14" x14ac:dyDescent="0.25">
      <c r="B794" s="51" t="s">
        <v>234</v>
      </c>
      <c r="C794" s="79">
        <f t="shared" ref="C794:N794" si="165">C741 * C$761</f>
        <v>332.81494370365971</v>
      </c>
      <c r="D794" s="79">
        <f t="shared" si="165"/>
        <v>267.35200028380052</v>
      </c>
      <c r="E794" s="79">
        <f t="shared" si="165"/>
        <v>288.78745773252717</v>
      </c>
      <c r="F794" s="79">
        <f t="shared" si="165"/>
        <v>274.47292155756139</v>
      </c>
      <c r="G794" s="79">
        <f t="shared" si="165"/>
        <v>243.89430383569942</v>
      </c>
      <c r="H794" s="79">
        <f t="shared" si="165"/>
        <v>345.58790760103034</v>
      </c>
      <c r="I794" s="79">
        <f t="shared" si="165"/>
        <v>408.88777442050412</v>
      </c>
      <c r="J794" s="79">
        <f t="shared" si="165"/>
        <v>402.83215215228432</v>
      </c>
      <c r="K794" s="79">
        <f t="shared" si="165"/>
        <v>268.42783568087248</v>
      </c>
      <c r="L794" s="79">
        <f t="shared" si="165"/>
        <v>221.16850878822109</v>
      </c>
      <c r="M794" s="79">
        <f t="shared" si="165"/>
        <v>226.52545510298359</v>
      </c>
      <c r="N794" s="84">
        <f t="shared" si="165"/>
        <v>258.02518179234499</v>
      </c>
    </row>
    <row r="795" spans="2:14" x14ac:dyDescent="0.25">
      <c r="B795" s="51" t="s">
        <v>235</v>
      </c>
      <c r="C795" s="79">
        <f t="shared" ref="C795:N795" si="166">C742 * C$761</f>
        <v>260.75377102799172</v>
      </c>
      <c r="D795" s="79">
        <f t="shared" si="166"/>
        <v>207.41852507621451</v>
      </c>
      <c r="E795" s="79">
        <f t="shared" si="166"/>
        <v>209.67493632449796</v>
      </c>
      <c r="F795" s="79">
        <f t="shared" si="166"/>
        <v>195.18817262668483</v>
      </c>
      <c r="G795" s="79">
        <f t="shared" si="166"/>
        <v>153.57067743621553</v>
      </c>
      <c r="H795" s="79">
        <f t="shared" si="166"/>
        <v>228.5772767264472</v>
      </c>
      <c r="I795" s="79">
        <f t="shared" si="166"/>
        <v>279.41204157549998</v>
      </c>
      <c r="J795" s="79">
        <f t="shared" si="166"/>
        <v>284.05994558408855</v>
      </c>
      <c r="K795" s="79">
        <f t="shared" si="166"/>
        <v>191.98996290781398</v>
      </c>
      <c r="L795" s="79">
        <f t="shared" si="166"/>
        <v>160.34033424510716</v>
      </c>
      <c r="M795" s="79">
        <f t="shared" si="166"/>
        <v>166.6878200977506</v>
      </c>
      <c r="N795" s="84">
        <f t="shared" si="166"/>
        <v>198.59167134870734</v>
      </c>
    </row>
    <row r="796" spans="2:14" x14ac:dyDescent="0.25">
      <c r="B796" s="51" t="s">
        <v>236</v>
      </c>
      <c r="C796" s="79">
        <f t="shared" ref="C796:N796" si="167">C743 * C$761</f>
        <v>191.24521610489671</v>
      </c>
      <c r="D796" s="79">
        <f t="shared" si="167"/>
        <v>153.25060305373572</v>
      </c>
      <c r="E796" s="79">
        <f t="shared" si="167"/>
        <v>138.4104289278412</v>
      </c>
      <c r="F796" s="79">
        <f t="shared" si="167"/>
        <v>113.80658671756726</v>
      </c>
      <c r="G796" s="79">
        <f t="shared" si="167"/>
        <v>66.717091944963187</v>
      </c>
      <c r="H796" s="79">
        <f t="shared" si="167"/>
        <v>92.898216525028502</v>
      </c>
      <c r="I796" s="79">
        <f t="shared" si="167"/>
        <v>141.17365703270085</v>
      </c>
      <c r="J796" s="79">
        <f t="shared" si="167"/>
        <v>166.02797592856152</v>
      </c>
      <c r="K796" s="79">
        <f t="shared" si="167"/>
        <v>117.0645065394077</v>
      </c>
      <c r="L796" s="79">
        <f t="shared" si="167"/>
        <v>106.6592261170107</v>
      </c>
      <c r="M796" s="79">
        <f t="shared" si="167"/>
        <v>121.70431329599208</v>
      </c>
      <c r="N796" s="84">
        <f t="shared" si="167"/>
        <v>148.57550076650938</v>
      </c>
    </row>
    <row r="797" spans="2:14" x14ac:dyDescent="0.25">
      <c r="B797" s="51" t="s">
        <v>237</v>
      </c>
      <c r="C797" s="79">
        <f t="shared" ref="C797:N797" si="168">C744 * C$761</f>
        <v>129.93597881127872</v>
      </c>
      <c r="D797" s="79">
        <f t="shared" si="168"/>
        <v>102.2718017303762</v>
      </c>
      <c r="E797" s="79">
        <f t="shared" si="168"/>
        <v>78.107197299134384</v>
      </c>
      <c r="F797" s="79">
        <f t="shared" si="168"/>
        <v>43.699298184208743</v>
      </c>
      <c r="G797" s="79">
        <f t="shared" si="168"/>
        <v>6.3759864964056581</v>
      </c>
      <c r="H797" s="79">
        <f t="shared" si="168"/>
        <v>16.27062690395433</v>
      </c>
      <c r="I797" s="79">
        <f t="shared" si="168"/>
        <v>76.074936609294511</v>
      </c>
      <c r="J797" s="79">
        <f t="shared" si="168"/>
        <v>181.88868327625792</v>
      </c>
      <c r="K797" s="79">
        <f t="shared" si="168"/>
        <v>52.847653679803905</v>
      </c>
      <c r="L797" s="79">
        <f t="shared" si="168"/>
        <v>60.281404434861251</v>
      </c>
      <c r="M797" s="79">
        <f t="shared" si="168"/>
        <v>75.974271700502129</v>
      </c>
      <c r="N797" s="84">
        <f t="shared" si="168"/>
        <v>99.933037053379024</v>
      </c>
    </row>
    <row r="798" spans="2:14" x14ac:dyDescent="0.25">
      <c r="B798" s="51" t="s">
        <v>238</v>
      </c>
      <c r="C798" s="79">
        <f t="shared" ref="C798:N798" si="169">C745 * C$761</f>
        <v>73.716506612185128</v>
      </c>
      <c r="D798" s="79">
        <f t="shared" si="169"/>
        <v>56.461575333175425</v>
      </c>
      <c r="E798" s="79">
        <f t="shared" si="169"/>
        <v>31.667709430186719</v>
      </c>
      <c r="F798" s="79">
        <f t="shared" si="169"/>
        <v>4.6343136113295085</v>
      </c>
      <c r="G798" s="79">
        <f t="shared" si="169"/>
        <v>0</v>
      </c>
      <c r="H798" s="79">
        <f t="shared" si="169"/>
        <v>0</v>
      </c>
      <c r="I798" s="79">
        <f t="shared" si="169"/>
        <v>0</v>
      </c>
      <c r="J798" s="79">
        <f t="shared" si="169"/>
        <v>6.9350971093200577</v>
      </c>
      <c r="K798" s="79">
        <f t="shared" si="169"/>
        <v>8.0662208248121789</v>
      </c>
      <c r="L798" s="79">
        <f t="shared" si="169"/>
        <v>19.800888920294565</v>
      </c>
      <c r="M798" s="79">
        <f t="shared" si="169"/>
        <v>37.556442700021471</v>
      </c>
      <c r="N798" s="84">
        <f t="shared" si="169"/>
        <v>56.785400816519292</v>
      </c>
    </row>
    <row r="799" spans="2:14" x14ac:dyDescent="0.25">
      <c r="B799" s="52" t="s">
        <v>239</v>
      </c>
      <c r="C799" s="79">
        <f t="shared" ref="C799:N799" si="170">C746 * C$761</f>
        <v>45.909451032713733</v>
      </c>
      <c r="D799" s="79">
        <f t="shared" si="170"/>
        <v>29.323103824711264</v>
      </c>
      <c r="E799" s="79">
        <f t="shared" si="170"/>
        <v>5.8882509217901973</v>
      </c>
      <c r="F799" s="79">
        <f t="shared" si="170"/>
        <v>0</v>
      </c>
      <c r="G799" s="79">
        <f t="shared" si="170"/>
        <v>0</v>
      </c>
      <c r="H799" s="79">
        <f t="shared" si="170"/>
        <v>0</v>
      </c>
      <c r="I799" s="79">
        <f t="shared" si="170"/>
        <v>0</v>
      </c>
      <c r="J799" s="79">
        <f t="shared" si="170"/>
        <v>0</v>
      </c>
      <c r="K799" s="79">
        <f t="shared" si="170"/>
        <v>0</v>
      </c>
      <c r="L799" s="79">
        <f t="shared" si="170"/>
        <v>1.7302484124981237</v>
      </c>
      <c r="M799" s="79">
        <f t="shared" si="170"/>
        <v>16.59937245756177</v>
      </c>
      <c r="N799" s="84">
        <f t="shared" si="170"/>
        <v>37.383353962581566</v>
      </c>
    </row>
    <row r="800" spans="2:14" x14ac:dyDescent="0.25">
      <c r="B800" s="52" t="s">
        <v>240</v>
      </c>
      <c r="C800" s="79">
        <f t="shared" ref="C800:N800" si="171">C747 * C$761</f>
        <v>12.471730456757774</v>
      </c>
      <c r="D800" s="79">
        <f t="shared" si="171"/>
        <v>3.4685694796545623</v>
      </c>
      <c r="E800" s="79">
        <f t="shared" si="171"/>
        <v>0</v>
      </c>
      <c r="F800" s="79">
        <f t="shared" si="171"/>
        <v>0</v>
      </c>
      <c r="G800" s="79">
        <f t="shared" si="171"/>
        <v>0</v>
      </c>
      <c r="H800" s="79">
        <f t="shared" si="171"/>
        <v>0</v>
      </c>
      <c r="I800" s="79">
        <f t="shared" si="171"/>
        <v>0</v>
      </c>
      <c r="J800" s="79">
        <f t="shared" si="171"/>
        <v>0</v>
      </c>
      <c r="K800" s="79">
        <f t="shared" si="171"/>
        <v>0</v>
      </c>
      <c r="L800" s="79">
        <f t="shared" si="171"/>
        <v>0</v>
      </c>
      <c r="M800" s="79">
        <f t="shared" si="171"/>
        <v>0.66731145558037208</v>
      </c>
      <c r="N800" s="84">
        <f t="shared" si="171"/>
        <v>8.3902189922449981</v>
      </c>
    </row>
    <row r="801" spans="2:14" x14ac:dyDescent="0.25">
      <c r="B801" s="52" t="s">
        <v>241</v>
      </c>
      <c r="C801" s="79">
        <f t="shared" ref="C801:N801" si="172">C748 * C$761</f>
        <v>0.24718745049429816</v>
      </c>
      <c r="D801" s="79">
        <f t="shared" si="172"/>
        <v>0</v>
      </c>
      <c r="E801" s="79">
        <f t="shared" si="172"/>
        <v>0</v>
      </c>
      <c r="F801" s="79">
        <f t="shared" si="172"/>
        <v>0</v>
      </c>
      <c r="G801" s="79">
        <f t="shared" si="172"/>
        <v>0</v>
      </c>
      <c r="H801" s="79">
        <f t="shared" si="172"/>
        <v>0</v>
      </c>
      <c r="I801" s="79">
        <f t="shared" si="172"/>
        <v>0</v>
      </c>
      <c r="J801" s="79">
        <f t="shared" si="172"/>
        <v>0</v>
      </c>
      <c r="K801" s="79">
        <f t="shared" si="172"/>
        <v>0</v>
      </c>
      <c r="L801" s="79">
        <f t="shared" si="172"/>
        <v>0</v>
      </c>
      <c r="M801" s="79">
        <f t="shared" si="172"/>
        <v>0</v>
      </c>
      <c r="N801" s="84">
        <f t="shared" si="172"/>
        <v>2.4040742098123187E-2</v>
      </c>
    </row>
    <row r="802" spans="2:14" x14ac:dyDescent="0.25">
      <c r="B802" s="52" t="s">
        <v>242</v>
      </c>
      <c r="C802" s="79">
        <f t="shared" ref="C802:N802" si="173">C749 * C$761</f>
        <v>0</v>
      </c>
      <c r="D802" s="79">
        <f t="shared" si="173"/>
        <v>0</v>
      </c>
      <c r="E802" s="79">
        <f t="shared" si="173"/>
        <v>0</v>
      </c>
      <c r="F802" s="79">
        <f t="shared" si="173"/>
        <v>0</v>
      </c>
      <c r="G802" s="79">
        <f t="shared" si="173"/>
        <v>0</v>
      </c>
      <c r="H802" s="79">
        <f t="shared" si="173"/>
        <v>0</v>
      </c>
      <c r="I802" s="79">
        <f t="shared" si="173"/>
        <v>0</v>
      </c>
      <c r="J802" s="79">
        <f t="shared" si="173"/>
        <v>0</v>
      </c>
      <c r="K802" s="79">
        <f t="shared" si="173"/>
        <v>0</v>
      </c>
      <c r="L802" s="79">
        <f t="shared" si="173"/>
        <v>0</v>
      </c>
      <c r="M802" s="79">
        <f t="shared" si="173"/>
        <v>0</v>
      </c>
      <c r="N802" s="84">
        <f t="shared" si="173"/>
        <v>0</v>
      </c>
    </row>
    <row r="803" spans="2:14" x14ac:dyDescent="0.25">
      <c r="B803" s="51" t="s">
        <v>243</v>
      </c>
      <c r="C803" s="79">
        <f t="shared" ref="C803:N803" si="174">C750 * C$761</f>
        <v>0</v>
      </c>
      <c r="D803" s="79">
        <f t="shared" si="174"/>
        <v>0</v>
      </c>
      <c r="E803" s="79">
        <f t="shared" si="174"/>
        <v>0</v>
      </c>
      <c r="F803" s="79">
        <f t="shared" si="174"/>
        <v>0</v>
      </c>
      <c r="G803" s="79">
        <f t="shared" si="174"/>
        <v>0</v>
      </c>
      <c r="H803" s="79">
        <f t="shared" si="174"/>
        <v>0</v>
      </c>
      <c r="I803" s="79">
        <f t="shared" si="174"/>
        <v>0</v>
      </c>
      <c r="J803" s="79">
        <f t="shared" si="174"/>
        <v>0</v>
      </c>
      <c r="K803" s="79">
        <f t="shared" si="174"/>
        <v>0</v>
      </c>
      <c r="L803" s="79">
        <f t="shared" si="174"/>
        <v>0</v>
      </c>
      <c r="M803" s="79">
        <f t="shared" si="174"/>
        <v>0</v>
      </c>
      <c r="N803" s="84">
        <f t="shared" si="174"/>
        <v>0</v>
      </c>
    </row>
    <row r="804" spans="2:14" x14ac:dyDescent="0.25">
      <c r="B804" s="51" t="s">
        <v>244</v>
      </c>
      <c r="C804" s="79">
        <f t="shared" ref="C804:N804" si="175">C751 * C$761</f>
        <v>0</v>
      </c>
      <c r="D804" s="79">
        <f t="shared" si="175"/>
        <v>0</v>
      </c>
      <c r="E804" s="79">
        <f t="shared" si="175"/>
        <v>0</v>
      </c>
      <c r="F804" s="79">
        <f t="shared" si="175"/>
        <v>0</v>
      </c>
      <c r="G804" s="79">
        <f t="shared" si="175"/>
        <v>0</v>
      </c>
      <c r="H804" s="79">
        <f t="shared" si="175"/>
        <v>0</v>
      </c>
      <c r="I804" s="79">
        <f t="shared" si="175"/>
        <v>0</v>
      </c>
      <c r="J804" s="79">
        <f t="shared" si="175"/>
        <v>0</v>
      </c>
      <c r="K804" s="79">
        <f t="shared" si="175"/>
        <v>0</v>
      </c>
      <c r="L804" s="79">
        <f t="shared" si="175"/>
        <v>0</v>
      </c>
      <c r="M804" s="79">
        <f t="shared" si="175"/>
        <v>0</v>
      </c>
      <c r="N804" s="84">
        <f t="shared" si="175"/>
        <v>0</v>
      </c>
    </row>
    <row r="805" spans="2:14" x14ac:dyDescent="0.25">
      <c r="B805" s="51" t="s">
        <v>245</v>
      </c>
      <c r="C805" s="79">
        <f t="shared" ref="C805:N805" si="176">C752 * C$761</f>
        <v>0</v>
      </c>
      <c r="D805" s="79">
        <f t="shared" si="176"/>
        <v>0</v>
      </c>
      <c r="E805" s="79">
        <f t="shared" si="176"/>
        <v>0</v>
      </c>
      <c r="F805" s="79">
        <f t="shared" si="176"/>
        <v>0</v>
      </c>
      <c r="G805" s="79">
        <f t="shared" si="176"/>
        <v>0</v>
      </c>
      <c r="H805" s="79">
        <f t="shared" si="176"/>
        <v>0</v>
      </c>
      <c r="I805" s="79">
        <f t="shared" si="176"/>
        <v>0</v>
      </c>
      <c r="J805" s="79">
        <f t="shared" si="176"/>
        <v>0</v>
      </c>
      <c r="K805" s="79">
        <f t="shared" si="176"/>
        <v>0</v>
      </c>
      <c r="L805" s="79">
        <f t="shared" si="176"/>
        <v>0</v>
      </c>
      <c r="M805" s="79">
        <f t="shared" si="176"/>
        <v>0</v>
      </c>
      <c r="N805" s="84">
        <f t="shared" si="176"/>
        <v>0</v>
      </c>
    </row>
    <row r="806" spans="2:14" x14ac:dyDescent="0.25">
      <c r="B806" s="51" t="s">
        <v>246</v>
      </c>
      <c r="C806" s="79">
        <f t="shared" ref="C806:N806" si="177">C753 * C$761</f>
        <v>0</v>
      </c>
      <c r="D806" s="79">
        <f t="shared" si="177"/>
        <v>0</v>
      </c>
      <c r="E806" s="79">
        <f t="shared" si="177"/>
        <v>0</v>
      </c>
      <c r="F806" s="79">
        <f t="shared" si="177"/>
        <v>0</v>
      </c>
      <c r="G806" s="79">
        <f t="shared" si="177"/>
        <v>0</v>
      </c>
      <c r="H806" s="79">
        <f t="shared" si="177"/>
        <v>0</v>
      </c>
      <c r="I806" s="79">
        <f t="shared" si="177"/>
        <v>0</v>
      </c>
      <c r="J806" s="79">
        <f t="shared" si="177"/>
        <v>0</v>
      </c>
      <c r="K806" s="79">
        <f t="shared" si="177"/>
        <v>0</v>
      </c>
      <c r="L806" s="79">
        <f t="shared" si="177"/>
        <v>0</v>
      </c>
      <c r="M806" s="79">
        <f t="shared" si="177"/>
        <v>0</v>
      </c>
      <c r="N806" s="84">
        <f t="shared" si="177"/>
        <v>0</v>
      </c>
    </row>
    <row r="807" spans="2:14" x14ac:dyDescent="0.25">
      <c r="B807" s="42" t="s">
        <v>247</v>
      </c>
      <c r="C807" s="79">
        <f t="shared" ref="C807:N807" si="178">C754 * C$761</f>
        <v>0</v>
      </c>
      <c r="D807" s="79">
        <f t="shared" si="178"/>
        <v>0</v>
      </c>
      <c r="E807" s="79">
        <f t="shared" si="178"/>
        <v>0</v>
      </c>
      <c r="F807" s="79">
        <f t="shared" si="178"/>
        <v>0</v>
      </c>
      <c r="G807" s="79">
        <f t="shared" si="178"/>
        <v>0</v>
      </c>
      <c r="H807" s="79">
        <f t="shared" si="178"/>
        <v>0</v>
      </c>
      <c r="I807" s="79">
        <f t="shared" si="178"/>
        <v>0</v>
      </c>
      <c r="J807" s="79">
        <f t="shared" si="178"/>
        <v>0</v>
      </c>
      <c r="K807" s="79">
        <f t="shared" si="178"/>
        <v>0</v>
      </c>
      <c r="L807" s="79">
        <f t="shared" si="178"/>
        <v>0</v>
      </c>
      <c r="M807" s="79">
        <f t="shared" si="178"/>
        <v>0</v>
      </c>
      <c r="N807" s="84">
        <f t="shared" si="178"/>
        <v>0</v>
      </c>
    </row>
    <row r="808" spans="2:14" x14ac:dyDescent="0.25">
      <c r="B808" s="42" t="s">
        <v>248</v>
      </c>
      <c r="C808" s="79">
        <f t="shared" ref="C808:N808" si="179">C755 * C$761</f>
        <v>0</v>
      </c>
      <c r="D808" s="79">
        <f t="shared" si="179"/>
        <v>0</v>
      </c>
      <c r="E808" s="79">
        <f t="shared" si="179"/>
        <v>0</v>
      </c>
      <c r="F808" s="79">
        <f t="shared" si="179"/>
        <v>0</v>
      </c>
      <c r="G808" s="79">
        <f t="shared" si="179"/>
        <v>0</v>
      </c>
      <c r="H808" s="79">
        <f t="shared" si="179"/>
        <v>0</v>
      </c>
      <c r="I808" s="79">
        <f t="shared" si="179"/>
        <v>0</v>
      </c>
      <c r="J808" s="79">
        <f t="shared" si="179"/>
        <v>0</v>
      </c>
      <c r="K808" s="79">
        <f t="shared" si="179"/>
        <v>0</v>
      </c>
      <c r="L808" s="79">
        <f t="shared" si="179"/>
        <v>0</v>
      </c>
      <c r="M808" s="79">
        <f t="shared" si="179"/>
        <v>0</v>
      </c>
      <c r="N808" s="84">
        <f t="shared" si="179"/>
        <v>0</v>
      </c>
    </row>
    <row r="809" spans="2:14" x14ac:dyDescent="0.25">
      <c r="B809" s="42" t="s">
        <v>249</v>
      </c>
      <c r="C809" s="79">
        <f t="shared" ref="C809:N809" si="180">C756 * C$761</f>
        <v>0</v>
      </c>
      <c r="D809" s="79">
        <f t="shared" si="180"/>
        <v>0</v>
      </c>
      <c r="E809" s="79">
        <f t="shared" si="180"/>
        <v>0</v>
      </c>
      <c r="F809" s="79">
        <f t="shared" si="180"/>
        <v>0</v>
      </c>
      <c r="G809" s="79">
        <f t="shared" si="180"/>
        <v>0</v>
      </c>
      <c r="H809" s="79">
        <f t="shared" si="180"/>
        <v>0</v>
      </c>
      <c r="I809" s="79">
        <f t="shared" si="180"/>
        <v>0</v>
      </c>
      <c r="J809" s="79">
        <f t="shared" si="180"/>
        <v>0</v>
      </c>
      <c r="K809" s="79">
        <f t="shared" si="180"/>
        <v>0</v>
      </c>
      <c r="L809" s="79">
        <f t="shared" si="180"/>
        <v>0</v>
      </c>
      <c r="M809" s="79">
        <f t="shared" si="180"/>
        <v>0</v>
      </c>
      <c r="N809" s="84">
        <f t="shared" si="180"/>
        <v>0</v>
      </c>
    </row>
    <row r="810" spans="2:14" x14ac:dyDescent="0.25">
      <c r="B810" s="53" t="s">
        <v>250</v>
      </c>
      <c r="C810" s="85">
        <f t="shared" ref="C810:N810" si="181">C757 * C$761</f>
        <v>0</v>
      </c>
      <c r="D810" s="85">
        <f t="shared" si="181"/>
        <v>0</v>
      </c>
      <c r="E810" s="85">
        <f t="shared" si="181"/>
        <v>0</v>
      </c>
      <c r="F810" s="85">
        <f t="shared" si="181"/>
        <v>0</v>
      </c>
      <c r="G810" s="85">
        <f t="shared" si="181"/>
        <v>0</v>
      </c>
      <c r="H810" s="85">
        <f t="shared" si="181"/>
        <v>0</v>
      </c>
      <c r="I810" s="85">
        <f t="shared" si="181"/>
        <v>0</v>
      </c>
      <c r="J810" s="85">
        <f t="shared" si="181"/>
        <v>0</v>
      </c>
      <c r="K810" s="85">
        <f t="shared" si="181"/>
        <v>0</v>
      </c>
      <c r="L810" s="85">
        <f t="shared" si="181"/>
        <v>0</v>
      </c>
      <c r="M810" s="85">
        <f t="shared" si="181"/>
        <v>0</v>
      </c>
      <c r="N810" s="86">
        <f t="shared" si="181"/>
        <v>0</v>
      </c>
    </row>
    <row r="811" spans="2:14" x14ac:dyDescent="0.25">
      <c r="B811" s="59" t="s">
        <v>188</v>
      </c>
      <c r="C811" s="82">
        <f>SUM(C763:C810)</f>
        <v>9768.2704815381185</v>
      </c>
      <c r="D811" s="82">
        <f t="shared" ref="D811:N811" si="182">SUM(D763:D810)</f>
        <v>8310.978998288565</v>
      </c>
      <c r="E811" s="82">
        <f t="shared" si="182"/>
        <v>9145.131497131244</v>
      </c>
      <c r="F811" s="82">
        <f t="shared" si="182"/>
        <v>8745.2919405971079</v>
      </c>
      <c r="G811" s="82">
        <f t="shared" si="182"/>
        <v>8539.2837303758934</v>
      </c>
      <c r="H811" s="82">
        <f t="shared" si="182"/>
        <v>13000.088185724244</v>
      </c>
      <c r="I811" s="82">
        <f t="shared" si="182"/>
        <v>13724.733356939732</v>
      </c>
      <c r="J811" s="82">
        <f t="shared" si="182"/>
        <v>13891.203411576736</v>
      </c>
      <c r="K811" s="82">
        <f t="shared" si="182"/>
        <v>8957.5016900948249</v>
      </c>
      <c r="L811" s="82">
        <f t="shared" si="182"/>
        <v>9204.9104223491468</v>
      </c>
      <c r="M811" s="82">
        <f t="shared" si="182"/>
        <v>9172.2493112242646</v>
      </c>
      <c r="N811" s="83">
        <f t="shared" si="182"/>
        <v>9520.2764674968494</v>
      </c>
    </row>
  </sheetData>
  <mergeCells count="1">
    <mergeCell ref="O6:Q14"/>
  </mergeCells>
  <conditionalFormatting sqref="AD31:AD55">
    <cfRule type="cellIs" dxfId="6" priority="7" operator="equal">
      <formula>1</formula>
    </cfRule>
  </conditionalFormatting>
  <conditionalFormatting sqref="AD83:AD107">
    <cfRule type="cellIs" dxfId="5" priority="6" operator="equal">
      <formula>1</formula>
    </cfRule>
  </conditionalFormatting>
  <conditionalFormatting sqref="AD135:AD159 AD187:AD235 AD185:AE185">
    <cfRule type="cellIs" dxfId="4" priority="5" operator="equal">
      <formula>1</formula>
    </cfRule>
  </conditionalFormatting>
  <conditionalFormatting sqref="AD239:AD263 AD291:AD315 AD289:AE289">
    <cfRule type="cellIs" dxfId="3" priority="4" operator="equal">
      <formula>1</formula>
    </cfRule>
  </conditionalFormatting>
  <conditionalFormatting sqref="AD343:AD367 AD395:AD419 AD393:AE393">
    <cfRule type="cellIs" dxfId="2" priority="3" operator="equal">
      <formula>1</formula>
    </cfRule>
  </conditionalFormatting>
  <conditionalFormatting sqref="AD447:AD471 AD499:AD523 AD497:AE497">
    <cfRule type="cellIs" dxfId="1" priority="2" operator="equal">
      <formula>1</formula>
    </cfRule>
  </conditionalFormatting>
  <conditionalFormatting sqref="AD551:AD575 AD603:AD627 AD601:AE601">
    <cfRule type="cellIs" dxfId="0" priority="1" operator="equal">
      <formula>1</formula>
    </cfRule>
  </conditionalFormatting>
  <dataValidations count="1">
    <dataValidation type="list" allowBlank="1" showInputMessage="1" showErrorMessage="1" sqref="C30" xr:uid="{A7337246-AA3D-D846-8143-E84A1FDEFC8F}">
      <formula1>$R$30:$AE$30</formula1>
    </dataValidation>
  </dataValidations>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4DD2-7C71-3F41-9827-56E93DECB056}">
  <sheetPr codeName="Sheet8">
    <tabColor theme="8" tint="0.39997558519241921"/>
  </sheetPr>
  <dimension ref="E2:Z35"/>
  <sheetViews>
    <sheetView zoomScaleNormal="100" workbookViewId="0">
      <selection sqref="A1:XFD1048576"/>
    </sheetView>
  </sheetViews>
  <sheetFormatPr defaultColWidth="10.81640625" defaultRowHeight="13.8" x14ac:dyDescent="0.25"/>
  <cols>
    <col min="1" max="4" width="1.81640625" style="92" customWidth="1"/>
    <col min="5" max="5" width="44.1796875" style="92" customWidth="1"/>
    <col min="6" max="6" width="14.36328125" style="92" customWidth="1"/>
    <col min="7" max="7" width="18.6328125" style="92" customWidth="1"/>
    <col min="8" max="8" width="19.36328125" style="92" customWidth="1"/>
    <col min="9" max="9" width="12.36328125" style="92" customWidth="1"/>
    <col min="10" max="16384" width="10.81640625" style="92"/>
  </cols>
  <sheetData>
    <row r="2" spans="5:26" x14ac:dyDescent="0.25">
      <c r="E2" s="131" t="s">
        <v>28</v>
      </c>
      <c r="F2" s="111"/>
      <c r="G2" s="111"/>
    </row>
    <row r="3" spans="5:26" x14ac:dyDescent="0.25">
      <c r="E3" s="132" t="s">
        <v>70</v>
      </c>
      <c r="F3" s="106">
        <v>81.680000000000007</v>
      </c>
      <c r="G3" s="105" t="s">
        <v>201</v>
      </c>
    </row>
    <row r="4" spans="5:26" x14ac:dyDescent="0.25">
      <c r="E4" s="132" t="str">
        <f>Inputs!E20</f>
        <v>Embedded Generation Premium</v>
      </c>
      <c r="F4" s="104">
        <f>Inputs!F20</f>
        <v>0</v>
      </c>
      <c r="G4" s="105" t="s">
        <v>434</v>
      </c>
    </row>
    <row r="5" spans="5:26" x14ac:dyDescent="0.25">
      <c r="E5" s="132" t="s">
        <v>433</v>
      </c>
      <c r="F5" s="133">
        <f>F3 * (1+F4)</f>
        <v>81.680000000000007</v>
      </c>
      <c r="G5" s="105" t="s">
        <v>201</v>
      </c>
    </row>
    <row r="7" spans="5:26" x14ac:dyDescent="0.25">
      <c r="E7" s="131" t="s">
        <v>440</v>
      </c>
      <c r="F7" s="113"/>
      <c r="G7" s="113"/>
    </row>
    <row r="8" spans="5:26" x14ac:dyDescent="0.25">
      <c r="E8" s="132" t="s">
        <v>435</v>
      </c>
      <c r="F8" s="107">
        <f>Inputs!N16</f>
        <v>0</v>
      </c>
      <c r="G8" s="105" t="s">
        <v>271</v>
      </c>
    </row>
    <row r="9" spans="5:26" x14ac:dyDescent="0.25">
      <c r="E9" s="132" t="s">
        <v>436</v>
      </c>
      <c r="F9" s="107">
        <f>F8 * F5</f>
        <v>0</v>
      </c>
      <c r="G9" s="105" t="s">
        <v>272</v>
      </c>
    </row>
    <row r="10" spans="5:26" x14ac:dyDescent="0.25">
      <c r="E10" s="132" t="s">
        <v>439</v>
      </c>
      <c r="F10" s="134">
        <f ca="1">Calculations!G37 / 1000</f>
        <v>0</v>
      </c>
      <c r="G10" s="111" t="s">
        <v>438</v>
      </c>
    </row>
    <row r="12" spans="5:26" x14ac:dyDescent="0.25">
      <c r="E12" s="131" t="s">
        <v>441</v>
      </c>
      <c r="F12" s="111"/>
      <c r="G12" s="111"/>
    </row>
    <row r="13" spans="5:26" x14ac:dyDescent="0.25">
      <c r="E13" s="132" t="s">
        <v>119</v>
      </c>
      <c r="F13" s="137">
        <f>Calculations!I10</f>
        <v>2020</v>
      </c>
      <c r="G13" s="137">
        <f>Calculations!J10</f>
        <v>2021</v>
      </c>
      <c r="H13" s="138">
        <f>Calculations!K10</f>
        <v>2022</v>
      </c>
      <c r="I13" s="137">
        <f>Calculations!L10</f>
        <v>2023</v>
      </c>
      <c r="J13" s="137">
        <f>Calculations!M10</f>
        <v>2024</v>
      </c>
      <c r="K13" s="137">
        <f>Calculations!N10</f>
        <v>2025</v>
      </c>
      <c r="L13" s="137">
        <f>Calculations!O10</f>
        <v>2026</v>
      </c>
      <c r="M13" s="137">
        <f>Calculations!P10</f>
        <v>2027</v>
      </c>
      <c r="N13" s="137">
        <f>Calculations!Q10</f>
        <v>2028</v>
      </c>
      <c r="O13" s="137">
        <f>Calculations!R10</f>
        <v>2029</v>
      </c>
      <c r="P13" s="137">
        <f>Calculations!S10</f>
        <v>2030</v>
      </c>
    </row>
    <row r="14" spans="5:26" x14ac:dyDescent="0.25">
      <c r="E14" s="132" t="s">
        <v>443</v>
      </c>
      <c r="F14" s="135">
        <f>Calculations!I11</f>
        <v>8.1000000000000003E-2</v>
      </c>
      <c r="G14" s="135">
        <f>Calculations!J11</f>
        <v>5.1999999999999998E-2</v>
      </c>
      <c r="H14" s="139">
        <f>Calculations!K11</f>
        <v>5.1999999999999998E-2</v>
      </c>
      <c r="I14" s="135">
        <f>Calculations!L11</f>
        <v>0</v>
      </c>
      <c r="J14" s="135">
        <f>Calculations!M11</f>
        <v>0</v>
      </c>
      <c r="K14" s="135">
        <f>Calculations!N11</f>
        <v>0</v>
      </c>
      <c r="L14" s="135">
        <f>Calculations!O11</f>
        <v>0</v>
      </c>
      <c r="M14" s="135">
        <f>Calculations!P11</f>
        <v>0</v>
      </c>
      <c r="N14" s="135">
        <f>Calculations!Q11</f>
        <v>0</v>
      </c>
      <c r="O14" s="135">
        <f>Calculations!R11</f>
        <v>0</v>
      </c>
      <c r="P14" s="135">
        <f>Calculations!S11</f>
        <v>0</v>
      </c>
    </row>
    <row r="15" spans="5:26" x14ac:dyDescent="0.25">
      <c r="E15" s="132" t="s">
        <v>119</v>
      </c>
      <c r="F15" s="109"/>
      <c r="G15" s="137">
        <f>Calculations!T10</f>
        <v>2031</v>
      </c>
      <c r="H15" s="138">
        <f>Calculations!U10</f>
        <v>2032</v>
      </c>
      <c r="I15" s="137">
        <f>Calculations!V10</f>
        <v>2033</v>
      </c>
      <c r="J15" s="137">
        <f>Calculations!W10</f>
        <v>2034</v>
      </c>
      <c r="K15" s="137">
        <f>Calculations!X10</f>
        <v>2035</v>
      </c>
      <c r="L15" s="137">
        <f>Calculations!Y10</f>
        <v>2036</v>
      </c>
      <c r="M15" s="137">
        <f>Calculations!Z10</f>
        <v>2037</v>
      </c>
      <c r="N15" s="137">
        <f>Calculations!AA10</f>
        <v>2038</v>
      </c>
      <c r="O15" s="137">
        <f>Calculations!AB10</f>
        <v>2039</v>
      </c>
      <c r="P15" s="137">
        <f>Calculations!AC10</f>
        <v>2040</v>
      </c>
      <c r="Q15" s="136"/>
      <c r="R15" s="136"/>
      <c r="S15" s="136"/>
      <c r="T15" s="136"/>
      <c r="U15" s="136"/>
      <c r="V15" s="136"/>
      <c r="W15" s="136"/>
      <c r="X15" s="136"/>
      <c r="Y15" s="136"/>
      <c r="Z15" s="136"/>
    </row>
    <row r="16" spans="5:26" x14ac:dyDescent="0.25">
      <c r="E16" s="132" t="s">
        <v>443</v>
      </c>
      <c r="F16" s="109"/>
      <c r="G16" s="135">
        <f>Calculations!T11</f>
        <v>0</v>
      </c>
      <c r="H16" s="139">
        <f>Calculations!U11</f>
        <v>0</v>
      </c>
      <c r="I16" s="135">
        <f>Calculations!V11</f>
        <v>0</v>
      </c>
      <c r="J16" s="135">
        <f>Calculations!W11</f>
        <v>0</v>
      </c>
      <c r="K16" s="135">
        <f>Calculations!X11</f>
        <v>0</v>
      </c>
      <c r="L16" s="135">
        <f>Calculations!Y11</f>
        <v>0</v>
      </c>
      <c r="M16" s="135">
        <f>Calculations!Z11</f>
        <v>0</v>
      </c>
      <c r="N16" s="135">
        <f>Calculations!AA11</f>
        <v>0</v>
      </c>
      <c r="O16" s="135">
        <f>Calculations!AB11</f>
        <v>0</v>
      </c>
      <c r="P16" s="135">
        <f>Calculations!AC11</f>
        <v>0</v>
      </c>
      <c r="Q16" s="136"/>
      <c r="R16" s="136"/>
      <c r="S16" s="136"/>
      <c r="T16" s="136"/>
      <c r="U16" s="136"/>
      <c r="V16" s="136"/>
      <c r="W16" s="136"/>
      <c r="X16" s="136"/>
      <c r="Y16" s="136"/>
      <c r="Z16" s="136"/>
    </row>
    <row r="18" spans="5:8" x14ac:dyDescent="0.25">
      <c r="E18" s="131" t="s">
        <v>442</v>
      </c>
    </row>
    <row r="19" spans="5:8" x14ac:dyDescent="0.25">
      <c r="E19" s="132" t="s">
        <v>119</v>
      </c>
      <c r="F19" s="132" t="s">
        <v>275</v>
      </c>
    </row>
    <row r="20" spans="5:8" x14ac:dyDescent="0.25">
      <c r="E20" s="112">
        <v>2014</v>
      </c>
      <c r="F20" s="110">
        <v>7.3200000000000001E-2</v>
      </c>
    </row>
    <row r="21" spans="5:8" x14ac:dyDescent="0.25">
      <c r="E21" s="112">
        <v>2015</v>
      </c>
      <c r="F21" s="110">
        <v>3.0999999999999999E-3</v>
      </c>
    </row>
    <row r="22" spans="5:8" x14ac:dyDescent="0.25">
      <c r="E22" s="112">
        <v>2016</v>
      </c>
      <c r="F22" s="110">
        <v>7.8600000000000003E-2</v>
      </c>
    </row>
    <row r="23" spans="5:8" x14ac:dyDescent="0.25">
      <c r="E23" s="112">
        <v>2017</v>
      </c>
      <c r="F23" s="110">
        <v>0.1424</v>
      </c>
    </row>
    <row r="24" spans="5:8" x14ac:dyDescent="0.25">
      <c r="E24" s="112">
        <v>2018</v>
      </c>
      <c r="F24" s="110">
        <v>8.0600000000000005E-2</v>
      </c>
    </row>
    <row r="25" spans="5:8" x14ac:dyDescent="0.25">
      <c r="E25" s="112">
        <v>2019</v>
      </c>
      <c r="F25" s="110">
        <v>9.4100000000000003E-2</v>
      </c>
    </row>
    <row r="26" spans="5:8" x14ac:dyDescent="0.25">
      <c r="E26" s="112">
        <v>2020</v>
      </c>
      <c r="F26" s="110">
        <v>8.1000000000000003E-2</v>
      </c>
    </row>
    <row r="27" spans="5:8" x14ac:dyDescent="0.25">
      <c r="E27" s="112">
        <v>2021</v>
      </c>
      <c r="F27" s="110">
        <v>5.2200000000000003E-2</v>
      </c>
    </row>
    <row r="28" spans="5:8" x14ac:dyDescent="0.25">
      <c r="E28" s="131" t="s">
        <v>276</v>
      </c>
      <c r="F28" s="114">
        <f>AVERAGE(F20:F27)</f>
        <v>7.5650000000000009E-2</v>
      </c>
    </row>
    <row r="30" spans="5:8" x14ac:dyDescent="0.25">
      <c r="E30" s="140" t="s">
        <v>274</v>
      </c>
    </row>
    <row r="31" spans="5:8" x14ac:dyDescent="0.25">
      <c r="E31" s="115" t="s">
        <v>273</v>
      </c>
      <c r="F31" s="142">
        <f>Inputs!F15</f>
        <v>0</v>
      </c>
      <c r="G31" s="111" t="s">
        <v>444</v>
      </c>
    </row>
    <row r="32" spans="5:8" x14ac:dyDescent="0.25">
      <c r="E32" s="115" t="s">
        <v>445</v>
      </c>
      <c r="F32" s="142">
        <f>Inputs!F16</f>
        <v>0</v>
      </c>
      <c r="G32" s="111" t="str">
        <f>Inputs!G16</f>
        <v>MWh / year</v>
      </c>
      <c r="H32" s="93" t="s">
        <v>448</v>
      </c>
    </row>
    <row r="33" spans="5:8" x14ac:dyDescent="0.25">
      <c r="E33" s="115" t="s">
        <v>446</v>
      </c>
      <c r="F33" s="143">
        <v>0.94879999999999998</v>
      </c>
      <c r="G33" s="111" t="s">
        <v>449</v>
      </c>
      <c r="H33" s="130" t="s">
        <v>447</v>
      </c>
    </row>
    <row r="34" spans="5:8" x14ac:dyDescent="0.25">
      <c r="E34" s="115" t="s">
        <v>450</v>
      </c>
      <c r="F34" s="108">
        <f>F33*F32</f>
        <v>0</v>
      </c>
      <c r="G34" s="141" t="s">
        <v>452</v>
      </c>
      <c r="H34" s="93"/>
    </row>
    <row r="35" spans="5:8" x14ac:dyDescent="0.25">
      <c r="E35" s="115" t="s">
        <v>451</v>
      </c>
      <c r="F35" s="108">
        <f>F34* Inputs!F12/12</f>
        <v>0</v>
      </c>
      <c r="G35" s="141" t="s">
        <v>452</v>
      </c>
      <c r="H35" s="93"/>
    </row>
  </sheetData>
  <hyperlinks>
    <hyperlink ref="H33" r:id="rId1" xr:uid="{D23D90C4-4D4F-6249-BC07-3F3CB0903AB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BF94-746B-6C4E-96FC-8B263E681AFF}">
  <sheetPr codeName="Sheet2">
    <tabColor theme="3"/>
  </sheetPr>
  <dimension ref="B2:C13"/>
  <sheetViews>
    <sheetView topLeftCell="A6" zoomScale="110" zoomScaleNormal="110" workbookViewId="0">
      <selection activeCell="C4" sqref="C4"/>
    </sheetView>
  </sheetViews>
  <sheetFormatPr defaultColWidth="10.81640625" defaultRowHeight="15" x14ac:dyDescent="0.25"/>
  <cols>
    <col min="1" max="1" width="3.453125" style="208" customWidth="1"/>
    <col min="2" max="2" width="20" style="208" customWidth="1"/>
    <col min="3" max="3" width="95.81640625" style="208" customWidth="1"/>
    <col min="4" max="16384" width="10.81640625" style="208"/>
  </cols>
  <sheetData>
    <row r="2" spans="2:3" s="204" customFormat="1" ht="18" thickBot="1" x14ac:dyDescent="0.35">
      <c r="B2" s="578" t="s">
        <v>437</v>
      </c>
      <c r="C2" s="579"/>
    </row>
    <row r="3" spans="2:3" ht="346.05" customHeight="1" thickBot="1" x14ac:dyDescent="0.3">
      <c r="B3" s="580" t="s">
        <v>453</v>
      </c>
      <c r="C3" s="581" t="s">
        <v>507</v>
      </c>
    </row>
    <row r="4" spans="2:3" ht="30.6" x14ac:dyDescent="0.25">
      <c r="B4" s="582" t="s">
        <v>427</v>
      </c>
      <c r="C4" s="583" t="s">
        <v>508</v>
      </c>
    </row>
    <row r="5" spans="2:3" ht="16.2" thickBot="1" x14ac:dyDescent="0.35">
      <c r="B5" s="584"/>
      <c r="C5" s="585" t="s">
        <v>454</v>
      </c>
    </row>
    <row r="6" spans="2:3" ht="76.2" thickBot="1" x14ac:dyDescent="0.3">
      <c r="B6" s="586" t="s">
        <v>428</v>
      </c>
      <c r="C6" s="587" t="s">
        <v>509</v>
      </c>
    </row>
    <row r="7" spans="2:3" ht="61.2" thickBot="1" x14ac:dyDescent="0.3">
      <c r="B7" s="586" t="s">
        <v>429</v>
      </c>
      <c r="C7" s="588" t="s">
        <v>510</v>
      </c>
    </row>
    <row r="8" spans="2:3" ht="31.8" thickBot="1" x14ac:dyDescent="0.3">
      <c r="B8" s="586" t="s">
        <v>430</v>
      </c>
      <c r="C8" s="588" t="s">
        <v>511</v>
      </c>
    </row>
    <row r="9" spans="2:3" ht="277.05" customHeight="1" thickBot="1" x14ac:dyDescent="0.3">
      <c r="B9" s="586" t="s">
        <v>431</v>
      </c>
      <c r="C9" s="588" t="s">
        <v>512</v>
      </c>
    </row>
    <row r="10" spans="2:3" ht="16.2" thickBot="1" x14ac:dyDescent="0.3">
      <c r="B10" s="586" t="s">
        <v>432</v>
      </c>
      <c r="C10" s="588" t="s">
        <v>513</v>
      </c>
    </row>
    <row r="11" spans="2:3" ht="151.80000000000001" thickBot="1" x14ac:dyDescent="0.3">
      <c r="B11" s="586" t="s">
        <v>492</v>
      </c>
      <c r="C11" s="588" t="s">
        <v>514</v>
      </c>
    </row>
    <row r="12" spans="2:3" ht="181.2" thickBot="1" x14ac:dyDescent="0.3">
      <c r="B12" s="586" t="s">
        <v>480</v>
      </c>
      <c r="C12" s="588" t="s">
        <v>515</v>
      </c>
    </row>
    <row r="13" spans="2:3" ht="148.05000000000001" customHeight="1" thickBot="1" x14ac:dyDescent="0.3">
      <c r="B13" s="586" t="s">
        <v>458</v>
      </c>
      <c r="C13" s="588" t="s">
        <v>516</v>
      </c>
    </row>
  </sheetData>
  <hyperlinks>
    <hyperlink ref="B4" location="'Model Guide'!A1" display="Model Guide" xr:uid="{2FA70A65-8ACB-CC41-8489-8A56A9FC6A92}"/>
    <hyperlink ref="B6" location="Inputs!A1" display="Inputs" xr:uid="{1231FC65-4580-AF40-8B84-5E065C6E4845}"/>
    <hyperlink ref="B7" location="Calculations!A1" display="Calculations" xr:uid="{00A2044B-47C0-5A48-9D1C-0570003C1113}"/>
    <hyperlink ref="B8" location="FinStats!A1" display="FinStats" xr:uid="{C2999AF5-49D1-4A41-AE27-71682577A4A7}"/>
    <hyperlink ref="B9" location="Results!A1" display="Results" xr:uid="{B0823253-E2CA-9F46-B972-598740B08CCD}"/>
    <hyperlink ref="B10" location="'Report Tables'!A1" display="Report Tables" xr:uid="{B4E025F7-E803-0548-883E-A937EF5D7382}"/>
    <hyperlink ref="B11" location="Sensitivity!A1" display="Sensitivitity" xr:uid="{867D8EFE-982D-2240-B333-C24BB709A7CA}"/>
    <hyperlink ref="B12" location="Risks!A1" display="Risk and Defaults" xr:uid="{C84F4DC8-3D7F-FB43-AEC4-7B66BFB83DD0}"/>
    <hyperlink ref="B13" location="'PV Tariff'!A1" display="PV Tariff" xr:uid="{2365C3E2-98E7-AB4D-8D59-397D764D16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AD2F-4770-D742-B0EA-984105AE7C05}">
  <sheetPr codeName="Sheet3">
    <tabColor theme="3"/>
  </sheetPr>
  <dimension ref="B2:H58"/>
  <sheetViews>
    <sheetView workbookViewId="0">
      <pane ySplit="8" topLeftCell="A9" activePane="bottomLeft" state="frozen"/>
      <selection pane="bottomLeft" activeCell="D5" sqref="D5"/>
    </sheetView>
  </sheetViews>
  <sheetFormatPr defaultColWidth="10.81640625" defaultRowHeight="15.6" x14ac:dyDescent="0.3"/>
  <cols>
    <col min="1" max="1" width="1.81640625" style="498" customWidth="1"/>
    <col min="2" max="2" width="46" style="498" customWidth="1"/>
    <col min="3" max="3" width="27.36328125" style="498" customWidth="1"/>
    <col min="4" max="4" width="20" style="498" customWidth="1"/>
    <col min="5" max="5" width="82" style="498" customWidth="1"/>
    <col min="6" max="6" width="50.1796875" style="498" customWidth="1"/>
    <col min="7" max="16384" width="10.81640625" style="498"/>
  </cols>
  <sheetData>
    <row r="2" spans="2:6" s="202" customFormat="1" ht="21" x14ac:dyDescent="0.4">
      <c r="B2" s="496" t="s">
        <v>378</v>
      </c>
      <c r="C2" s="496"/>
      <c r="D2" s="496"/>
      <c r="E2" s="496"/>
      <c r="F2" s="496"/>
    </row>
    <row r="3" spans="2:6" x14ac:dyDescent="0.3">
      <c r="B3" s="497"/>
      <c r="C3" s="497"/>
      <c r="D3" s="497"/>
      <c r="E3" s="497"/>
      <c r="F3" s="497"/>
    </row>
    <row r="4" spans="2:6" x14ac:dyDescent="0.3">
      <c r="B4" s="497" t="s">
        <v>481</v>
      </c>
      <c r="C4" s="497"/>
      <c r="D4" s="497"/>
      <c r="E4" s="497"/>
      <c r="F4" s="497"/>
    </row>
    <row r="5" spans="2:6" x14ac:dyDescent="0.3">
      <c r="B5" s="497" t="s">
        <v>482</v>
      </c>
      <c r="C5" s="497"/>
      <c r="D5" s="499" t="s">
        <v>483</v>
      </c>
      <c r="E5" s="497"/>
      <c r="F5" s="497"/>
    </row>
    <row r="6" spans="2:6" x14ac:dyDescent="0.3">
      <c r="B6" s="497"/>
      <c r="C6" s="497"/>
      <c r="D6" s="497"/>
      <c r="E6" s="497"/>
      <c r="F6" s="497"/>
    </row>
    <row r="7" spans="2:6" x14ac:dyDescent="0.3">
      <c r="B7" s="497"/>
      <c r="C7" s="497"/>
      <c r="D7" s="497"/>
      <c r="E7" s="497"/>
      <c r="F7" s="497"/>
    </row>
    <row r="8" spans="2:6" ht="16.2" thickBot="1" x14ac:dyDescent="0.35">
      <c r="B8" s="500" t="s">
        <v>153</v>
      </c>
      <c r="C8" s="501" t="s">
        <v>384</v>
      </c>
      <c r="D8" s="502" t="s">
        <v>155</v>
      </c>
      <c r="E8" s="503" t="s">
        <v>381</v>
      </c>
      <c r="F8" s="504" t="s">
        <v>376</v>
      </c>
    </row>
    <row r="9" spans="2:6" x14ac:dyDescent="0.3">
      <c r="B9" s="505" t="s">
        <v>394</v>
      </c>
      <c r="C9" s="506"/>
      <c r="D9" s="506"/>
      <c r="E9" s="507"/>
      <c r="F9" s="508"/>
    </row>
    <row r="10" spans="2:6" ht="75" x14ac:dyDescent="0.3">
      <c r="B10" s="509" t="s">
        <v>99</v>
      </c>
      <c r="C10" s="510">
        <v>0.06</v>
      </c>
      <c r="D10" s="511" t="s">
        <v>77</v>
      </c>
      <c r="E10" s="512" t="s">
        <v>383</v>
      </c>
      <c r="F10" s="513" t="s">
        <v>382</v>
      </c>
    </row>
    <row r="11" spans="2:6" ht="45" x14ac:dyDescent="0.3">
      <c r="B11" s="514" t="s">
        <v>69</v>
      </c>
      <c r="C11" s="510">
        <v>4.4999999999999998E-2</v>
      </c>
      <c r="D11" s="515" t="s">
        <v>11</v>
      </c>
      <c r="E11" s="516" t="s">
        <v>386</v>
      </c>
      <c r="F11" s="517" t="s">
        <v>164</v>
      </c>
    </row>
    <row r="12" spans="2:6" ht="30" x14ac:dyDescent="0.3">
      <c r="B12" s="514" t="s">
        <v>291</v>
      </c>
      <c r="C12" s="518" t="s">
        <v>285</v>
      </c>
      <c r="D12" s="515" t="s">
        <v>285</v>
      </c>
      <c r="E12" s="516" t="s">
        <v>385</v>
      </c>
      <c r="F12" s="519"/>
    </row>
    <row r="13" spans="2:6" ht="60" x14ac:dyDescent="0.3">
      <c r="B13" s="514" t="s">
        <v>287</v>
      </c>
      <c r="C13" s="520">
        <v>6</v>
      </c>
      <c r="D13" s="515" t="s">
        <v>292</v>
      </c>
      <c r="E13" s="516" t="s">
        <v>387</v>
      </c>
      <c r="F13" s="519"/>
    </row>
    <row r="14" spans="2:6" x14ac:dyDescent="0.3">
      <c r="B14" s="514" t="s">
        <v>290</v>
      </c>
      <c r="C14" s="518" t="s">
        <v>389</v>
      </c>
      <c r="D14" s="515" t="s">
        <v>285</v>
      </c>
      <c r="E14" s="521" t="s">
        <v>390</v>
      </c>
      <c r="F14" s="519"/>
    </row>
    <row r="15" spans="2:6" ht="60" x14ac:dyDescent="0.3">
      <c r="B15" s="514" t="s">
        <v>288</v>
      </c>
      <c r="C15" s="520">
        <v>240</v>
      </c>
      <c r="D15" s="515" t="s">
        <v>292</v>
      </c>
      <c r="E15" s="516" t="s">
        <v>388</v>
      </c>
      <c r="F15" s="519"/>
    </row>
    <row r="16" spans="2:6" x14ac:dyDescent="0.3">
      <c r="B16" s="514" t="s">
        <v>289</v>
      </c>
      <c r="C16" s="522" t="s">
        <v>389</v>
      </c>
      <c r="D16" s="515" t="s">
        <v>285</v>
      </c>
      <c r="E16" s="521" t="s">
        <v>390</v>
      </c>
      <c r="F16" s="519"/>
    </row>
    <row r="17" spans="2:8" x14ac:dyDescent="0.3">
      <c r="B17" s="523" t="s">
        <v>78</v>
      </c>
      <c r="C17" s="524"/>
      <c r="D17" s="524"/>
      <c r="E17" s="525"/>
      <c r="F17" s="526"/>
    </row>
    <row r="18" spans="2:8" x14ac:dyDescent="0.3">
      <c r="B18" s="514" t="s">
        <v>72</v>
      </c>
      <c r="C18" s="527" t="s">
        <v>391</v>
      </c>
      <c r="D18" s="515" t="s">
        <v>162</v>
      </c>
      <c r="E18" s="516" t="s">
        <v>392</v>
      </c>
      <c r="F18" s="519"/>
    </row>
    <row r="19" spans="2:8" ht="91.2" x14ac:dyDescent="0.3">
      <c r="B19" s="514" t="s">
        <v>73</v>
      </c>
      <c r="C19" s="527" t="s">
        <v>391</v>
      </c>
      <c r="D19" s="515" t="s">
        <v>71</v>
      </c>
      <c r="E19" s="516" t="s">
        <v>503</v>
      </c>
      <c r="F19" s="519"/>
    </row>
    <row r="20" spans="2:8" ht="45" x14ac:dyDescent="0.3">
      <c r="B20" s="528" t="s">
        <v>97</v>
      </c>
      <c r="C20" s="529">
        <v>5.0000000000000001E-3</v>
      </c>
      <c r="D20" s="530" t="s">
        <v>77</v>
      </c>
      <c r="E20" s="516" t="s">
        <v>393</v>
      </c>
      <c r="F20" s="531" t="s">
        <v>407</v>
      </c>
    </row>
    <row r="21" spans="2:8" x14ac:dyDescent="0.3">
      <c r="B21" s="523" t="s">
        <v>395</v>
      </c>
      <c r="C21" s="524"/>
      <c r="D21" s="524"/>
      <c r="E21" s="525"/>
      <c r="F21" s="526"/>
    </row>
    <row r="22" spans="2:8" ht="166.2" x14ac:dyDescent="0.3">
      <c r="B22" s="532" t="s">
        <v>70</v>
      </c>
      <c r="C22" s="533">
        <v>1029</v>
      </c>
      <c r="D22" s="534" t="s">
        <v>29</v>
      </c>
      <c r="E22" s="535" t="s">
        <v>504</v>
      </c>
      <c r="F22" s="536" t="s">
        <v>408</v>
      </c>
      <c r="G22" s="537"/>
    </row>
    <row r="23" spans="2:8" ht="45" x14ac:dyDescent="0.3">
      <c r="B23" s="538" t="s">
        <v>309</v>
      </c>
      <c r="C23" s="529">
        <v>0</v>
      </c>
      <c r="D23" s="515" t="s">
        <v>1</v>
      </c>
      <c r="E23" s="539" t="s">
        <v>409</v>
      </c>
      <c r="F23" s="519"/>
    </row>
    <row r="24" spans="2:8" ht="75" x14ac:dyDescent="0.3">
      <c r="B24" s="538" t="s">
        <v>126</v>
      </c>
      <c r="C24" s="540">
        <v>0</v>
      </c>
      <c r="D24" s="515" t="s">
        <v>116</v>
      </c>
      <c r="E24" s="539" t="s">
        <v>410</v>
      </c>
      <c r="F24" s="519"/>
    </row>
    <row r="25" spans="2:8" x14ac:dyDescent="0.3">
      <c r="B25" s="538" t="s">
        <v>127</v>
      </c>
      <c r="C25" s="520">
        <v>1</v>
      </c>
      <c r="D25" s="515" t="s">
        <v>128</v>
      </c>
      <c r="E25" s="539" t="s">
        <v>411</v>
      </c>
      <c r="F25" s="519"/>
    </row>
    <row r="26" spans="2:8" x14ac:dyDescent="0.3">
      <c r="B26" s="538" t="s">
        <v>118</v>
      </c>
      <c r="C26" s="541">
        <f>C24 * C25</f>
        <v>0</v>
      </c>
      <c r="D26" s="515" t="s">
        <v>116</v>
      </c>
      <c r="E26" s="542" t="s">
        <v>152</v>
      </c>
      <c r="F26" s="519"/>
    </row>
    <row r="27" spans="2:8" ht="183" customHeight="1" x14ac:dyDescent="0.3">
      <c r="B27" s="538" t="s">
        <v>13</v>
      </c>
      <c r="C27" s="543">
        <v>1.7500000000000002E-2</v>
      </c>
      <c r="D27" s="515" t="s">
        <v>53</v>
      </c>
      <c r="E27" s="539" t="s">
        <v>414</v>
      </c>
      <c r="F27" s="519"/>
    </row>
    <row r="28" spans="2:8" ht="30" x14ac:dyDescent="0.3">
      <c r="B28" s="538" t="s">
        <v>100</v>
      </c>
      <c r="C28" s="540">
        <v>0</v>
      </c>
      <c r="D28" s="515" t="s">
        <v>116</v>
      </c>
      <c r="E28" s="539" t="s">
        <v>415</v>
      </c>
      <c r="F28" s="519"/>
    </row>
    <row r="29" spans="2:8" ht="105" x14ac:dyDescent="0.3">
      <c r="B29" s="544" t="s">
        <v>33</v>
      </c>
      <c r="C29" s="543">
        <v>5.0000000000000001E-3</v>
      </c>
      <c r="D29" s="530" t="s">
        <v>53</v>
      </c>
      <c r="E29" s="545" t="s">
        <v>417</v>
      </c>
      <c r="F29" s="546" t="s">
        <v>416</v>
      </c>
    </row>
    <row r="30" spans="2:8" x14ac:dyDescent="0.3">
      <c r="B30" s="547" t="s">
        <v>166</v>
      </c>
      <c r="C30" s="524"/>
      <c r="D30" s="524"/>
      <c r="E30" s="525"/>
      <c r="F30" s="526"/>
      <c r="H30" s="548"/>
    </row>
    <row r="31" spans="2:8" ht="45" x14ac:dyDescent="0.3">
      <c r="B31" s="538" t="s">
        <v>167</v>
      </c>
      <c r="C31" s="520">
        <v>0</v>
      </c>
      <c r="D31" s="549" t="s">
        <v>22</v>
      </c>
      <c r="E31" s="539" t="s">
        <v>418</v>
      </c>
      <c r="F31" s="519"/>
    </row>
    <row r="32" spans="2:8" ht="90" x14ac:dyDescent="0.3">
      <c r="B32" s="538" t="s">
        <v>75</v>
      </c>
      <c r="C32" s="520">
        <v>15</v>
      </c>
      <c r="D32" s="550" t="s">
        <v>9</v>
      </c>
      <c r="E32" s="539" t="s">
        <v>419</v>
      </c>
      <c r="F32" s="519"/>
    </row>
    <row r="33" spans="2:6" ht="214.95" customHeight="1" x14ac:dyDescent="0.3">
      <c r="B33" s="538" t="s">
        <v>74</v>
      </c>
      <c r="C33" s="529">
        <v>0.1142</v>
      </c>
      <c r="D33" s="550" t="s">
        <v>77</v>
      </c>
      <c r="E33" s="539" t="s">
        <v>484</v>
      </c>
      <c r="F33" s="551" t="s">
        <v>163</v>
      </c>
    </row>
    <row r="34" spans="2:6" ht="60" x14ac:dyDescent="0.3">
      <c r="B34" s="538" t="s">
        <v>161</v>
      </c>
      <c r="C34" s="529">
        <v>0.02</v>
      </c>
      <c r="D34" s="550" t="s">
        <v>339</v>
      </c>
      <c r="E34" s="539" t="s">
        <v>485</v>
      </c>
      <c r="F34" s="519"/>
    </row>
    <row r="35" spans="2:6" ht="135" x14ac:dyDescent="0.3">
      <c r="B35" s="538" t="s">
        <v>150</v>
      </c>
      <c r="C35" s="520">
        <v>1.25</v>
      </c>
      <c r="D35" s="550" t="s">
        <v>151</v>
      </c>
      <c r="E35" s="539" t="s">
        <v>420</v>
      </c>
      <c r="F35" s="552"/>
    </row>
    <row r="36" spans="2:6" ht="90" x14ac:dyDescent="0.3">
      <c r="B36" s="538" t="s">
        <v>50</v>
      </c>
      <c r="C36" s="529">
        <v>0.65</v>
      </c>
      <c r="D36" s="550" t="s">
        <v>1</v>
      </c>
      <c r="E36" s="539" t="s">
        <v>421</v>
      </c>
      <c r="F36" s="519"/>
    </row>
    <row r="37" spans="2:6" x14ac:dyDescent="0.3">
      <c r="B37" s="523" t="s">
        <v>76</v>
      </c>
      <c r="C37" s="524"/>
      <c r="D37" s="524"/>
      <c r="E37" s="525"/>
      <c r="F37" s="526"/>
    </row>
    <row r="38" spans="2:6" ht="150" x14ac:dyDescent="0.3">
      <c r="B38" s="553" t="s">
        <v>51</v>
      </c>
      <c r="C38" s="554"/>
      <c r="D38" s="549" t="s">
        <v>22</v>
      </c>
      <c r="E38" s="539" t="s">
        <v>487</v>
      </c>
      <c r="F38" s="519"/>
    </row>
    <row r="39" spans="2:6" ht="100.95" customHeight="1" x14ac:dyDescent="0.3">
      <c r="B39" s="553" t="s">
        <v>89</v>
      </c>
      <c r="C39" s="554">
        <v>0</v>
      </c>
      <c r="D39" s="549" t="s">
        <v>22</v>
      </c>
      <c r="E39" s="539" t="s">
        <v>486</v>
      </c>
      <c r="F39" s="555"/>
    </row>
    <row r="40" spans="2:6" ht="30" x14ac:dyDescent="0.3">
      <c r="B40" s="553" t="s">
        <v>91</v>
      </c>
      <c r="C40" s="520">
        <v>1</v>
      </c>
      <c r="D40" s="549" t="s">
        <v>90</v>
      </c>
      <c r="E40" s="539" t="s">
        <v>422</v>
      </c>
      <c r="F40" s="555"/>
    </row>
    <row r="41" spans="2:6" x14ac:dyDescent="0.3">
      <c r="B41" s="523" t="s">
        <v>14</v>
      </c>
      <c r="C41" s="524"/>
      <c r="D41" s="524"/>
      <c r="E41" s="525"/>
      <c r="F41" s="526"/>
    </row>
    <row r="42" spans="2:6" ht="45" x14ac:dyDescent="0.3">
      <c r="B42" s="556" t="s">
        <v>374</v>
      </c>
      <c r="C42" s="529">
        <v>0.28000000000000003</v>
      </c>
      <c r="D42" s="557" t="s">
        <v>1</v>
      </c>
      <c r="E42" s="539" t="s">
        <v>423</v>
      </c>
      <c r="F42" s="558"/>
    </row>
    <row r="43" spans="2:6" x14ac:dyDescent="0.3">
      <c r="B43" s="523" t="s">
        <v>15</v>
      </c>
      <c r="C43" s="524"/>
      <c r="D43" s="524"/>
      <c r="E43" s="525"/>
      <c r="F43" s="526"/>
    </row>
    <row r="44" spans="2:6" ht="90" x14ac:dyDescent="0.3">
      <c r="B44" s="559" t="s">
        <v>16</v>
      </c>
      <c r="C44" s="529">
        <v>0.15</v>
      </c>
      <c r="D44" s="560" t="s">
        <v>77</v>
      </c>
      <c r="E44" s="539" t="s">
        <v>424</v>
      </c>
      <c r="F44" s="561"/>
    </row>
    <row r="45" spans="2:6" ht="75" x14ac:dyDescent="0.3">
      <c r="B45" s="544" t="s">
        <v>92</v>
      </c>
      <c r="C45" s="529">
        <v>9.0999999999999998E-2</v>
      </c>
      <c r="D45" s="562" t="s">
        <v>77</v>
      </c>
      <c r="E45" s="539" t="s">
        <v>425</v>
      </c>
      <c r="F45" s="563"/>
    </row>
    <row r="46" spans="2:6" x14ac:dyDescent="0.3">
      <c r="B46" s="564" t="s">
        <v>396</v>
      </c>
      <c r="C46" s="565"/>
      <c r="D46" s="565"/>
      <c r="E46" s="566"/>
      <c r="F46" s="567"/>
    </row>
    <row r="47" spans="2:6" ht="120.6" x14ac:dyDescent="0.3">
      <c r="B47" s="568" t="s">
        <v>310</v>
      </c>
      <c r="C47" s="569"/>
      <c r="D47" s="570" t="s">
        <v>77</v>
      </c>
      <c r="E47" s="571" t="s">
        <v>505</v>
      </c>
      <c r="F47" s="572"/>
    </row>
    <row r="48" spans="2:6" ht="136.94999999999999" customHeight="1" x14ac:dyDescent="0.3">
      <c r="B48" s="568" t="s">
        <v>26</v>
      </c>
      <c r="C48" s="569" t="s">
        <v>377</v>
      </c>
      <c r="D48" s="573"/>
      <c r="E48" s="571" t="s">
        <v>506</v>
      </c>
      <c r="F48" s="572" t="s">
        <v>426</v>
      </c>
    </row>
    <row r="49" spans="2:6" x14ac:dyDescent="0.3">
      <c r="B49" s="568"/>
      <c r="C49" s="569"/>
      <c r="D49" s="573"/>
      <c r="E49" s="571"/>
      <c r="F49" s="572"/>
    </row>
    <row r="50" spans="2:6" x14ac:dyDescent="0.3">
      <c r="F50" s="574"/>
    </row>
    <row r="51" spans="2:6" s="577" customFormat="1" x14ac:dyDescent="0.3">
      <c r="B51" s="575"/>
      <c r="C51" s="575"/>
      <c r="D51" s="576"/>
    </row>
    <row r="52" spans="2:6" s="577" customFormat="1" x14ac:dyDescent="0.3">
      <c r="B52" s="575"/>
      <c r="C52" s="575"/>
      <c r="D52" s="576"/>
    </row>
    <row r="53" spans="2:6" s="577" customFormat="1" x14ac:dyDescent="0.3">
      <c r="B53" s="575"/>
      <c r="C53" s="575"/>
      <c r="D53" s="575"/>
    </row>
    <row r="54" spans="2:6" s="577" customFormat="1" x14ac:dyDescent="0.3"/>
    <row r="55" spans="2:6" s="577" customFormat="1" x14ac:dyDescent="0.3"/>
    <row r="56" spans="2:6" s="577" customFormat="1" x14ac:dyDescent="0.3"/>
    <row r="57" spans="2:6" s="577" customFormat="1" x14ac:dyDescent="0.3"/>
    <row r="58" spans="2:6" s="577" customFormat="1" x14ac:dyDescent="0.3"/>
  </sheetData>
  <hyperlinks>
    <hyperlink ref="F33" r:id="rId1" xr:uid="{F4894B4F-5486-FF4C-BC25-13575F4F8E5A}"/>
    <hyperlink ref="F22" r:id="rId2" xr:uid="{864DBB15-575D-3F40-B292-EBC6FE452026}"/>
    <hyperlink ref="F48" r:id="rId3" location="targetText=Section%2012B%20of%20the%20Income,the%20production%20of%20renewable%20energy.&amp;targetText=solar%20energy%3B,more%20than%2030%20megawatts%3B%20and" display="https://www.thesait.org.za/news/269950/Powering-up-A-look-at-section-12B-allowance-for-renewable-energy-machinery.htm#targetText=Section%2012B%20of%20the%20Income,the%20production%20of%20renewable%20energy.&amp;targetText=solar%20energy%3B,more%20than%2030%20megawatts%3B%20and" xr:uid="{EC4B7E8F-8F20-0841-BE16-7588ECDDA9B7}"/>
    <hyperlink ref="F11" r:id="rId4" xr:uid="{9432A79A-1360-F448-B8DE-542C138970B7}"/>
    <hyperlink ref="F10" location="'Report Tables'!A1" display="Eskom tariff increases" xr:uid="{2410CBFE-F00E-1A46-ACCD-5523FEA92245}"/>
    <hyperlink ref="F29" r:id="rId5" xr:uid="{ABA6F5D6-600B-5B47-844F-80CF38027125}"/>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9" tint="-0.499984740745262"/>
  </sheetPr>
  <dimension ref="A1:T62"/>
  <sheetViews>
    <sheetView tabSelected="1" topLeftCell="J28" zoomScale="110" zoomScaleNormal="110" workbookViewId="0">
      <selection activeCell="F3" sqref="F3"/>
    </sheetView>
  </sheetViews>
  <sheetFormatPr defaultColWidth="9.1796875" defaultRowHeight="13.8" x14ac:dyDescent="0.25"/>
  <cols>
    <col min="1" max="2" width="1.36328125" style="373" customWidth="1"/>
    <col min="3" max="3" width="1.36328125" style="374" customWidth="1"/>
    <col min="4" max="4" width="1.36328125" style="399" customWidth="1"/>
    <col min="5" max="5" width="38.81640625" style="358" customWidth="1"/>
    <col min="6" max="6" width="12" style="358" customWidth="1"/>
    <col min="7" max="7" width="17.81640625" style="350" customWidth="1"/>
    <col min="8" max="8" width="12.1796875" style="351" customWidth="1"/>
    <col min="9" max="9" width="23.36328125" style="358" customWidth="1"/>
    <col min="10" max="10" width="16" style="358" customWidth="1"/>
    <col min="11" max="11" width="2.1796875" style="92" customWidth="1"/>
    <col min="12" max="12" width="5.453125" style="354" customWidth="1"/>
    <col min="13" max="13" width="2.6328125" style="355" customWidth="1"/>
    <col min="14" max="14" width="14" style="356" customWidth="1"/>
    <col min="15" max="15" width="13.36328125" style="355" customWidth="1"/>
    <col min="16" max="16" width="12.36328125" style="92" customWidth="1"/>
    <col min="17" max="17" width="61.6328125" style="357" customWidth="1"/>
    <col min="18" max="19" width="9.1796875" style="358"/>
    <col min="20" max="20" width="58.6328125" style="357" customWidth="1"/>
    <col min="21" max="257" width="9.1796875" style="358"/>
    <col min="258" max="261" width="1.36328125" style="358" customWidth="1"/>
    <col min="262" max="262" width="40.6328125" style="358" customWidth="1"/>
    <col min="263" max="263" width="12.6328125" style="358" customWidth="1"/>
    <col min="264" max="264" width="11.6328125" style="358" customWidth="1"/>
    <col min="265" max="265" width="2.6328125" style="358" customWidth="1"/>
    <col min="266" max="266" width="40.6328125" style="358" customWidth="1"/>
    <col min="267" max="267" width="5.453125" style="358" customWidth="1"/>
    <col min="268" max="268" width="2.6328125" style="358" customWidth="1"/>
    <col min="269" max="269" width="12.6328125" style="358" customWidth="1"/>
    <col min="270" max="270" width="2.6328125" style="358" customWidth="1"/>
    <col min="271" max="272" width="12.6328125" style="358" customWidth="1"/>
    <col min="273" max="273" width="2.6328125" style="358" customWidth="1"/>
    <col min="274" max="513" width="9.1796875" style="358"/>
    <col min="514" max="517" width="1.36328125" style="358" customWidth="1"/>
    <col min="518" max="518" width="40.6328125" style="358" customWidth="1"/>
    <col min="519" max="519" width="12.6328125" style="358" customWidth="1"/>
    <col min="520" max="520" width="11.6328125" style="358" customWidth="1"/>
    <col min="521" max="521" width="2.6328125" style="358" customWidth="1"/>
    <col min="522" max="522" width="40.6328125" style="358" customWidth="1"/>
    <col min="523" max="523" width="5.453125" style="358" customWidth="1"/>
    <col min="524" max="524" width="2.6328125" style="358" customWidth="1"/>
    <col min="525" max="525" width="12.6328125" style="358" customWidth="1"/>
    <col min="526" max="526" width="2.6328125" style="358" customWidth="1"/>
    <col min="527" max="528" width="12.6328125" style="358" customWidth="1"/>
    <col min="529" max="529" width="2.6328125" style="358" customWidth="1"/>
    <col min="530" max="769" width="9.1796875" style="358"/>
    <col min="770" max="773" width="1.36328125" style="358" customWidth="1"/>
    <col min="774" max="774" width="40.6328125" style="358" customWidth="1"/>
    <col min="775" max="775" width="12.6328125" style="358" customWidth="1"/>
    <col min="776" max="776" width="11.6328125" style="358" customWidth="1"/>
    <col min="777" max="777" width="2.6328125" style="358" customWidth="1"/>
    <col min="778" max="778" width="40.6328125" style="358" customWidth="1"/>
    <col min="779" max="779" width="5.453125" style="358" customWidth="1"/>
    <col min="780" max="780" width="2.6328125" style="358" customWidth="1"/>
    <col min="781" max="781" width="12.6328125" style="358" customWidth="1"/>
    <col min="782" max="782" width="2.6328125" style="358" customWidth="1"/>
    <col min="783" max="784" width="12.6328125" style="358" customWidth="1"/>
    <col min="785" max="785" width="2.6328125" style="358" customWidth="1"/>
    <col min="786" max="1025" width="9.1796875" style="358"/>
    <col min="1026" max="1029" width="1.36328125" style="358" customWidth="1"/>
    <col min="1030" max="1030" width="40.6328125" style="358" customWidth="1"/>
    <col min="1031" max="1031" width="12.6328125" style="358" customWidth="1"/>
    <col min="1032" max="1032" width="11.6328125" style="358" customWidth="1"/>
    <col min="1033" max="1033" width="2.6328125" style="358" customWidth="1"/>
    <col min="1034" max="1034" width="40.6328125" style="358" customWidth="1"/>
    <col min="1035" max="1035" width="5.453125" style="358" customWidth="1"/>
    <col min="1036" max="1036" width="2.6328125" style="358" customWidth="1"/>
    <col min="1037" max="1037" width="12.6328125" style="358" customWidth="1"/>
    <col min="1038" max="1038" width="2.6328125" style="358" customWidth="1"/>
    <col min="1039" max="1040" width="12.6328125" style="358" customWidth="1"/>
    <col min="1041" max="1041" width="2.6328125" style="358" customWidth="1"/>
    <col min="1042" max="1281" width="9.1796875" style="358"/>
    <col min="1282" max="1285" width="1.36328125" style="358" customWidth="1"/>
    <col min="1286" max="1286" width="40.6328125" style="358" customWidth="1"/>
    <col min="1287" max="1287" width="12.6328125" style="358" customWidth="1"/>
    <col min="1288" max="1288" width="11.6328125" style="358" customWidth="1"/>
    <col min="1289" max="1289" width="2.6328125" style="358" customWidth="1"/>
    <col min="1290" max="1290" width="40.6328125" style="358" customWidth="1"/>
    <col min="1291" max="1291" width="5.453125" style="358" customWidth="1"/>
    <col min="1292" max="1292" width="2.6328125" style="358" customWidth="1"/>
    <col min="1293" max="1293" width="12.6328125" style="358" customWidth="1"/>
    <col min="1294" max="1294" width="2.6328125" style="358" customWidth="1"/>
    <col min="1295" max="1296" width="12.6328125" style="358" customWidth="1"/>
    <col min="1297" max="1297" width="2.6328125" style="358" customWidth="1"/>
    <col min="1298" max="1537" width="9.1796875" style="358"/>
    <col min="1538" max="1541" width="1.36328125" style="358" customWidth="1"/>
    <col min="1542" max="1542" width="40.6328125" style="358" customWidth="1"/>
    <col min="1543" max="1543" width="12.6328125" style="358" customWidth="1"/>
    <col min="1544" max="1544" width="11.6328125" style="358" customWidth="1"/>
    <col min="1545" max="1545" width="2.6328125" style="358" customWidth="1"/>
    <col min="1546" max="1546" width="40.6328125" style="358" customWidth="1"/>
    <col min="1547" max="1547" width="5.453125" style="358" customWidth="1"/>
    <col min="1548" max="1548" width="2.6328125" style="358" customWidth="1"/>
    <col min="1549" max="1549" width="12.6328125" style="358" customWidth="1"/>
    <col min="1550" max="1550" width="2.6328125" style="358" customWidth="1"/>
    <col min="1551" max="1552" width="12.6328125" style="358" customWidth="1"/>
    <col min="1553" max="1553" width="2.6328125" style="358" customWidth="1"/>
    <col min="1554" max="1793" width="9.1796875" style="358"/>
    <col min="1794" max="1797" width="1.36328125" style="358" customWidth="1"/>
    <col min="1798" max="1798" width="40.6328125" style="358" customWidth="1"/>
    <col min="1799" max="1799" width="12.6328125" style="358" customWidth="1"/>
    <col min="1800" max="1800" width="11.6328125" style="358" customWidth="1"/>
    <col min="1801" max="1801" width="2.6328125" style="358" customWidth="1"/>
    <col min="1802" max="1802" width="40.6328125" style="358" customWidth="1"/>
    <col min="1803" max="1803" width="5.453125" style="358" customWidth="1"/>
    <col min="1804" max="1804" width="2.6328125" style="358" customWidth="1"/>
    <col min="1805" max="1805" width="12.6328125" style="358" customWidth="1"/>
    <col min="1806" max="1806" width="2.6328125" style="358" customWidth="1"/>
    <col min="1807" max="1808" width="12.6328125" style="358" customWidth="1"/>
    <col min="1809" max="1809" width="2.6328125" style="358" customWidth="1"/>
    <col min="1810" max="2049" width="9.1796875" style="358"/>
    <col min="2050" max="2053" width="1.36328125" style="358" customWidth="1"/>
    <col min="2054" max="2054" width="40.6328125" style="358" customWidth="1"/>
    <col min="2055" max="2055" width="12.6328125" style="358" customWidth="1"/>
    <col min="2056" max="2056" width="11.6328125" style="358" customWidth="1"/>
    <col min="2057" max="2057" width="2.6328125" style="358" customWidth="1"/>
    <col min="2058" max="2058" width="40.6328125" style="358" customWidth="1"/>
    <col min="2059" max="2059" width="5.453125" style="358" customWidth="1"/>
    <col min="2060" max="2060" width="2.6328125" style="358" customWidth="1"/>
    <col min="2061" max="2061" width="12.6328125" style="358" customWidth="1"/>
    <col min="2062" max="2062" width="2.6328125" style="358" customWidth="1"/>
    <col min="2063" max="2064" width="12.6328125" style="358" customWidth="1"/>
    <col min="2065" max="2065" width="2.6328125" style="358" customWidth="1"/>
    <col min="2066" max="2305" width="9.1796875" style="358"/>
    <col min="2306" max="2309" width="1.36328125" style="358" customWidth="1"/>
    <col min="2310" max="2310" width="40.6328125" style="358" customWidth="1"/>
    <col min="2311" max="2311" width="12.6328125" style="358" customWidth="1"/>
    <col min="2312" max="2312" width="11.6328125" style="358" customWidth="1"/>
    <col min="2313" max="2313" width="2.6328125" style="358" customWidth="1"/>
    <col min="2314" max="2314" width="40.6328125" style="358" customWidth="1"/>
    <col min="2315" max="2315" width="5.453125" style="358" customWidth="1"/>
    <col min="2316" max="2316" width="2.6328125" style="358" customWidth="1"/>
    <col min="2317" max="2317" width="12.6328125" style="358" customWidth="1"/>
    <col min="2318" max="2318" width="2.6328125" style="358" customWidth="1"/>
    <col min="2319" max="2320" width="12.6328125" style="358" customWidth="1"/>
    <col min="2321" max="2321" width="2.6328125" style="358" customWidth="1"/>
    <col min="2322" max="2561" width="9.1796875" style="358"/>
    <col min="2562" max="2565" width="1.36328125" style="358" customWidth="1"/>
    <col min="2566" max="2566" width="40.6328125" style="358" customWidth="1"/>
    <col min="2567" max="2567" width="12.6328125" style="358" customWidth="1"/>
    <col min="2568" max="2568" width="11.6328125" style="358" customWidth="1"/>
    <col min="2569" max="2569" width="2.6328125" style="358" customWidth="1"/>
    <col min="2570" max="2570" width="40.6328125" style="358" customWidth="1"/>
    <col min="2571" max="2571" width="5.453125" style="358" customWidth="1"/>
    <col min="2572" max="2572" width="2.6328125" style="358" customWidth="1"/>
    <col min="2573" max="2573" width="12.6328125" style="358" customWidth="1"/>
    <col min="2574" max="2574" width="2.6328125" style="358" customWidth="1"/>
    <col min="2575" max="2576" width="12.6328125" style="358" customWidth="1"/>
    <col min="2577" max="2577" width="2.6328125" style="358" customWidth="1"/>
    <col min="2578" max="2817" width="9.1796875" style="358"/>
    <col min="2818" max="2821" width="1.36328125" style="358" customWidth="1"/>
    <col min="2822" max="2822" width="40.6328125" style="358" customWidth="1"/>
    <col min="2823" max="2823" width="12.6328125" style="358" customWidth="1"/>
    <col min="2824" max="2824" width="11.6328125" style="358" customWidth="1"/>
    <col min="2825" max="2825" width="2.6328125" style="358" customWidth="1"/>
    <col min="2826" max="2826" width="40.6328125" style="358" customWidth="1"/>
    <col min="2827" max="2827" width="5.453125" style="358" customWidth="1"/>
    <col min="2828" max="2828" width="2.6328125" style="358" customWidth="1"/>
    <col min="2829" max="2829" width="12.6328125" style="358" customWidth="1"/>
    <col min="2830" max="2830" width="2.6328125" style="358" customWidth="1"/>
    <col min="2831" max="2832" width="12.6328125" style="358" customWidth="1"/>
    <col min="2833" max="2833" width="2.6328125" style="358" customWidth="1"/>
    <col min="2834" max="3073" width="9.1796875" style="358"/>
    <col min="3074" max="3077" width="1.36328125" style="358" customWidth="1"/>
    <col min="3078" max="3078" width="40.6328125" style="358" customWidth="1"/>
    <col min="3079" max="3079" width="12.6328125" style="358" customWidth="1"/>
    <col min="3080" max="3080" width="11.6328125" style="358" customWidth="1"/>
    <col min="3081" max="3081" width="2.6328125" style="358" customWidth="1"/>
    <col min="3082" max="3082" width="40.6328125" style="358" customWidth="1"/>
    <col min="3083" max="3083" width="5.453125" style="358" customWidth="1"/>
    <col min="3084" max="3084" width="2.6328125" style="358" customWidth="1"/>
    <col min="3085" max="3085" width="12.6328125" style="358" customWidth="1"/>
    <col min="3086" max="3086" width="2.6328125" style="358" customWidth="1"/>
    <col min="3087" max="3088" width="12.6328125" style="358" customWidth="1"/>
    <col min="3089" max="3089" width="2.6328125" style="358" customWidth="1"/>
    <col min="3090" max="3329" width="9.1796875" style="358"/>
    <col min="3330" max="3333" width="1.36328125" style="358" customWidth="1"/>
    <col min="3334" max="3334" width="40.6328125" style="358" customWidth="1"/>
    <col min="3335" max="3335" width="12.6328125" style="358" customWidth="1"/>
    <col min="3336" max="3336" width="11.6328125" style="358" customWidth="1"/>
    <col min="3337" max="3337" width="2.6328125" style="358" customWidth="1"/>
    <col min="3338" max="3338" width="40.6328125" style="358" customWidth="1"/>
    <col min="3339" max="3339" width="5.453125" style="358" customWidth="1"/>
    <col min="3340" max="3340" width="2.6328125" style="358" customWidth="1"/>
    <col min="3341" max="3341" width="12.6328125" style="358" customWidth="1"/>
    <col min="3342" max="3342" width="2.6328125" style="358" customWidth="1"/>
    <col min="3343" max="3344" width="12.6328125" style="358" customWidth="1"/>
    <col min="3345" max="3345" width="2.6328125" style="358" customWidth="1"/>
    <col min="3346" max="3585" width="9.1796875" style="358"/>
    <col min="3586" max="3589" width="1.36328125" style="358" customWidth="1"/>
    <col min="3590" max="3590" width="40.6328125" style="358" customWidth="1"/>
    <col min="3591" max="3591" width="12.6328125" style="358" customWidth="1"/>
    <col min="3592" max="3592" width="11.6328125" style="358" customWidth="1"/>
    <col min="3593" max="3593" width="2.6328125" style="358" customWidth="1"/>
    <col min="3594" max="3594" width="40.6328125" style="358" customWidth="1"/>
    <col min="3595" max="3595" width="5.453125" style="358" customWidth="1"/>
    <col min="3596" max="3596" width="2.6328125" style="358" customWidth="1"/>
    <col min="3597" max="3597" width="12.6328125" style="358" customWidth="1"/>
    <col min="3598" max="3598" width="2.6328125" style="358" customWidth="1"/>
    <col min="3599" max="3600" width="12.6328125" style="358" customWidth="1"/>
    <col min="3601" max="3601" width="2.6328125" style="358" customWidth="1"/>
    <col min="3602" max="3841" width="9.1796875" style="358"/>
    <col min="3842" max="3845" width="1.36328125" style="358" customWidth="1"/>
    <col min="3846" max="3846" width="40.6328125" style="358" customWidth="1"/>
    <col min="3847" max="3847" width="12.6328125" style="358" customWidth="1"/>
    <col min="3848" max="3848" width="11.6328125" style="358" customWidth="1"/>
    <col min="3849" max="3849" width="2.6328125" style="358" customWidth="1"/>
    <col min="3850" max="3850" width="40.6328125" style="358" customWidth="1"/>
    <col min="3851" max="3851" width="5.453125" style="358" customWidth="1"/>
    <col min="3852" max="3852" width="2.6328125" style="358" customWidth="1"/>
    <col min="3853" max="3853" width="12.6328125" style="358" customWidth="1"/>
    <col min="3854" max="3854" width="2.6328125" style="358" customWidth="1"/>
    <col min="3855" max="3856" width="12.6328125" style="358" customWidth="1"/>
    <col min="3857" max="3857" width="2.6328125" style="358" customWidth="1"/>
    <col min="3858" max="4097" width="9.1796875" style="358"/>
    <col min="4098" max="4101" width="1.36328125" style="358" customWidth="1"/>
    <col min="4102" max="4102" width="40.6328125" style="358" customWidth="1"/>
    <col min="4103" max="4103" width="12.6328125" style="358" customWidth="1"/>
    <col min="4104" max="4104" width="11.6328125" style="358" customWidth="1"/>
    <col min="4105" max="4105" width="2.6328125" style="358" customWidth="1"/>
    <col min="4106" max="4106" width="40.6328125" style="358" customWidth="1"/>
    <col min="4107" max="4107" width="5.453125" style="358" customWidth="1"/>
    <col min="4108" max="4108" width="2.6328125" style="358" customWidth="1"/>
    <col min="4109" max="4109" width="12.6328125" style="358" customWidth="1"/>
    <col min="4110" max="4110" width="2.6328125" style="358" customWidth="1"/>
    <col min="4111" max="4112" width="12.6328125" style="358" customWidth="1"/>
    <col min="4113" max="4113" width="2.6328125" style="358" customWidth="1"/>
    <col min="4114" max="4353" width="9.1796875" style="358"/>
    <col min="4354" max="4357" width="1.36328125" style="358" customWidth="1"/>
    <col min="4358" max="4358" width="40.6328125" style="358" customWidth="1"/>
    <col min="4359" max="4359" width="12.6328125" style="358" customWidth="1"/>
    <col min="4360" max="4360" width="11.6328125" style="358" customWidth="1"/>
    <col min="4361" max="4361" width="2.6328125" style="358" customWidth="1"/>
    <col min="4362" max="4362" width="40.6328125" style="358" customWidth="1"/>
    <col min="4363" max="4363" width="5.453125" style="358" customWidth="1"/>
    <col min="4364" max="4364" width="2.6328125" style="358" customWidth="1"/>
    <col min="4365" max="4365" width="12.6328125" style="358" customWidth="1"/>
    <col min="4366" max="4366" width="2.6328125" style="358" customWidth="1"/>
    <col min="4367" max="4368" width="12.6328125" style="358" customWidth="1"/>
    <col min="4369" max="4369" width="2.6328125" style="358" customWidth="1"/>
    <col min="4370" max="4609" width="9.1796875" style="358"/>
    <col min="4610" max="4613" width="1.36328125" style="358" customWidth="1"/>
    <col min="4614" max="4614" width="40.6328125" style="358" customWidth="1"/>
    <col min="4615" max="4615" width="12.6328125" style="358" customWidth="1"/>
    <col min="4616" max="4616" width="11.6328125" style="358" customWidth="1"/>
    <col min="4617" max="4617" width="2.6328125" style="358" customWidth="1"/>
    <col min="4618" max="4618" width="40.6328125" style="358" customWidth="1"/>
    <col min="4619" max="4619" width="5.453125" style="358" customWidth="1"/>
    <col min="4620" max="4620" width="2.6328125" style="358" customWidth="1"/>
    <col min="4621" max="4621" width="12.6328125" style="358" customWidth="1"/>
    <col min="4622" max="4622" width="2.6328125" style="358" customWidth="1"/>
    <col min="4623" max="4624" width="12.6328125" style="358" customWidth="1"/>
    <col min="4625" max="4625" width="2.6328125" style="358" customWidth="1"/>
    <col min="4626" max="4865" width="9.1796875" style="358"/>
    <col min="4866" max="4869" width="1.36328125" style="358" customWidth="1"/>
    <col min="4870" max="4870" width="40.6328125" style="358" customWidth="1"/>
    <col min="4871" max="4871" width="12.6328125" style="358" customWidth="1"/>
    <col min="4872" max="4872" width="11.6328125" style="358" customWidth="1"/>
    <col min="4873" max="4873" width="2.6328125" style="358" customWidth="1"/>
    <col min="4874" max="4874" width="40.6328125" style="358" customWidth="1"/>
    <col min="4875" max="4875" width="5.453125" style="358" customWidth="1"/>
    <col min="4876" max="4876" width="2.6328125" style="358" customWidth="1"/>
    <col min="4877" max="4877" width="12.6328125" style="358" customWidth="1"/>
    <col min="4878" max="4878" width="2.6328125" style="358" customWidth="1"/>
    <col min="4879" max="4880" width="12.6328125" style="358" customWidth="1"/>
    <col min="4881" max="4881" width="2.6328125" style="358" customWidth="1"/>
    <col min="4882" max="5121" width="9.1796875" style="358"/>
    <col min="5122" max="5125" width="1.36328125" style="358" customWidth="1"/>
    <col min="5126" max="5126" width="40.6328125" style="358" customWidth="1"/>
    <col min="5127" max="5127" width="12.6328125" style="358" customWidth="1"/>
    <col min="5128" max="5128" width="11.6328125" style="358" customWidth="1"/>
    <col min="5129" max="5129" width="2.6328125" style="358" customWidth="1"/>
    <col min="5130" max="5130" width="40.6328125" style="358" customWidth="1"/>
    <col min="5131" max="5131" width="5.453125" style="358" customWidth="1"/>
    <col min="5132" max="5132" width="2.6328125" style="358" customWidth="1"/>
    <col min="5133" max="5133" width="12.6328125" style="358" customWidth="1"/>
    <col min="5134" max="5134" width="2.6328125" style="358" customWidth="1"/>
    <col min="5135" max="5136" width="12.6328125" style="358" customWidth="1"/>
    <col min="5137" max="5137" width="2.6328125" style="358" customWidth="1"/>
    <col min="5138" max="5377" width="9.1796875" style="358"/>
    <col min="5378" max="5381" width="1.36328125" style="358" customWidth="1"/>
    <col min="5382" max="5382" width="40.6328125" style="358" customWidth="1"/>
    <col min="5383" max="5383" width="12.6328125" style="358" customWidth="1"/>
    <col min="5384" max="5384" width="11.6328125" style="358" customWidth="1"/>
    <col min="5385" max="5385" width="2.6328125" style="358" customWidth="1"/>
    <col min="5386" max="5386" width="40.6328125" style="358" customWidth="1"/>
    <col min="5387" max="5387" width="5.453125" style="358" customWidth="1"/>
    <col min="5388" max="5388" width="2.6328125" style="358" customWidth="1"/>
    <col min="5389" max="5389" width="12.6328125" style="358" customWidth="1"/>
    <col min="5390" max="5390" width="2.6328125" style="358" customWidth="1"/>
    <col min="5391" max="5392" width="12.6328125" style="358" customWidth="1"/>
    <col min="5393" max="5393" width="2.6328125" style="358" customWidth="1"/>
    <col min="5394" max="5633" width="9.1796875" style="358"/>
    <col min="5634" max="5637" width="1.36328125" style="358" customWidth="1"/>
    <col min="5638" max="5638" width="40.6328125" style="358" customWidth="1"/>
    <col min="5639" max="5639" width="12.6328125" style="358" customWidth="1"/>
    <col min="5640" max="5640" width="11.6328125" style="358" customWidth="1"/>
    <col min="5641" max="5641" width="2.6328125" style="358" customWidth="1"/>
    <col min="5642" max="5642" width="40.6328125" style="358" customWidth="1"/>
    <col min="5643" max="5643" width="5.453125" style="358" customWidth="1"/>
    <col min="5644" max="5644" width="2.6328125" style="358" customWidth="1"/>
    <col min="5645" max="5645" width="12.6328125" style="358" customWidth="1"/>
    <col min="5646" max="5646" width="2.6328125" style="358" customWidth="1"/>
    <col min="5647" max="5648" width="12.6328125" style="358" customWidth="1"/>
    <col min="5649" max="5649" width="2.6328125" style="358" customWidth="1"/>
    <col min="5650" max="5889" width="9.1796875" style="358"/>
    <col min="5890" max="5893" width="1.36328125" style="358" customWidth="1"/>
    <col min="5894" max="5894" width="40.6328125" style="358" customWidth="1"/>
    <col min="5895" max="5895" width="12.6328125" style="358" customWidth="1"/>
    <col min="5896" max="5896" width="11.6328125" style="358" customWidth="1"/>
    <col min="5897" max="5897" width="2.6328125" style="358" customWidth="1"/>
    <col min="5898" max="5898" width="40.6328125" style="358" customWidth="1"/>
    <col min="5899" max="5899" width="5.453125" style="358" customWidth="1"/>
    <col min="5900" max="5900" width="2.6328125" style="358" customWidth="1"/>
    <col min="5901" max="5901" width="12.6328125" style="358" customWidth="1"/>
    <col min="5902" max="5902" width="2.6328125" style="358" customWidth="1"/>
    <col min="5903" max="5904" width="12.6328125" style="358" customWidth="1"/>
    <col min="5905" max="5905" width="2.6328125" style="358" customWidth="1"/>
    <col min="5906" max="6145" width="9.1796875" style="358"/>
    <col min="6146" max="6149" width="1.36328125" style="358" customWidth="1"/>
    <col min="6150" max="6150" width="40.6328125" style="358" customWidth="1"/>
    <col min="6151" max="6151" width="12.6328125" style="358" customWidth="1"/>
    <col min="6152" max="6152" width="11.6328125" style="358" customWidth="1"/>
    <col min="6153" max="6153" width="2.6328125" style="358" customWidth="1"/>
    <col min="6154" max="6154" width="40.6328125" style="358" customWidth="1"/>
    <col min="6155" max="6155" width="5.453125" style="358" customWidth="1"/>
    <col min="6156" max="6156" width="2.6328125" style="358" customWidth="1"/>
    <col min="6157" max="6157" width="12.6328125" style="358" customWidth="1"/>
    <col min="6158" max="6158" width="2.6328125" style="358" customWidth="1"/>
    <col min="6159" max="6160" width="12.6328125" style="358" customWidth="1"/>
    <col min="6161" max="6161" width="2.6328125" style="358" customWidth="1"/>
    <col min="6162" max="6401" width="9.1796875" style="358"/>
    <col min="6402" max="6405" width="1.36328125" style="358" customWidth="1"/>
    <col min="6406" max="6406" width="40.6328125" style="358" customWidth="1"/>
    <col min="6407" max="6407" width="12.6328125" style="358" customWidth="1"/>
    <col min="6408" max="6408" width="11.6328125" style="358" customWidth="1"/>
    <col min="6409" max="6409" width="2.6328125" style="358" customWidth="1"/>
    <col min="6410" max="6410" width="40.6328125" style="358" customWidth="1"/>
    <col min="6411" max="6411" width="5.453125" style="358" customWidth="1"/>
    <col min="6412" max="6412" width="2.6328125" style="358" customWidth="1"/>
    <col min="6413" max="6413" width="12.6328125" style="358" customWidth="1"/>
    <col min="6414" max="6414" width="2.6328125" style="358" customWidth="1"/>
    <col min="6415" max="6416" width="12.6328125" style="358" customWidth="1"/>
    <col min="6417" max="6417" width="2.6328125" style="358" customWidth="1"/>
    <col min="6418" max="6657" width="9.1796875" style="358"/>
    <col min="6658" max="6661" width="1.36328125" style="358" customWidth="1"/>
    <col min="6662" max="6662" width="40.6328125" style="358" customWidth="1"/>
    <col min="6663" max="6663" width="12.6328125" style="358" customWidth="1"/>
    <col min="6664" max="6664" width="11.6328125" style="358" customWidth="1"/>
    <col min="6665" max="6665" width="2.6328125" style="358" customWidth="1"/>
    <col min="6666" max="6666" width="40.6328125" style="358" customWidth="1"/>
    <col min="6667" max="6667" width="5.453125" style="358" customWidth="1"/>
    <col min="6668" max="6668" width="2.6328125" style="358" customWidth="1"/>
    <col min="6669" max="6669" width="12.6328125" style="358" customWidth="1"/>
    <col min="6670" max="6670" width="2.6328125" style="358" customWidth="1"/>
    <col min="6671" max="6672" width="12.6328125" style="358" customWidth="1"/>
    <col min="6673" max="6673" width="2.6328125" style="358" customWidth="1"/>
    <col min="6674" max="6913" width="9.1796875" style="358"/>
    <col min="6914" max="6917" width="1.36328125" style="358" customWidth="1"/>
    <col min="6918" max="6918" width="40.6328125" style="358" customWidth="1"/>
    <col min="6919" max="6919" width="12.6328125" style="358" customWidth="1"/>
    <col min="6920" max="6920" width="11.6328125" style="358" customWidth="1"/>
    <col min="6921" max="6921" width="2.6328125" style="358" customWidth="1"/>
    <col min="6922" max="6922" width="40.6328125" style="358" customWidth="1"/>
    <col min="6923" max="6923" width="5.453125" style="358" customWidth="1"/>
    <col min="6924" max="6924" width="2.6328125" style="358" customWidth="1"/>
    <col min="6925" max="6925" width="12.6328125" style="358" customWidth="1"/>
    <col min="6926" max="6926" width="2.6328125" style="358" customWidth="1"/>
    <col min="6927" max="6928" width="12.6328125" style="358" customWidth="1"/>
    <col min="6929" max="6929" width="2.6328125" style="358" customWidth="1"/>
    <col min="6930" max="7169" width="9.1796875" style="358"/>
    <col min="7170" max="7173" width="1.36328125" style="358" customWidth="1"/>
    <col min="7174" max="7174" width="40.6328125" style="358" customWidth="1"/>
    <col min="7175" max="7175" width="12.6328125" style="358" customWidth="1"/>
    <col min="7176" max="7176" width="11.6328125" style="358" customWidth="1"/>
    <col min="7177" max="7177" width="2.6328125" style="358" customWidth="1"/>
    <col min="7178" max="7178" width="40.6328125" style="358" customWidth="1"/>
    <col min="7179" max="7179" width="5.453125" style="358" customWidth="1"/>
    <col min="7180" max="7180" width="2.6328125" style="358" customWidth="1"/>
    <col min="7181" max="7181" width="12.6328125" style="358" customWidth="1"/>
    <col min="7182" max="7182" width="2.6328125" style="358" customWidth="1"/>
    <col min="7183" max="7184" width="12.6328125" style="358" customWidth="1"/>
    <col min="7185" max="7185" width="2.6328125" style="358" customWidth="1"/>
    <col min="7186" max="7425" width="9.1796875" style="358"/>
    <col min="7426" max="7429" width="1.36328125" style="358" customWidth="1"/>
    <col min="7430" max="7430" width="40.6328125" style="358" customWidth="1"/>
    <col min="7431" max="7431" width="12.6328125" style="358" customWidth="1"/>
    <col min="7432" max="7432" width="11.6328125" style="358" customWidth="1"/>
    <col min="7433" max="7433" width="2.6328125" style="358" customWidth="1"/>
    <col min="7434" max="7434" width="40.6328125" style="358" customWidth="1"/>
    <col min="7435" max="7435" width="5.453125" style="358" customWidth="1"/>
    <col min="7436" max="7436" width="2.6328125" style="358" customWidth="1"/>
    <col min="7437" max="7437" width="12.6328125" style="358" customWidth="1"/>
    <col min="7438" max="7438" width="2.6328125" style="358" customWidth="1"/>
    <col min="7439" max="7440" width="12.6328125" style="358" customWidth="1"/>
    <col min="7441" max="7441" width="2.6328125" style="358" customWidth="1"/>
    <col min="7442" max="7681" width="9.1796875" style="358"/>
    <col min="7682" max="7685" width="1.36328125" style="358" customWidth="1"/>
    <col min="7686" max="7686" width="40.6328125" style="358" customWidth="1"/>
    <col min="7687" max="7687" width="12.6328125" style="358" customWidth="1"/>
    <col min="7688" max="7688" width="11.6328125" style="358" customWidth="1"/>
    <col min="7689" max="7689" width="2.6328125" style="358" customWidth="1"/>
    <col min="7690" max="7690" width="40.6328125" style="358" customWidth="1"/>
    <col min="7691" max="7691" width="5.453125" style="358" customWidth="1"/>
    <col min="7692" max="7692" width="2.6328125" style="358" customWidth="1"/>
    <col min="7693" max="7693" width="12.6328125" style="358" customWidth="1"/>
    <col min="7694" max="7694" width="2.6328125" style="358" customWidth="1"/>
    <col min="7695" max="7696" width="12.6328125" style="358" customWidth="1"/>
    <col min="7697" max="7697" width="2.6328125" style="358" customWidth="1"/>
    <col min="7698" max="7937" width="9.1796875" style="358"/>
    <col min="7938" max="7941" width="1.36328125" style="358" customWidth="1"/>
    <col min="7942" max="7942" width="40.6328125" style="358" customWidth="1"/>
    <col min="7943" max="7943" width="12.6328125" style="358" customWidth="1"/>
    <col min="7944" max="7944" width="11.6328125" style="358" customWidth="1"/>
    <col min="7945" max="7945" width="2.6328125" style="358" customWidth="1"/>
    <col min="7946" max="7946" width="40.6328125" style="358" customWidth="1"/>
    <col min="7947" max="7947" width="5.453125" style="358" customWidth="1"/>
    <col min="7948" max="7948" width="2.6328125" style="358" customWidth="1"/>
    <col min="7949" max="7949" width="12.6328125" style="358" customWidth="1"/>
    <col min="7950" max="7950" width="2.6328125" style="358" customWidth="1"/>
    <col min="7951" max="7952" width="12.6328125" style="358" customWidth="1"/>
    <col min="7953" max="7953" width="2.6328125" style="358" customWidth="1"/>
    <col min="7954" max="8193" width="9.1796875" style="358"/>
    <col min="8194" max="8197" width="1.36328125" style="358" customWidth="1"/>
    <col min="8198" max="8198" width="40.6328125" style="358" customWidth="1"/>
    <col min="8199" max="8199" width="12.6328125" style="358" customWidth="1"/>
    <col min="8200" max="8200" width="11.6328125" style="358" customWidth="1"/>
    <col min="8201" max="8201" width="2.6328125" style="358" customWidth="1"/>
    <col min="8202" max="8202" width="40.6328125" style="358" customWidth="1"/>
    <col min="8203" max="8203" width="5.453125" style="358" customWidth="1"/>
    <col min="8204" max="8204" width="2.6328125" style="358" customWidth="1"/>
    <col min="8205" max="8205" width="12.6328125" style="358" customWidth="1"/>
    <col min="8206" max="8206" width="2.6328125" style="358" customWidth="1"/>
    <col min="8207" max="8208" width="12.6328125" style="358" customWidth="1"/>
    <col min="8209" max="8209" width="2.6328125" style="358" customWidth="1"/>
    <col min="8210" max="8449" width="9.1796875" style="358"/>
    <col min="8450" max="8453" width="1.36328125" style="358" customWidth="1"/>
    <col min="8454" max="8454" width="40.6328125" style="358" customWidth="1"/>
    <col min="8455" max="8455" width="12.6328125" style="358" customWidth="1"/>
    <col min="8456" max="8456" width="11.6328125" style="358" customWidth="1"/>
    <col min="8457" max="8457" width="2.6328125" style="358" customWidth="1"/>
    <col min="8458" max="8458" width="40.6328125" style="358" customWidth="1"/>
    <col min="8459" max="8459" width="5.453125" style="358" customWidth="1"/>
    <col min="8460" max="8460" width="2.6328125" style="358" customWidth="1"/>
    <col min="8461" max="8461" width="12.6328125" style="358" customWidth="1"/>
    <col min="8462" max="8462" width="2.6328125" style="358" customWidth="1"/>
    <col min="8463" max="8464" width="12.6328125" style="358" customWidth="1"/>
    <col min="8465" max="8465" width="2.6328125" style="358" customWidth="1"/>
    <col min="8466" max="8705" width="9.1796875" style="358"/>
    <col min="8706" max="8709" width="1.36328125" style="358" customWidth="1"/>
    <col min="8710" max="8710" width="40.6328125" style="358" customWidth="1"/>
    <col min="8711" max="8711" width="12.6328125" style="358" customWidth="1"/>
    <col min="8712" max="8712" width="11.6328125" style="358" customWidth="1"/>
    <col min="8713" max="8713" width="2.6328125" style="358" customWidth="1"/>
    <col min="8714" max="8714" width="40.6328125" style="358" customWidth="1"/>
    <col min="8715" max="8715" width="5.453125" style="358" customWidth="1"/>
    <col min="8716" max="8716" width="2.6328125" style="358" customWidth="1"/>
    <col min="8717" max="8717" width="12.6328125" style="358" customWidth="1"/>
    <col min="8718" max="8718" width="2.6328125" style="358" customWidth="1"/>
    <col min="8719" max="8720" width="12.6328125" style="358" customWidth="1"/>
    <col min="8721" max="8721" width="2.6328125" style="358" customWidth="1"/>
    <col min="8722" max="8961" width="9.1796875" style="358"/>
    <col min="8962" max="8965" width="1.36328125" style="358" customWidth="1"/>
    <col min="8966" max="8966" width="40.6328125" style="358" customWidth="1"/>
    <col min="8967" max="8967" width="12.6328125" style="358" customWidth="1"/>
    <col min="8968" max="8968" width="11.6328125" style="358" customWidth="1"/>
    <col min="8969" max="8969" width="2.6328125" style="358" customWidth="1"/>
    <col min="8970" max="8970" width="40.6328125" style="358" customWidth="1"/>
    <col min="8971" max="8971" width="5.453125" style="358" customWidth="1"/>
    <col min="8972" max="8972" width="2.6328125" style="358" customWidth="1"/>
    <col min="8973" max="8973" width="12.6328125" style="358" customWidth="1"/>
    <col min="8974" max="8974" width="2.6328125" style="358" customWidth="1"/>
    <col min="8975" max="8976" width="12.6328125" style="358" customWidth="1"/>
    <col min="8977" max="8977" width="2.6328125" style="358" customWidth="1"/>
    <col min="8978" max="9217" width="9.1796875" style="358"/>
    <col min="9218" max="9221" width="1.36328125" style="358" customWidth="1"/>
    <col min="9222" max="9222" width="40.6328125" style="358" customWidth="1"/>
    <col min="9223" max="9223" width="12.6328125" style="358" customWidth="1"/>
    <col min="9224" max="9224" width="11.6328125" style="358" customWidth="1"/>
    <col min="9225" max="9225" width="2.6328125" style="358" customWidth="1"/>
    <col min="9226" max="9226" width="40.6328125" style="358" customWidth="1"/>
    <col min="9227" max="9227" width="5.453125" style="358" customWidth="1"/>
    <col min="9228" max="9228" width="2.6328125" style="358" customWidth="1"/>
    <col min="9229" max="9229" width="12.6328125" style="358" customWidth="1"/>
    <col min="9230" max="9230" width="2.6328125" style="358" customWidth="1"/>
    <col min="9231" max="9232" width="12.6328125" style="358" customWidth="1"/>
    <col min="9233" max="9233" width="2.6328125" style="358" customWidth="1"/>
    <col min="9234" max="9473" width="9.1796875" style="358"/>
    <col min="9474" max="9477" width="1.36328125" style="358" customWidth="1"/>
    <col min="9478" max="9478" width="40.6328125" style="358" customWidth="1"/>
    <col min="9479" max="9479" width="12.6328125" style="358" customWidth="1"/>
    <col min="9480" max="9480" width="11.6328125" style="358" customWidth="1"/>
    <col min="9481" max="9481" width="2.6328125" style="358" customWidth="1"/>
    <col min="9482" max="9482" width="40.6328125" style="358" customWidth="1"/>
    <col min="9483" max="9483" width="5.453125" style="358" customWidth="1"/>
    <col min="9484" max="9484" width="2.6328125" style="358" customWidth="1"/>
    <col min="9485" max="9485" width="12.6328125" style="358" customWidth="1"/>
    <col min="9486" max="9486" width="2.6328125" style="358" customWidth="1"/>
    <col min="9487" max="9488" width="12.6328125" style="358" customWidth="1"/>
    <col min="9489" max="9489" width="2.6328125" style="358" customWidth="1"/>
    <col min="9490" max="9729" width="9.1796875" style="358"/>
    <col min="9730" max="9733" width="1.36328125" style="358" customWidth="1"/>
    <col min="9734" max="9734" width="40.6328125" style="358" customWidth="1"/>
    <col min="9735" max="9735" width="12.6328125" style="358" customWidth="1"/>
    <col min="9736" max="9736" width="11.6328125" style="358" customWidth="1"/>
    <col min="9737" max="9737" width="2.6328125" style="358" customWidth="1"/>
    <col min="9738" max="9738" width="40.6328125" style="358" customWidth="1"/>
    <col min="9739" max="9739" width="5.453125" style="358" customWidth="1"/>
    <col min="9740" max="9740" width="2.6328125" style="358" customWidth="1"/>
    <col min="9741" max="9741" width="12.6328125" style="358" customWidth="1"/>
    <col min="9742" max="9742" width="2.6328125" style="358" customWidth="1"/>
    <col min="9743" max="9744" width="12.6328125" style="358" customWidth="1"/>
    <col min="9745" max="9745" width="2.6328125" style="358" customWidth="1"/>
    <col min="9746" max="9985" width="9.1796875" style="358"/>
    <col min="9986" max="9989" width="1.36328125" style="358" customWidth="1"/>
    <col min="9990" max="9990" width="40.6328125" style="358" customWidth="1"/>
    <col min="9991" max="9991" width="12.6328125" style="358" customWidth="1"/>
    <col min="9992" max="9992" width="11.6328125" style="358" customWidth="1"/>
    <col min="9993" max="9993" width="2.6328125" style="358" customWidth="1"/>
    <col min="9994" max="9994" width="40.6328125" style="358" customWidth="1"/>
    <col min="9995" max="9995" width="5.453125" style="358" customWidth="1"/>
    <col min="9996" max="9996" width="2.6328125" style="358" customWidth="1"/>
    <col min="9997" max="9997" width="12.6328125" style="358" customWidth="1"/>
    <col min="9998" max="9998" width="2.6328125" style="358" customWidth="1"/>
    <col min="9999" max="10000" width="12.6328125" style="358" customWidth="1"/>
    <col min="10001" max="10001" width="2.6328125" style="358" customWidth="1"/>
    <col min="10002" max="10241" width="9.1796875" style="358"/>
    <col min="10242" max="10245" width="1.36328125" style="358" customWidth="1"/>
    <col min="10246" max="10246" width="40.6328125" style="358" customWidth="1"/>
    <col min="10247" max="10247" width="12.6328125" style="358" customWidth="1"/>
    <col min="10248" max="10248" width="11.6328125" style="358" customWidth="1"/>
    <col min="10249" max="10249" width="2.6328125" style="358" customWidth="1"/>
    <col min="10250" max="10250" width="40.6328125" style="358" customWidth="1"/>
    <col min="10251" max="10251" width="5.453125" style="358" customWidth="1"/>
    <col min="10252" max="10252" width="2.6328125" style="358" customWidth="1"/>
    <col min="10253" max="10253" width="12.6328125" style="358" customWidth="1"/>
    <col min="10254" max="10254" width="2.6328125" style="358" customWidth="1"/>
    <col min="10255" max="10256" width="12.6328125" style="358" customWidth="1"/>
    <col min="10257" max="10257" width="2.6328125" style="358" customWidth="1"/>
    <col min="10258" max="10497" width="9.1796875" style="358"/>
    <col min="10498" max="10501" width="1.36328125" style="358" customWidth="1"/>
    <col min="10502" max="10502" width="40.6328125" style="358" customWidth="1"/>
    <col min="10503" max="10503" width="12.6328125" style="358" customWidth="1"/>
    <col min="10504" max="10504" width="11.6328125" style="358" customWidth="1"/>
    <col min="10505" max="10505" width="2.6328125" style="358" customWidth="1"/>
    <col min="10506" max="10506" width="40.6328125" style="358" customWidth="1"/>
    <col min="10507" max="10507" width="5.453125" style="358" customWidth="1"/>
    <col min="10508" max="10508" width="2.6328125" style="358" customWidth="1"/>
    <col min="10509" max="10509" width="12.6328125" style="358" customWidth="1"/>
    <col min="10510" max="10510" width="2.6328125" style="358" customWidth="1"/>
    <col min="10511" max="10512" width="12.6328125" style="358" customWidth="1"/>
    <col min="10513" max="10513" width="2.6328125" style="358" customWidth="1"/>
    <col min="10514" max="10753" width="9.1796875" style="358"/>
    <col min="10754" max="10757" width="1.36328125" style="358" customWidth="1"/>
    <col min="10758" max="10758" width="40.6328125" style="358" customWidth="1"/>
    <col min="10759" max="10759" width="12.6328125" style="358" customWidth="1"/>
    <col min="10760" max="10760" width="11.6328125" style="358" customWidth="1"/>
    <col min="10761" max="10761" width="2.6328125" style="358" customWidth="1"/>
    <col min="10762" max="10762" width="40.6328125" style="358" customWidth="1"/>
    <col min="10763" max="10763" width="5.453125" style="358" customWidth="1"/>
    <col min="10764" max="10764" width="2.6328125" style="358" customWidth="1"/>
    <col min="10765" max="10765" width="12.6328125" style="358" customWidth="1"/>
    <col min="10766" max="10766" width="2.6328125" style="358" customWidth="1"/>
    <col min="10767" max="10768" width="12.6328125" style="358" customWidth="1"/>
    <col min="10769" max="10769" width="2.6328125" style="358" customWidth="1"/>
    <col min="10770" max="11009" width="9.1796875" style="358"/>
    <col min="11010" max="11013" width="1.36328125" style="358" customWidth="1"/>
    <col min="11014" max="11014" width="40.6328125" style="358" customWidth="1"/>
    <col min="11015" max="11015" width="12.6328125" style="358" customWidth="1"/>
    <col min="11016" max="11016" width="11.6328125" style="358" customWidth="1"/>
    <col min="11017" max="11017" width="2.6328125" style="358" customWidth="1"/>
    <col min="11018" max="11018" width="40.6328125" style="358" customWidth="1"/>
    <col min="11019" max="11019" width="5.453125" style="358" customWidth="1"/>
    <col min="11020" max="11020" width="2.6328125" style="358" customWidth="1"/>
    <col min="11021" max="11021" width="12.6328125" style="358" customWidth="1"/>
    <col min="11022" max="11022" width="2.6328125" style="358" customWidth="1"/>
    <col min="11023" max="11024" width="12.6328125" style="358" customWidth="1"/>
    <col min="11025" max="11025" width="2.6328125" style="358" customWidth="1"/>
    <col min="11026" max="11265" width="9.1796875" style="358"/>
    <col min="11266" max="11269" width="1.36328125" style="358" customWidth="1"/>
    <col min="11270" max="11270" width="40.6328125" style="358" customWidth="1"/>
    <col min="11271" max="11271" width="12.6328125" style="358" customWidth="1"/>
    <col min="11272" max="11272" width="11.6328125" style="358" customWidth="1"/>
    <col min="11273" max="11273" width="2.6328125" style="358" customWidth="1"/>
    <col min="11274" max="11274" width="40.6328125" style="358" customWidth="1"/>
    <col min="11275" max="11275" width="5.453125" style="358" customWidth="1"/>
    <col min="11276" max="11276" width="2.6328125" style="358" customWidth="1"/>
    <col min="11277" max="11277" width="12.6328125" style="358" customWidth="1"/>
    <col min="11278" max="11278" width="2.6328125" style="358" customWidth="1"/>
    <col min="11279" max="11280" width="12.6328125" style="358" customWidth="1"/>
    <col min="11281" max="11281" width="2.6328125" style="358" customWidth="1"/>
    <col min="11282" max="11521" width="9.1796875" style="358"/>
    <col min="11522" max="11525" width="1.36328125" style="358" customWidth="1"/>
    <col min="11526" max="11526" width="40.6328125" style="358" customWidth="1"/>
    <col min="11527" max="11527" width="12.6328125" style="358" customWidth="1"/>
    <col min="11528" max="11528" width="11.6328125" style="358" customWidth="1"/>
    <col min="11529" max="11529" width="2.6328125" style="358" customWidth="1"/>
    <col min="11530" max="11530" width="40.6328125" style="358" customWidth="1"/>
    <col min="11531" max="11531" width="5.453125" style="358" customWidth="1"/>
    <col min="11532" max="11532" width="2.6328125" style="358" customWidth="1"/>
    <col min="11533" max="11533" width="12.6328125" style="358" customWidth="1"/>
    <col min="11534" max="11534" width="2.6328125" style="358" customWidth="1"/>
    <col min="11535" max="11536" width="12.6328125" style="358" customWidth="1"/>
    <col min="11537" max="11537" width="2.6328125" style="358" customWidth="1"/>
    <col min="11538" max="11777" width="9.1796875" style="358"/>
    <col min="11778" max="11781" width="1.36328125" style="358" customWidth="1"/>
    <col min="11782" max="11782" width="40.6328125" style="358" customWidth="1"/>
    <col min="11783" max="11783" width="12.6328125" style="358" customWidth="1"/>
    <col min="11784" max="11784" width="11.6328125" style="358" customWidth="1"/>
    <col min="11785" max="11785" width="2.6328125" style="358" customWidth="1"/>
    <col min="11786" max="11786" width="40.6328125" style="358" customWidth="1"/>
    <col min="11787" max="11787" width="5.453125" style="358" customWidth="1"/>
    <col min="11788" max="11788" width="2.6328125" style="358" customWidth="1"/>
    <col min="11789" max="11789" width="12.6328125" style="358" customWidth="1"/>
    <col min="11790" max="11790" width="2.6328125" style="358" customWidth="1"/>
    <col min="11791" max="11792" width="12.6328125" style="358" customWidth="1"/>
    <col min="11793" max="11793" width="2.6328125" style="358" customWidth="1"/>
    <col min="11794" max="12033" width="9.1796875" style="358"/>
    <col min="12034" max="12037" width="1.36328125" style="358" customWidth="1"/>
    <col min="12038" max="12038" width="40.6328125" style="358" customWidth="1"/>
    <col min="12039" max="12039" width="12.6328125" style="358" customWidth="1"/>
    <col min="12040" max="12040" width="11.6328125" style="358" customWidth="1"/>
    <col min="12041" max="12041" width="2.6328125" style="358" customWidth="1"/>
    <col min="12042" max="12042" width="40.6328125" style="358" customWidth="1"/>
    <col min="12043" max="12043" width="5.453125" style="358" customWidth="1"/>
    <col min="12044" max="12044" width="2.6328125" style="358" customWidth="1"/>
    <col min="12045" max="12045" width="12.6328125" style="358" customWidth="1"/>
    <col min="12046" max="12046" width="2.6328125" style="358" customWidth="1"/>
    <col min="12047" max="12048" width="12.6328125" style="358" customWidth="1"/>
    <col min="12049" max="12049" width="2.6328125" style="358" customWidth="1"/>
    <col min="12050" max="12289" width="9.1796875" style="358"/>
    <col min="12290" max="12293" width="1.36328125" style="358" customWidth="1"/>
    <col min="12294" max="12294" width="40.6328125" style="358" customWidth="1"/>
    <col min="12295" max="12295" width="12.6328125" style="358" customWidth="1"/>
    <col min="12296" max="12296" width="11.6328125" style="358" customWidth="1"/>
    <col min="12297" max="12297" width="2.6328125" style="358" customWidth="1"/>
    <col min="12298" max="12298" width="40.6328125" style="358" customWidth="1"/>
    <col min="12299" max="12299" width="5.453125" style="358" customWidth="1"/>
    <col min="12300" max="12300" width="2.6328125" style="358" customWidth="1"/>
    <col min="12301" max="12301" width="12.6328125" style="358" customWidth="1"/>
    <col min="12302" max="12302" width="2.6328125" style="358" customWidth="1"/>
    <col min="12303" max="12304" width="12.6328125" style="358" customWidth="1"/>
    <col min="12305" max="12305" width="2.6328125" style="358" customWidth="1"/>
    <col min="12306" max="12545" width="9.1796875" style="358"/>
    <col min="12546" max="12549" width="1.36328125" style="358" customWidth="1"/>
    <col min="12550" max="12550" width="40.6328125" style="358" customWidth="1"/>
    <col min="12551" max="12551" width="12.6328125" style="358" customWidth="1"/>
    <col min="12552" max="12552" width="11.6328125" style="358" customWidth="1"/>
    <col min="12553" max="12553" width="2.6328125" style="358" customWidth="1"/>
    <col min="12554" max="12554" width="40.6328125" style="358" customWidth="1"/>
    <col min="12555" max="12555" width="5.453125" style="358" customWidth="1"/>
    <col min="12556" max="12556" width="2.6328125" style="358" customWidth="1"/>
    <col min="12557" max="12557" width="12.6328125" style="358" customWidth="1"/>
    <col min="12558" max="12558" width="2.6328125" style="358" customWidth="1"/>
    <col min="12559" max="12560" width="12.6328125" style="358" customWidth="1"/>
    <col min="12561" max="12561" width="2.6328125" style="358" customWidth="1"/>
    <col min="12562" max="12801" width="9.1796875" style="358"/>
    <col min="12802" max="12805" width="1.36328125" style="358" customWidth="1"/>
    <col min="12806" max="12806" width="40.6328125" style="358" customWidth="1"/>
    <col min="12807" max="12807" width="12.6328125" style="358" customWidth="1"/>
    <col min="12808" max="12808" width="11.6328125" style="358" customWidth="1"/>
    <col min="12809" max="12809" width="2.6328125" style="358" customWidth="1"/>
    <col min="12810" max="12810" width="40.6328125" style="358" customWidth="1"/>
    <col min="12811" max="12811" width="5.453125" style="358" customWidth="1"/>
    <col min="12812" max="12812" width="2.6328125" style="358" customWidth="1"/>
    <col min="12813" max="12813" width="12.6328125" style="358" customWidth="1"/>
    <col min="12814" max="12814" width="2.6328125" style="358" customWidth="1"/>
    <col min="12815" max="12816" width="12.6328125" style="358" customWidth="1"/>
    <col min="12817" max="12817" width="2.6328125" style="358" customWidth="1"/>
    <col min="12818" max="13057" width="9.1796875" style="358"/>
    <col min="13058" max="13061" width="1.36328125" style="358" customWidth="1"/>
    <col min="13062" max="13062" width="40.6328125" style="358" customWidth="1"/>
    <col min="13063" max="13063" width="12.6328125" style="358" customWidth="1"/>
    <col min="13064" max="13064" width="11.6328125" style="358" customWidth="1"/>
    <col min="13065" max="13065" width="2.6328125" style="358" customWidth="1"/>
    <col min="13066" max="13066" width="40.6328125" style="358" customWidth="1"/>
    <col min="13067" max="13067" width="5.453125" style="358" customWidth="1"/>
    <col min="13068" max="13068" width="2.6328125" style="358" customWidth="1"/>
    <col min="13069" max="13069" width="12.6328125" style="358" customWidth="1"/>
    <col min="13070" max="13070" width="2.6328125" style="358" customWidth="1"/>
    <col min="13071" max="13072" width="12.6328125" style="358" customWidth="1"/>
    <col min="13073" max="13073" width="2.6328125" style="358" customWidth="1"/>
    <col min="13074" max="13313" width="9.1796875" style="358"/>
    <col min="13314" max="13317" width="1.36328125" style="358" customWidth="1"/>
    <col min="13318" max="13318" width="40.6328125" style="358" customWidth="1"/>
    <col min="13319" max="13319" width="12.6328125" style="358" customWidth="1"/>
    <col min="13320" max="13320" width="11.6328125" style="358" customWidth="1"/>
    <col min="13321" max="13321" width="2.6328125" style="358" customWidth="1"/>
    <col min="13322" max="13322" width="40.6328125" style="358" customWidth="1"/>
    <col min="13323" max="13323" width="5.453125" style="358" customWidth="1"/>
    <col min="13324" max="13324" width="2.6328125" style="358" customWidth="1"/>
    <col min="13325" max="13325" width="12.6328125" style="358" customWidth="1"/>
    <col min="13326" max="13326" width="2.6328125" style="358" customWidth="1"/>
    <col min="13327" max="13328" width="12.6328125" style="358" customWidth="1"/>
    <col min="13329" max="13329" width="2.6328125" style="358" customWidth="1"/>
    <col min="13330" max="13569" width="9.1796875" style="358"/>
    <col min="13570" max="13573" width="1.36328125" style="358" customWidth="1"/>
    <col min="13574" max="13574" width="40.6328125" style="358" customWidth="1"/>
    <col min="13575" max="13575" width="12.6328125" style="358" customWidth="1"/>
    <col min="13576" max="13576" width="11.6328125" style="358" customWidth="1"/>
    <col min="13577" max="13577" width="2.6328125" style="358" customWidth="1"/>
    <col min="13578" max="13578" width="40.6328125" style="358" customWidth="1"/>
    <col min="13579" max="13579" width="5.453125" style="358" customWidth="1"/>
    <col min="13580" max="13580" width="2.6328125" style="358" customWidth="1"/>
    <col min="13581" max="13581" width="12.6328125" style="358" customWidth="1"/>
    <col min="13582" max="13582" width="2.6328125" style="358" customWidth="1"/>
    <col min="13583" max="13584" width="12.6328125" style="358" customWidth="1"/>
    <col min="13585" max="13585" width="2.6328125" style="358" customWidth="1"/>
    <col min="13586" max="13825" width="9.1796875" style="358"/>
    <col min="13826" max="13829" width="1.36328125" style="358" customWidth="1"/>
    <col min="13830" max="13830" width="40.6328125" style="358" customWidth="1"/>
    <col min="13831" max="13831" width="12.6328125" style="358" customWidth="1"/>
    <col min="13832" max="13832" width="11.6328125" style="358" customWidth="1"/>
    <col min="13833" max="13833" width="2.6328125" style="358" customWidth="1"/>
    <col min="13834" max="13834" width="40.6328125" style="358" customWidth="1"/>
    <col min="13835" max="13835" width="5.453125" style="358" customWidth="1"/>
    <col min="13836" max="13836" width="2.6328125" style="358" customWidth="1"/>
    <col min="13837" max="13837" width="12.6328125" style="358" customWidth="1"/>
    <col min="13838" max="13838" width="2.6328125" style="358" customWidth="1"/>
    <col min="13839" max="13840" width="12.6328125" style="358" customWidth="1"/>
    <col min="13841" max="13841" width="2.6328125" style="358" customWidth="1"/>
    <col min="13842" max="14081" width="9.1796875" style="358"/>
    <col min="14082" max="14085" width="1.36328125" style="358" customWidth="1"/>
    <col min="14086" max="14086" width="40.6328125" style="358" customWidth="1"/>
    <col min="14087" max="14087" width="12.6328125" style="358" customWidth="1"/>
    <col min="14088" max="14088" width="11.6328125" style="358" customWidth="1"/>
    <col min="14089" max="14089" width="2.6328125" style="358" customWidth="1"/>
    <col min="14090" max="14090" width="40.6328125" style="358" customWidth="1"/>
    <col min="14091" max="14091" width="5.453125" style="358" customWidth="1"/>
    <col min="14092" max="14092" width="2.6328125" style="358" customWidth="1"/>
    <col min="14093" max="14093" width="12.6328125" style="358" customWidth="1"/>
    <col min="14094" max="14094" width="2.6328125" style="358" customWidth="1"/>
    <col min="14095" max="14096" width="12.6328125" style="358" customWidth="1"/>
    <col min="14097" max="14097" width="2.6328125" style="358" customWidth="1"/>
    <col min="14098" max="14337" width="9.1796875" style="358"/>
    <col min="14338" max="14341" width="1.36328125" style="358" customWidth="1"/>
    <col min="14342" max="14342" width="40.6328125" style="358" customWidth="1"/>
    <col min="14343" max="14343" width="12.6328125" style="358" customWidth="1"/>
    <col min="14344" max="14344" width="11.6328125" style="358" customWidth="1"/>
    <col min="14345" max="14345" width="2.6328125" style="358" customWidth="1"/>
    <col min="14346" max="14346" width="40.6328125" style="358" customWidth="1"/>
    <col min="14347" max="14347" width="5.453125" style="358" customWidth="1"/>
    <col min="14348" max="14348" width="2.6328125" style="358" customWidth="1"/>
    <col min="14349" max="14349" width="12.6328125" style="358" customWidth="1"/>
    <col min="14350" max="14350" width="2.6328125" style="358" customWidth="1"/>
    <col min="14351" max="14352" width="12.6328125" style="358" customWidth="1"/>
    <col min="14353" max="14353" width="2.6328125" style="358" customWidth="1"/>
    <col min="14354" max="14593" width="9.1796875" style="358"/>
    <col min="14594" max="14597" width="1.36328125" style="358" customWidth="1"/>
    <col min="14598" max="14598" width="40.6328125" style="358" customWidth="1"/>
    <col min="14599" max="14599" width="12.6328125" style="358" customWidth="1"/>
    <col min="14600" max="14600" width="11.6328125" style="358" customWidth="1"/>
    <col min="14601" max="14601" width="2.6328125" style="358" customWidth="1"/>
    <col min="14602" max="14602" width="40.6328125" style="358" customWidth="1"/>
    <col min="14603" max="14603" width="5.453125" style="358" customWidth="1"/>
    <col min="14604" max="14604" width="2.6328125" style="358" customWidth="1"/>
    <col min="14605" max="14605" width="12.6328125" style="358" customWidth="1"/>
    <col min="14606" max="14606" width="2.6328125" style="358" customWidth="1"/>
    <col min="14607" max="14608" width="12.6328125" style="358" customWidth="1"/>
    <col min="14609" max="14609" width="2.6328125" style="358" customWidth="1"/>
    <col min="14610" max="14849" width="9.1796875" style="358"/>
    <col min="14850" max="14853" width="1.36328125" style="358" customWidth="1"/>
    <col min="14854" max="14854" width="40.6328125" style="358" customWidth="1"/>
    <col min="14855" max="14855" width="12.6328125" style="358" customWidth="1"/>
    <col min="14856" max="14856" width="11.6328125" style="358" customWidth="1"/>
    <col min="14857" max="14857" width="2.6328125" style="358" customWidth="1"/>
    <col min="14858" max="14858" width="40.6328125" style="358" customWidth="1"/>
    <col min="14859" max="14859" width="5.453125" style="358" customWidth="1"/>
    <col min="14860" max="14860" width="2.6328125" style="358" customWidth="1"/>
    <col min="14861" max="14861" width="12.6328125" style="358" customWidth="1"/>
    <col min="14862" max="14862" width="2.6328125" style="358" customWidth="1"/>
    <col min="14863" max="14864" width="12.6328125" style="358" customWidth="1"/>
    <col min="14865" max="14865" width="2.6328125" style="358" customWidth="1"/>
    <col min="14866" max="15105" width="9.1796875" style="358"/>
    <col min="15106" max="15109" width="1.36328125" style="358" customWidth="1"/>
    <col min="15110" max="15110" width="40.6328125" style="358" customWidth="1"/>
    <col min="15111" max="15111" width="12.6328125" style="358" customWidth="1"/>
    <col min="15112" max="15112" width="11.6328125" style="358" customWidth="1"/>
    <col min="15113" max="15113" width="2.6328125" style="358" customWidth="1"/>
    <col min="15114" max="15114" width="40.6328125" style="358" customWidth="1"/>
    <col min="15115" max="15115" width="5.453125" style="358" customWidth="1"/>
    <col min="15116" max="15116" width="2.6328125" style="358" customWidth="1"/>
    <col min="15117" max="15117" width="12.6328125" style="358" customWidth="1"/>
    <col min="15118" max="15118" width="2.6328125" style="358" customWidth="1"/>
    <col min="15119" max="15120" width="12.6328125" style="358" customWidth="1"/>
    <col min="15121" max="15121" width="2.6328125" style="358" customWidth="1"/>
    <col min="15122" max="15361" width="9.1796875" style="358"/>
    <col min="15362" max="15365" width="1.36328125" style="358" customWidth="1"/>
    <col min="15366" max="15366" width="40.6328125" style="358" customWidth="1"/>
    <col min="15367" max="15367" width="12.6328125" style="358" customWidth="1"/>
    <col min="15368" max="15368" width="11.6328125" style="358" customWidth="1"/>
    <col min="15369" max="15369" width="2.6328125" style="358" customWidth="1"/>
    <col min="15370" max="15370" width="40.6328125" style="358" customWidth="1"/>
    <col min="15371" max="15371" width="5.453125" style="358" customWidth="1"/>
    <col min="15372" max="15372" width="2.6328125" style="358" customWidth="1"/>
    <col min="15373" max="15373" width="12.6328125" style="358" customWidth="1"/>
    <col min="15374" max="15374" width="2.6328125" style="358" customWidth="1"/>
    <col min="15375" max="15376" width="12.6328125" style="358" customWidth="1"/>
    <col min="15377" max="15377" width="2.6328125" style="358" customWidth="1"/>
    <col min="15378" max="15617" width="9.1796875" style="358"/>
    <col min="15618" max="15621" width="1.36328125" style="358" customWidth="1"/>
    <col min="15622" max="15622" width="40.6328125" style="358" customWidth="1"/>
    <col min="15623" max="15623" width="12.6328125" style="358" customWidth="1"/>
    <col min="15624" max="15624" width="11.6328125" style="358" customWidth="1"/>
    <col min="15625" max="15625" width="2.6328125" style="358" customWidth="1"/>
    <col min="15626" max="15626" width="40.6328125" style="358" customWidth="1"/>
    <col min="15627" max="15627" width="5.453125" style="358" customWidth="1"/>
    <col min="15628" max="15628" width="2.6328125" style="358" customWidth="1"/>
    <col min="15629" max="15629" width="12.6328125" style="358" customWidth="1"/>
    <col min="15630" max="15630" width="2.6328125" style="358" customWidth="1"/>
    <col min="15631" max="15632" width="12.6328125" style="358" customWidth="1"/>
    <col min="15633" max="15633" width="2.6328125" style="358" customWidth="1"/>
    <col min="15634" max="15873" width="9.1796875" style="358"/>
    <col min="15874" max="15877" width="1.36328125" style="358" customWidth="1"/>
    <col min="15878" max="15878" width="40.6328125" style="358" customWidth="1"/>
    <col min="15879" max="15879" width="12.6328125" style="358" customWidth="1"/>
    <col min="15880" max="15880" width="11.6328125" style="358" customWidth="1"/>
    <col min="15881" max="15881" width="2.6328125" style="358" customWidth="1"/>
    <col min="15882" max="15882" width="40.6328125" style="358" customWidth="1"/>
    <col min="15883" max="15883" width="5.453125" style="358" customWidth="1"/>
    <col min="15884" max="15884" width="2.6328125" style="358" customWidth="1"/>
    <col min="15885" max="15885" width="12.6328125" style="358" customWidth="1"/>
    <col min="15886" max="15886" width="2.6328125" style="358" customWidth="1"/>
    <col min="15887" max="15888" width="12.6328125" style="358" customWidth="1"/>
    <col min="15889" max="15889" width="2.6328125" style="358" customWidth="1"/>
    <col min="15890" max="16129" width="9.1796875" style="358"/>
    <col min="16130" max="16133" width="1.36328125" style="358" customWidth="1"/>
    <col min="16134" max="16134" width="40.6328125" style="358" customWidth="1"/>
    <col min="16135" max="16135" width="12.6328125" style="358" customWidth="1"/>
    <col min="16136" max="16136" width="11.6328125" style="358" customWidth="1"/>
    <col min="16137" max="16137" width="2.6328125" style="358" customWidth="1"/>
    <col min="16138" max="16138" width="40.6328125" style="358" customWidth="1"/>
    <col min="16139" max="16139" width="5.453125" style="358" customWidth="1"/>
    <col min="16140" max="16140" width="2.6328125" style="358" customWidth="1"/>
    <col min="16141" max="16141" width="12.6328125" style="358" customWidth="1"/>
    <col min="16142" max="16142" width="2.6328125" style="358" customWidth="1"/>
    <col min="16143" max="16144" width="12.6328125" style="358" customWidth="1"/>
    <col min="16145" max="16145" width="2.6328125" style="358" customWidth="1"/>
    <col min="16146" max="16384" width="9.1796875" style="358"/>
  </cols>
  <sheetData>
    <row r="1" spans="1:20" s="342" customFormat="1" ht="21" x14ac:dyDescent="0.2">
      <c r="A1" s="331" t="s">
        <v>501</v>
      </c>
      <c r="B1" s="332"/>
      <c r="C1" s="333"/>
      <c r="D1" s="334"/>
      <c r="E1" s="335"/>
      <c r="F1" s="336"/>
      <c r="G1" s="337"/>
      <c r="H1" s="338"/>
      <c r="I1" s="336"/>
      <c r="J1" s="336"/>
      <c r="K1" s="336"/>
      <c r="L1" s="339"/>
      <c r="M1" s="340"/>
      <c r="N1" s="340"/>
      <c r="O1" s="340"/>
      <c r="P1" s="336"/>
      <c r="Q1" s="341"/>
      <c r="T1" s="343"/>
    </row>
    <row r="2" spans="1:20" ht="16.95" customHeight="1" thickBot="1" x14ac:dyDescent="0.3">
      <c r="A2" s="344"/>
      <c r="B2" s="345"/>
      <c r="C2" s="346"/>
      <c r="D2" s="347"/>
      <c r="E2" s="348"/>
      <c r="F2" s="349" t="s">
        <v>373</v>
      </c>
      <c r="I2" s="352" t="s">
        <v>65</v>
      </c>
      <c r="J2" s="353" t="e">
        <f ca="1">Calculations!G2</f>
        <v>#NUM!</v>
      </c>
      <c r="T2" s="359"/>
    </row>
    <row r="3" spans="1:20" s="345" customFormat="1" ht="16.05" customHeight="1" thickBot="1" x14ac:dyDescent="0.25">
      <c r="C3" s="360"/>
      <c r="D3" s="361"/>
      <c r="E3" s="344" t="s">
        <v>6</v>
      </c>
      <c r="F3" s="362" t="s">
        <v>7</v>
      </c>
      <c r="I3" s="363" t="s">
        <v>397</v>
      </c>
      <c r="J3" s="364" t="e">
        <f ca="1">Calculations!G3</f>
        <v>#NUM!</v>
      </c>
      <c r="L3" s="365"/>
      <c r="M3" s="355"/>
      <c r="N3" s="591" t="s">
        <v>268</v>
      </c>
      <c r="O3" s="592"/>
      <c r="P3" s="593"/>
      <c r="T3" s="366"/>
    </row>
    <row r="4" spans="1:20" s="368" customFormat="1" ht="16.05" customHeight="1" x14ac:dyDescent="0.25">
      <c r="A4" s="345"/>
      <c r="B4" s="345"/>
      <c r="C4" s="346"/>
      <c r="D4" s="347"/>
      <c r="E4" s="351" t="s">
        <v>8</v>
      </c>
      <c r="F4" s="367">
        <f xml:space="preserve"> MATCH(F3, M4:P4, 0)</f>
        <v>2</v>
      </c>
      <c r="G4" s="345"/>
      <c r="H4" s="345"/>
      <c r="L4" s="369">
        <f xml:space="preserve"> MATCH($F3, M4:P4, FALSE)</f>
        <v>2</v>
      </c>
      <c r="M4" s="370"/>
      <c r="N4" s="371" t="s">
        <v>7</v>
      </c>
      <c r="O4" s="371" t="s">
        <v>306</v>
      </c>
      <c r="P4" s="371" t="s">
        <v>307</v>
      </c>
      <c r="T4" s="372"/>
    </row>
    <row r="5" spans="1:20" s="368" customFormat="1" ht="16.05" customHeight="1" x14ac:dyDescent="0.25">
      <c r="A5" s="373" t="s">
        <v>153</v>
      </c>
      <c r="B5" s="358"/>
      <c r="C5" s="374"/>
      <c r="D5" s="375"/>
      <c r="E5" s="358"/>
      <c r="F5" s="376" t="s">
        <v>154</v>
      </c>
      <c r="G5" s="373" t="s">
        <v>155</v>
      </c>
      <c r="H5" s="373" t="s">
        <v>95</v>
      </c>
      <c r="I5" s="373" t="s">
        <v>156</v>
      </c>
      <c r="J5" s="373" t="s">
        <v>491</v>
      </c>
      <c r="K5" s="358"/>
      <c r="L5" s="377">
        <f xml:space="preserve"> MATCH($F4, M5:P5, FALSE)</f>
        <v>2</v>
      </c>
      <c r="M5" s="355"/>
      <c r="N5" s="378">
        <v>2</v>
      </c>
      <c r="O5" s="378">
        <v>3</v>
      </c>
      <c r="P5" s="378">
        <v>4</v>
      </c>
      <c r="Q5" s="379" t="s">
        <v>502</v>
      </c>
      <c r="T5" s="359"/>
    </row>
    <row r="6" spans="1:20" ht="16.05" customHeight="1" x14ac:dyDescent="0.25">
      <c r="A6" s="380" t="s">
        <v>10</v>
      </c>
      <c r="B6" s="380"/>
      <c r="C6" s="381"/>
      <c r="D6" s="382"/>
      <c r="E6" s="383"/>
      <c r="F6" s="383"/>
      <c r="G6" s="383"/>
      <c r="H6" s="384"/>
      <c r="I6" s="385"/>
      <c r="J6" s="383"/>
      <c r="K6" s="386"/>
      <c r="L6" s="383"/>
      <c r="M6" s="384"/>
      <c r="N6" s="387"/>
      <c r="O6" s="387"/>
      <c r="P6" s="387"/>
      <c r="Q6" s="388"/>
    </row>
    <row r="7" spans="1:20" s="398" customFormat="1" ht="16.05" customHeight="1" x14ac:dyDescent="0.2">
      <c r="A7" s="373"/>
      <c r="B7" s="373"/>
      <c r="C7" s="374"/>
      <c r="D7" s="375"/>
      <c r="E7" s="389" t="s">
        <v>99</v>
      </c>
      <c r="F7" s="390">
        <f ca="1" xml:space="preserve"> INDEX(M7:P7, F$4) * (1+H7)</f>
        <v>0</v>
      </c>
      <c r="G7" s="358" t="s">
        <v>77</v>
      </c>
      <c r="H7" s="391">
        <f ca="1">Sensitivity!E10</f>
        <v>0</v>
      </c>
      <c r="I7" s="392">
        <f>'Model Guide'!C10</f>
        <v>0.06</v>
      </c>
      <c r="J7" s="393"/>
      <c r="K7" s="394"/>
      <c r="L7" s="395">
        <f t="shared" ref="L7:L42" ca="1" si="0" xml:space="preserve"> IF(F7 = INDEX(M7:P7,$L$5), 0, 1)</f>
        <v>0</v>
      </c>
      <c r="M7" s="355"/>
      <c r="N7" s="396"/>
      <c r="O7" s="396"/>
      <c r="P7" s="396"/>
      <c r="Q7" s="397"/>
      <c r="R7" s="358"/>
      <c r="S7" s="358"/>
      <c r="T7" s="359"/>
    </row>
    <row r="8" spans="1:20" ht="16.05" customHeight="1" x14ac:dyDescent="0.25">
      <c r="E8" s="389" t="s">
        <v>69</v>
      </c>
      <c r="F8" s="390">
        <f xml:space="preserve"> INDEX(M8:P8, F$4) * (1+H8)</f>
        <v>0</v>
      </c>
      <c r="G8" s="358" t="s">
        <v>77</v>
      </c>
      <c r="H8" s="355"/>
      <c r="I8" s="392">
        <f>'Model Guide'!C11</f>
        <v>4.4999999999999998E-2</v>
      </c>
      <c r="J8" s="393"/>
      <c r="K8" s="251"/>
      <c r="L8" s="400">
        <f t="shared" si="0"/>
        <v>0</v>
      </c>
      <c r="N8" s="396"/>
      <c r="O8" s="396"/>
      <c r="P8" s="396"/>
    </row>
    <row r="9" spans="1:20" ht="16.05" customHeight="1" x14ac:dyDescent="0.25">
      <c r="E9" s="389" t="s">
        <v>291</v>
      </c>
      <c r="F9" s="401">
        <f xml:space="preserve"> INDEX(M9:P9, F$4)</f>
        <v>0</v>
      </c>
      <c r="G9" s="358" t="s">
        <v>285</v>
      </c>
      <c r="H9" s="355"/>
      <c r="I9" s="402" t="s">
        <v>489</v>
      </c>
      <c r="J9" s="393"/>
      <c r="K9" s="251"/>
      <c r="L9" s="400">
        <f t="shared" si="0"/>
        <v>0</v>
      </c>
      <c r="N9" s="403"/>
      <c r="O9" s="403"/>
      <c r="P9" s="403"/>
    </row>
    <row r="10" spans="1:20" ht="16.05" customHeight="1" x14ac:dyDescent="0.25">
      <c r="E10" s="389" t="s">
        <v>287</v>
      </c>
      <c r="F10" s="404">
        <f xml:space="preserve"> INDEX(M10:P10, F$4)</f>
        <v>0</v>
      </c>
      <c r="G10" s="358" t="s">
        <v>292</v>
      </c>
      <c r="H10" s="355"/>
      <c r="I10" s="405">
        <f>'Model Guide'!C13</f>
        <v>6</v>
      </c>
      <c r="J10" s="393"/>
      <c r="K10" s="251"/>
      <c r="L10" s="400">
        <f t="shared" si="0"/>
        <v>0</v>
      </c>
      <c r="N10" s="406"/>
      <c r="O10" s="406"/>
      <c r="P10" s="406"/>
    </row>
    <row r="11" spans="1:20" ht="16.05" customHeight="1" x14ac:dyDescent="0.25">
      <c r="E11" s="389" t="s">
        <v>290</v>
      </c>
      <c r="F11" s="401">
        <f xml:space="preserve"> INDEX(M11:P11, F$4) * (1+H11)</f>
        <v>-1</v>
      </c>
      <c r="G11" s="358" t="s">
        <v>285</v>
      </c>
      <c r="H11" s="355"/>
      <c r="I11" s="407" t="s">
        <v>390</v>
      </c>
      <c r="J11" s="393"/>
      <c r="K11" s="251"/>
      <c r="L11" s="400">
        <f t="shared" si="0"/>
        <v>0</v>
      </c>
      <c r="N11" s="408">
        <f xml:space="preserve"> DATE(YEAR(N9), MONTH(N9) + N10, DAY(N9)) - 1</f>
        <v>-1</v>
      </c>
      <c r="O11" s="408">
        <f xml:space="preserve"> DATE(YEAR(O9), MONTH(O9) + O10, DAY(O9)) - 1</f>
        <v>-1</v>
      </c>
      <c r="P11" s="408">
        <f xml:space="preserve"> DATE(YEAR(P9), MONTH(P9) + P10, DAY(P9)) - 1</f>
        <v>-1</v>
      </c>
    </row>
    <row r="12" spans="1:20" ht="16.05" customHeight="1" x14ac:dyDescent="0.25">
      <c r="E12" s="389" t="s">
        <v>288</v>
      </c>
      <c r="F12" s="404">
        <f xml:space="preserve"> INDEX(M12:P12, F$4) * (1+H12)</f>
        <v>0</v>
      </c>
      <c r="G12" s="358" t="s">
        <v>292</v>
      </c>
      <c r="H12" s="355"/>
      <c r="I12" s="405">
        <f>'Model Guide'!C15</f>
        <v>240</v>
      </c>
      <c r="J12" s="393"/>
      <c r="K12" s="251"/>
      <c r="L12" s="400">
        <f t="shared" si="0"/>
        <v>0</v>
      </c>
      <c r="N12" s="406"/>
      <c r="O12" s="406"/>
      <c r="P12" s="406"/>
    </row>
    <row r="13" spans="1:20" ht="16.05" customHeight="1" x14ac:dyDescent="0.25">
      <c r="A13" s="409"/>
      <c r="B13" s="409"/>
      <c r="C13" s="410"/>
      <c r="D13" s="411"/>
      <c r="E13" s="412" t="s">
        <v>289</v>
      </c>
      <c r="F13" s="401" t="e">
        <f xml:space="preserve"> INDEX(M13:P13, F$4) * (1+H13)</f>
        <v>#NUM!</v>
      </c>
      <c r="G13" s="413" t="s">
        <v>285</v>
      </c>
      <c r="H13" s="414"/>
      <c r="I13" s="407" t="s">
        <v>390</v>
      </c>
      <c r="J13" s="415"/>
      <c r="K13" s="416"/>
      <c r="L13" s="417" t="e">
        <f t="shared" si="0"/>
        <v>#NUM!</v>
      </c>
      <c r="M13" s="414"/>
      <c r="N13" s="418" t="e">
        <f xml:space="preserve"> DATE(YEAR(N11), MONTH(N11) + N12, DAY(N11)) - 1</f>
        <v>#NUM!</v>
      </c>
      <c r="O13" s="418" t="e">
        <f xml:space="preserve"> DATE(YEAR(O11), MONTH(O11) + O12, DAY(O11)) - 1</f>
        <v>#NUM!</v>
      </c>
      <c r="P13" s="418" t="e">
        <f xml:space="preserve"> DATE(YEAR(P11), MONTH(P11) + P12, DAY(P11)) - 1</f>
        <v>#NUM!</v>
      </c>
      <c r="Q13" s="419"/>
    </row>
    <row r="14" spans="1:20" ht="16.05" customHeight="1" x14ac:dyDescent="0.25">
      <c r="A14" s="373" t="s">
        <v>78</v>
      </c>
      <c r="E14" s="389"/>
      <c r="F14" s="420"/>
      <c r="G14" s="368"/>
      <c r="I14" s="421"/>
      <c r="J14" s="393"/>
      <c r="L14" s="400">
        <f t="shared" si="0"/>
        <v>0</v>
      </c>
      <c r="N14" s="422"/>
      <c r="O14" s="422"/>
      <c r="P14" s="422"/>
      <c r="Q14" s="359"/>
      <c r="T14" s="359"/>
    </row>
    <row r="15" spans="1:20" ht="16.05" customHeight="1" x14ac:dyDescent="0.25">
      <c r="E15" s="389" t="s">
        <v>72</v>
      </c>
      <c r="F15" s="404">
        <f xml:space="preserve"> INDEX(M15:P15, F$4)</f>
        <v>0</v>
      </c>
      <c r="G15" s="368" t="s">
        <v>162</v>
      </c>
      <c r="I15" s="402" t="s">
        <v>490</v>
      </c>
      <c r="J15" s="393"/>
      <c r="L15" s="400">
        <f t="shared" si="0"/>
        <v>0</v>
      </c>
      <c r="N15" s="406"/>
      <c r="O15" s="406"/>
      <c r="P15" s="406"/>
      <c r="Q15" s="359"/>
      <c r="T15" s="359"/>
    </row>
    <row r="16" spans="1:20" ht="16.05" customHeight="1" x14ac:dyDescent="0.25">
      <c r="E16" s="389" t="s">
        <v>73</v>
      </c>
      <c r="F16" s="404">
        <f xml:space="preserve"> INDEX(M16:P16, F$4)</f>
        <v>0</v>
      </c>
      <c r="G16" s="368" t="s">
        <v>71</v>
      </c>
      <c r="I16" s="402" t="s">
        <v>490</v>
      </c>
      <c r="J16" s="393"/>
      <c r="L16" s="400">
        <f t="shared" si="0"/>
        <v>0</v>
      </c>
      <c r="N16" s="406"/>
      <c r="O16" s="406"/>
      <c r="P16" s="406"/>
      <c r="Q16" s="359"/>
      <c r="T16" s="359"/>
    </row>
    <row r="17" spans="1:20" ht="16.05" customHeight="1" x14ac:dyDescent="0.25">
      <c r="A17" s="409"/>
      <c r="B17" s="409"/>
      <c r="C17" s="410"/>
      <c r="D17" s="411"/>
      <c r="E17" s="412" t="s">
        <v>97</v>
      </c>
      <c r="F17" s="423">
        <f xml:space="preserve"> INDEX(M17:P17, F$4)</f>
        <v>0</v>
      </c>
      <c r="G17" s="413" t="s">
        <v>77</v>
      </c>
      <c r="H17" s="414"/>
      <c r="I17" s="424">
        <f>'Model Guide'!C20</f>
        <v>5.0000000000000001E-3</v>
      </c>
      <c r="J17" s="415"/>
      <c r="K17" s="416"/>
      <c r="L17" s="417">
        <f t="shared" si="0"/>
        <v>0</v>
      </c>
      <c r="M17" s="414"/>
      <c r="N17" s="425"/>
      <c r="O17" s="425"/>
      <c r="P17" s="425"/>
      <c r="Q17" s="419"/>
      <c r="T17" s="359"/>
    </row>
    <row r="18" spans="1:20" ht="16.05" customHeight="1" x14ac:dyDescent="0.25">
      <c r="A18" s="373" t="s">
        <v>12</v>
      </c>
      <c r="G18" s="426"/>
      <c r="I18" s="421"/>
      <c r="J18" s="393"/>
      <c r="L18" s="400">
        <f t="shared" si="0"/>
        <v>0</v>
      </c>
      <c r="N18" s="427"/>
      <c r="O18" s="427"/>
      <c r="P18" s="427"/>
    </row>
    <row r="19" spans="1:20" s="431" customFormat="1" ht="16.05" customHeight="1" x14ac:dyDescent="0.2">
      <c r="A19" s="428"/>
      <c r="B19" s="428"/>
      <c r="C19" s="429"/>
      <c r="D19" s="430"/>
      <c r="E19" s="431" t="s">
        <v>70</v>
      </c>
      <c r="F19" s="432">
        <f t="shared" ref="F19:F26" ca="1" si="1" xml:space="preserve"> INDEX(M19:P19, F$4) * (1+H19)</f>
        <v>0</v>
      </c>
      <c r="G19" s="433" t="s">
        <v>29</v>
      </c>
      <c r="H19" s="434">
        <f ca="1">Sensitivity!E35</f>
        <v>0</v>
      </c>
      <c r="I19" s="387">
        <f>'Model Guide'!C22</f>
        <v>1029</v>
      </c>
      <c r="J19" s="435"/>
      <c r="L19" s="400">
        <f t="shared" ca="1" si="0"/>
        <v>0</v>
      </c>
      <c r="M19" s="355"/>
      <c r="N19" s="436"/>
      <c r="O19" s="436"/>
      <c r="P19" s="436"/>
      <c r="Q19" s="437"/>
      <c r="R19" s="358"/>
      <c r="T19" s="437"/>
    </row>
    <row r="20" spans="1:20" s="398" customFormat="1" ht="16.05" customHeight="1" x14ac:dyDescent="0.2">
      <c r="A20" s="345"/>
      <c r="B20" s="345"/>
      <c r="C20" s="346"/>
      <c r="D20" s="347"/>
      <c r="E20" s="368" t="s">
        <v>309</v>
      </c>
      <c r="F20" s="423">
        <f t="shared" si="1"/>
        <v>0</v>
      </c>
      <c r="G20" s="368" t="s">
        <v>1</v>
      </c>
      <c r="H20" s="351"/>
      <c r="I20" s="424">
        <f>'Model Guide'!C23</f>
        <v>0</v>
      </c>
      <c r="J20" s="438"/>
      <c r="L20" s="400">
        <f t="shared" si="0"/>
        <v>0</v>
      </c>
      <c r="M20" s="355"/>
      <c r="N20" s="439"/>
      <c r="O20" s="439"/>
      <c r="P20" s="439"/>
      <c r="Q20" s="359"/>
      <c r="R20" s="358"/>
      <c r="T20" s="359"/>
    </row>
    <row r="21" spans="1:20" s="398" customFormat="1" ht="16.05" customHeight="1" x14ac:dyDescent="0.2">
      <c r="A21" s="345"/>
      <c r="B21" s="345"/>
      <c r="C21" s="346"/>
      <c r="D21" s="347"/>
      <c r="E21" s="368" t="s">
        <v>126</v>
      </c>
      <c r="F21" s="432">
        <f t="shared" si="1"/>
        <v>0</v>
      </c>
      <c r="G21" s="368" t="s">
        <v>116</v>
      </c>
      <c r="H21" s="351"/>
      <c r="I21" s="402" t="s">
        <v>490</v>
      </c>
      <c r="J21" s="438"/>
      <c r="L21" s="400">
        <f t="shared" si="0"/>
        <v>0</v>
      </c>
      <c r="M21" s="355"/>
      <c r="N21" s="440"/>
      <c r="O21" s="440"/>
      <c r="P21" s="440"/>
      <c r="Q21" s="359"/>
      <c r="R21" s="358"/>
      <c r="T21" s="359"/>
    </row>
    <row r="22" spans="1:20" s="398" customFormat="1" ht="16.05" customHeight="1" x14ac:dyDescent="0.2">
      <c r="A22" s="345"/>
      <c r="B22" s="345"/>
      <c r="C22" s="346"/>
      <c r="D22" s="347"/>
      <c r="E22" s="368" t="s">
        <v>127</v>
      </c>
      <c r="F22" s="404">
        <f t="shared" si="1"/>
        <v>0</v>
      </c>
      <c r="G22" s="368" t="s">
        <v>128</v>
      </c>
      <c r="H22" s="351"/>
      <c r="I22" s="405">
        <f>'Model Guide'!C25</f>
        <v>1</v>
      </c>
      <c r="J22" s="438"/>
      <c r="L22" s="400">
        <f t="shared" si="0"/>
        <v>0</v>
      </c>
      <c r="M22" s="355"/>
      <c r="N22" s="440"/>
      <c r="O22" s="440"/>
      <c r="P22" s="440"/>
      <c r="Q22" s="359"/>
      <c r="T22" s="359"/>
    </row>
    <row r="23" spans="1:20" s="398" customFormat="1" ht="16.05" customHeight="1" x14ac:dyDescent="0.2">
      <c r="A23" s="345"/>
      <c r="B23" s="345"/>
      <c r="C23" s="346"/>
      <c r="D23" s="347"/>
      <c r="E23" s="368" t="s">
        <v>118</v>
      </c>
      <c r="F23" s="404">
        <f t="shared" si="1"/>
        <v>0</v>
      </c>
      <c r="G23" s="368" t="s">
        <v>116</v>
      </c>
      <c r="H23" s="351"/>
      <c r="I23" s="407" t="s">
        <v>390</v>
      </c>
      <c r="J23" s="438"/>
      <c r="L23" s="400">
        <f t="shared" si="0"/>
        <v>0</v>
      </c>
      <c r="M23" s="355"/>
      <c r="N23" s="441">
        <f>N21*N22</f>
        <v>0</v>
      </c>
      <c r="O23" s="441">
        <f>O21*O22</f>
        <v>0</v>
      </c>
      <c r="P23" s="441">
        <f>P21*P22</f>
        <v>0</v>
      </c>
      <c r="Q23" s="359"/>
      <c r="T23" s="359"/>
    </row>
    <row r="24" spans="1:20" s="398" customFormat="1" ht="16.05" customHeight="1" x14ac:dyDescent="0.2">
      <c r="A24" s="345"/>
      <c r="B24" s="345"/>
      <c r="C24" s="346"/>
      <c r="D24" s="347"/>
      <c r="E24" s="368" t="s">
        <v>13</v>
      </c>
      <c r="F24" s="442">
        <f t="shared" ca="1" si="1"/>
        <v>0</v>
      </c>
      <c r="G24" s="368" t="s">
        <v>53</v>
      </c>
      <c r="H24" s="434">
        <f ca="1">Sensitivity!E23</f>
        <v>0</v>
      </c>
      <c r="I24" s="443">
        <v>1.7500000000000002E-2</v>
      </c>
      <c r="J24" s="421"/>
      <c r="L24" s="400">
        <f t="shared" ca="1" si="0"/>
        <v>0</v>
      </c>
      <c r="M24" s="355"/>
      <c r="N24" s="444"/>
      <c r="O24" s="444"/>
      <c r="P24" s="444"/>
      <c r="Q24" s="359"/>
      <c r="R24" s="368"/>
      <c r="S24" s="368"/>
      <c r="T24" s="359"/>
    </row>
    <row r="25" spans="1:20" s="398" customFormat="1" ht="16.05" customHeight="1" x14ac:dyDescent="0.2">
      <c r="A25" s="345"/>
      <c r="B25" s="345"/>
      <c r="C25" s="346"/>
      <c r="D25" s="347"/>
      <c r="E25" s="368" t="s">
        <v>100</v>
      </c>
      <c r="F25" s="445">
        <f t="shared" si="1"/>
        <v>0</v>
      </c>
      <c r="G25" s="368" t="s">
        <v>116</v>
      </c>
      <c r="H25" s="434"/>
      <c r="I25" s="402" t="s">
        <v>490</v>
      </c>
      <c r="J25" s="421"/>
      <c r="L25" s="400">
        <f t="shared" si="0"/>
        <v>0</v>
      </c>
      <c r="M25" s="355"/>
      <c r="N25" s="436"/>
      <c r="O25" s="436"/>
      <c r="P25" s="436"/>
      <c r="Q25" s="359"/>
      <c r="R25" s="368"/>
      <c r="S25" s="368"/>
      <c r="T25" s="359"/>
    </row>
    <row r="26" spans="1:20" s="398" customFormat="1" ht="16.05" customHeight="1" x14ac:dyDescent="0.2">
      <c r="A26" s="409"/>
      <c r="B26" s="409"/>
      <c r="C26" s="410"/>
      <c r="D26" s="446"/>
      <c r="E26" s="413" t="s">
        <v>33</v>
      </c>
      <c r="F26" s="442">
        <f t="shared" si="1"/>
        <v>0</v>
      </c>
      <c r="G26" s="413" t="s">
        <v>53</v>
      </c>
      <c r="H26" s="414"/>
      <c r="I26" s="443">
        <v>5.0000000000000001E-3</v>
      </c>
      <c r="J26" s="447"/>
      <c r="K26" s="448"/>
      <c r="L26" s="417">
        <f t="shared" si="0"/>
        <v>0</v>
      </c>
      <c r="M26" s="414"/>
      <c r="N26" s="444"/>
      <c r="O26" s="444"/>
      <c r="P26" s="444"/>
      <c r="Q26" s="419"/>
      <c r="R26" s="368"/>
      <c r="S26" s="368"/>
      <c r="T26" s="359"/>
    </row>
    <row r="27" spans="1:20" s="368" customFormat="1" ht="16.05" customHeight="1" x14ac:dyDescent="0.2">
      <c r="A27" s="345" t="s">
        <v>166</v>
      </c>
      <c r="B27" s="345"/>
      <c r="C27" s="346"/>
      <c r="D27" s="347"/>
      <c r="G27" s="449"/>
      <c r="H27" s="351"/>
      <c r="I27" s="450"/>
      <c r="J27" s="438"/>
      <c r="L27" s="400">
        <f t="shared" si="0"/>
        <v>0</v>
      </c>
      <c r="M27" s="355"/>
      <c r="N27" s="427"/>
      <c r="O27" s="427"/>
      <c r="P27" s="427"/>
      <c r="Q27" s="359"/>
      <c r="T27" s="359"/>
    </row>
    <row r="28" spans="1:20" s="368" customFormat="1" ht="16.05" customHeight="1" x14ac:dyDescent="0.2">
      <c r="A28" s="345"/>
      <c r="B28" s="345"/>
      <c r="C28" s="346"/>
      <c r="D28" s="347"/>
      <c r="E28" s="368" t="s">
        <v>167</v>
      </c>
      <c r="F28" s="445">
        <f xml:space="preserve"> INDEX(M28:P28, F$4)</f>
        <v>0</v>
      </c>
      <c r="G28" s="451" t="s">
        <v>22</v>
      </c>
      <c r="H28" s="434"/>
      <c r="I28" s="402" t="s">
        <v>490</v>
      </c>
      <c r="J28" s="393"/>
      <c r="L28" s="400">
        <f t="shared" si="0"/>
        <v>0</v>
      </c>
      <c r="M28" s="452"/>
      <c r="N28" s="440">
        <v>0</v>
      </c>
      <c r="O28" s="440">
        <v>0</v>
      </c>
      <c r="P28" s="440">
        <v>0</v>
      </c>
      <c r="Q28" s="359"/>
      <c r="T28" s="359"/>
    </row>
    <row r="29" spans="1:20" s="368" customFormat="1" ht="27.6" x14ac:dyDescent="0.2">
      <c r="A29" s="345"/>
      <c r="B29" s="345"/>
      <c r="C29" s="346"/>
      <c r="D29" s="347"/>
      <c r="E29" s="368" t="s">
        <v>75</v>
      </c>
      <c r="F29" s="404">
        <f>N29</f>
        <v>0</v>
      </c>
      <c r="G29" s="449" t="s">
        <v>9</v>
      </c>
      <c r="H29" s="351"/>
      <c r="I29" s="405">
        <v>15</v>
      </c>
      <c r="J29" s="453" t="str">
        <f>IF(F29&gt;F12/12, "LONGER THAN PPA", "OK")</f>
        <v>OK</v>
      </c>
      <c r="L29" s="400">
        <f t="shared" si="0"/>
        <v>0</v>
      </c>
      <c r="M29" s="452"/>
      <c r="N29" s="454"/>
      <c r="O29" s="454"/>
      <c r="P29" s="454"/>
      <c r="Q29" s="359"/>
      <c r="T29" s="359"/>
    </row>
    <row r="30" spans="1:20" s="368" customFormat="1" ht="16.05" customHeight="1" x14ac:dyDescent="0.2">
      <c r="A30" s="345"/>
      <c r="B30" s="345"/>
      <c r="C30" s="346"/>
      <c r="D30" s="347"/>
      <c r="E30" s="368" t="s">
        <v>74</v>
      </c>
      <c r="F30" s="423">
        <f xml:space="preserve"> INDEX(M30:P30, F$4)</f>
        <v>0</v>
      </c>
      <c r="G30" s="449" t="s">
        <v>77</v>
      </c>
      <c r="H30" s="351"/>
      <c r="I30" s="424">
        <f>'Model Guide'!C33</f>
        <v>0.1142</v>
      </c>
      <c r="J30" s="438"/>
      <c r="L30" s="400">
        <f t="shared" si="0"/>
        <v>0</v>
      </c>
      <c r="M30" s="452"/>
      <c r="N30" s="444"/>
      <c r="O30" s="444"/>
      <c r="P30" s="444"/>
      <c r="Q30" s="359"/>
      <c r="T30" s="359"/>
    </row>
    <row r="31" spans="1:20" s="368" customFormat="1" ht="16.05" customHeight="1" x14ac:dyDescent="0.2">
      <c r="A31" s="345"/>
      <c r="B31" s="345"/>
      <c r="C31" s="346"/>
      <c r="D31" s="347"/>
      <c r="E31" s="368" t="s">
        <v>161</v>
      </c>
      <c r="F31" s="423">
        <f xml:space="preserve"> INDEX(M31:P31, F$4)</f>
        <v>0</v>
      </c>
      <c r="G31" s="449" t="s">
        <v>339</v>
      </c>
      <c r="H31" s="351"/>
      <c r="I31" s="424">
        <f>'Model Guide'!C34</f>
        <v>0.02</v>
      </c>
      <c r="J31" s="438"/>
      <c r="L31" s="400">
        <f t="shared" si="0"/>
        <v>0</v>
      </c>
      <c r="M31" s="452"/>
      <c r="N31" s="444"/>
      <c r="O31" s="444"/>
      <c r="P31" s="444"/>
      <c r="Q31" s="359"/>
      <c r="T31" s="359"/>
    </row>
    <row r="32" spans="1:20" s="368" customFormat="1" ht="16.05" customHeight="1" x14ac:dyDescent="0.2">
      <c r="A32" s="345"/>
      <c r="B32" s="345"/>
      <c r="C32" s="346"/>
      <c r="D32" s="347"/>
      <c r="E32" s="368" t="s">
        <v>150</v>
      </c>
      <c r="F32" s="432">
        <f xml:space="preserve"> INDEX(M32:P32, F$4)</f>
        <v>0</v>
      </c>
      <c r="G32" s="449" t="s">
        <v>151</v>
      </c>
      <c r="H32" s="351"/>
      <c r="I32" s="387">
        <f>'Model Guide'!C35</f>
        <v>1.25</v>
      </c>
      <c r="J32" s="438"/>
      <c r="L32" s="400">
        <f t="shared" si="0"/>
        <v>0</v>
      </c>
      <c r="M32" s="452"/>
      <c r="N32" s="455"/>
      <c r="O32" s="455"/>
      <c r="P32" s="455"/>
      <c r="Q32" s="359"/>
      <c r="T32" s="359"/>
    </row>
    <row r="33" spans="1:20" s="368" customFormat="1" ht="16.05" customHeight="1" x14ac:dyDescent="0.2">
      <c r="A33" s="345"/>
      <c r="B33" s="345"/>
      <c r="C33" s="346"/>
      <c r="D33" s="347"/>
      <c r="E33" s="368" t="s">
        <v>50</v>
      </c>
      <c r="F33" s="423">
        <f xml:space="preserve"> INDEX(M33:P33, F$4)</f>
        <v>0</v>
      </c>
      <c r="G33" s="449" t="s">
        <v>1</v>
      </c>
      <c r="H33" s="351"/>
      <c r="I33" s="424">
        <v>0.6</v>
      </c>
      <c r="J33" s="453" t="str">
        <f>IF(F33=0,"OK",(IF(Results!$G$20&lt;1.2,"MIN DSCR below 1.2","MIN DSCR OK")))</f>
        <v>OK</v>
      </c>
      <c r="L33" s="400">
        <f t="shared" si="0"/>
        <v>0</v>
      </c>
      <c r="M33" s="452"/>
      <c r="N33" s="456"/>
      <c r="O33" s="456"/>
      <c r="P33" s="456"/>
      <c r="Q33" s="359"/>
      <c r="T33" s="359"/>
    </row>
    <row r="34" spans="1:20" s="368" customFormat="1" ht="16.05" customHeight="1" x14ac:dyDescent="0.2">
      <c r="A34" s="345" t="s">
        <v>76</v>
      </c>
      <c r="B34" s="345"/>
      <c r="C34" s="346"/>
      <c r="D34" s="347"/>
      <c r="G34" s="449"/>
      <c r="H34" s="351"/>
      <c r="I34" s="457"/>
      <c r="J34" s="438"/>
      <c r="L34" s="400">
        <f t="shared" si="0"/>
        <v>0</v>
      </c>
      <c r="M34" s="355"/>
      <c r="N34" s="427"/>
      <c r="O34" s="427"/>
      <c r="P34" s="427"/>
      <c r="Q34" s="359"/>
      <c r="T34" s="359"/>
    </row>
    <row r="35" spans="1:20" s="461" customFormat="1" ht="16.05" customHeight="1" x14ac:dyDescent="0.2">
      <c r="A35" s="458"/>
      <c r="B35" s="458"/>
      <c r="C35" s="459"/>
      <c r="D35" s="460"/>
      <c r="E35" s="461" t="s">
        <v>51</v>
      </c>
      <c r="F35" s="404">
        <f ca="1" xml:space="preserve"> INDEX(M35:P35, F$4) * (1+H35)</f>
        <v>0</v>
      </c>
      <c r="G35" s="451" t="s">
        <v>22</v>
      </c>
      <c r="H35" s="434">
        <f ca="1">Sensitivity!E48</f>
        <v>0</v>
      </c>
      <c r="I35" s="402" t="s">
        <v>490</v>
      </c>
      <c r="J35" s="421"/>
      <c r="L35" s="400">
        <f t="shared" ca="1" si="0"/>
        <v>0</v>
      </c>
      <c r="M35" s="355"/>
      <c r="N35" s="406"/>
      <c r="O35" s="406"/>
      <c r="P35" s="406"/>
      <c r="Q35" s="359"/>
      <c r="T35" s="462"/>
    </row>
    <row r="36" spans="1:20" s="461" customFormat="1" ht="16.05" customHeight="1" x14ac:dyDescent="0.2">
      <c r="A36" s="458"/>
      <c r="B36" s="458"/>
      <c r="C36" s="459"/>
      <c r="D36" s="460"/>
      <c r="E36" s="461" t="s">
        <v>89</v>
      </c>
      <c r="F36" s="404">
        <f xml:space="preserve"> INDEX(M36:P36, F$4)</f>
        <v>0</v>
      </c>
      <c r="G36" s="451" t="s">
        <v>22</v>
      </c>
      <c r="H36" s="434"/>
      <c r="I36" s="402" t="s">
        <v>490</v>
      </c>
      <c r="J36" s="463"/>
      <c r="L36" s="400">
        <f t="shared" si="0"/>
        <v>0</v>
      </c>
      <c r="M36" s="355"/>
      <c r="N36" s="406"/>
      <c r="O36" s="406"/>
      <c r="P36" s="406"/>
      <c r="Q36" s="359"/>
      <c r="T36" s="437"/>
    </row>
    <row r="37" spans="1:20" s="461" customFormat="1" ht="16.05" customHeight="1" x14ac:dyDescent="0.2">
      <c r="A37" s="458"/>
      <c r="B37" s="458"/>
      <c r="C37" s="459"/>
      <c r="D37" s="460"/>
      <c r="E37" s="461" t="s">
        <v>91</v>
      </c>
      <c r="F37" s="404">
        <f xml:space="preserve"> INDEX(M37:P37, F$4)</f>
        <v>0</v>
      </c>
      <c r="G37" s="451" t="s">
        <v>90</v>
      </c>
      <c r="H37" s="434"/>
      <c r="I37" s="402" t="s">
        <v>488</v>
      </c>
      <c r="J37" s="463"/>
      <c r="L37" s="400">
        <f t="shared" si="0"/>
        <v>0</v>
      </c>
      <c r="M37" s="355"/>
      <c r="N37" s="406"/>
      <c r="O37" s="406"/>
      <c r="P37" s="406"/>
      <c r="Q37" s="359"/>
      <c r="T37" s="437"/>
    </row>
    <row r="38" spans="1:20" ht="16.05" customHeight="1" x14ac:dyDescent="0.25">
      <c r="A38" s="373" t="s">
        <v>14</v>
      </c>
      <c r="F38" s="368"/>
      <c r="G38" s="464"/>
      <c r="I38" s="350"/>
      <c r="J38" s="393"/>
      <c r="L38" s="400">
        <f t="shared" si="0"/>
        <v>0</v>
      </c>
      <c r="N38" s="427"/>
      <c r="O38" s="427"/>
      <c r="P38" s="427"/>
      <c r="Q38" s="359"/>
    </row>
    <row r="39" spans="1:20" s="469" customFormat="1" ht="16.05" customHeight="1" x14ac:dyDescent="0.2">
      <c r="A39" s="465"/>
      <c r="B39" s="465"/>
      <c r="C39" s="466"/>
      <c r="D39" s="467"/>
      <c r="E39" s="467" t="s">
        <v>374</v>
      </c>
      <c r="F39" s="423">
        <f xml:space="preserve"> INDEX(M39:P39, F$4)</f>
        <v>0</v>
      </c>
      <c r="G39" s="467" t="s">
        <v>1</v>
      </c>
      <c r="H39" s="467"/>
      <c r="I39" s="424">
        <v>0.28000000000000003</v>
      </c>
      <c r="J39" s="468"/>
      <c r="L39" s="400">
        <f t="shared" si="0"/>
        <v>0</v>
      </c>
      <c r="M39" s="461"/>
      <c r="N39" s="456"/>
      <c r="O39" s="456"/>
      <c r="P39" s="456"/>
      <c r="Q39" s="359"/>
      <c r="T39" s="470"/>
    </row>
    <row r="40" spans="1:20" ht="16.05" customHeight="1" x14ac:dyDescent="0.25">
      <c r="A40" s="373" t="s">
        <v>15</v>
      </c>
      <c r="F40" s="471"/>
      <c r="G40" s="464"/>
      <c r="I40" s="472"/>
      <c r="J40" s="393"/>
      <c r="L40" s="400">
        <f t="shared" si="0"/>
        <v>0</v>
      </c>
      <c r="N40" s="427"/>
      <c r="O40" s="427"/>
      <c r="P40" s="427"/>
      <c r="Q40" s="359"/>
    </row>
    <row r="41" spans="1:20" s="477" customFormat="1" ht="16.05" customHeight="1" x14ac:dyDescent="0.2">
      <c r="A41" s="473"/>
      <c r="B41" s="473"/>
      <c r="C41" s="474"/>
      <c r="D41" s="475"/>
      <c r="E41" s="420" t="s">
        <v>16</v>
      </c>
      <c r="F41" s="424">
        <f xml:space="preserve"> INDEX(M41:P41, F$4)</f>
        <v>0</v>
      </c>
      <c r="G41" s="420" t="s">
        <v>77</v>
      </c>
      <c r="H41" s="351"/>
      <c r="I41" s="424">
        <v>0.15</v>
      </c>
      <c r="J41" s="476"/>
      <c r="L41" s="400">
        <f t="shared" si="0"/>
        <v>0</v>
      </c>
      <c r="M41" s="355"/>
      <c r="N41" s="396"/>
      <c r="O41" s="396"/>
      <c r="P41" s="396"/>
      <c r="Q41" s="359"/>
      <c r="T41" s="478"/>
    </row>
    <row r="42" spans="1:20" ht="16.05" customHeight="1" x14ac:dyDescent="0.25">
      <c r="A42" s="409"/>
      <c r="B42" s="409"/>
      <c r="C42" s="410"/>
      <c r="D42" s="411"/>
      <c r="E42" s="413" t="s">
        <v>92</v>
      </c>
      <c r="F42" s="424">
        <f xml:space="preserve"> INDEX(M42:P42, F$4)</f>
        <v>0</v>
      </c>
      <c r="G42" s="479" t="s">
        <v>77</v>
      </c>
      <c r="H42" s="414"/>
      <c r="I42" s="424">
        <v>9.0999999999999998E-2</v>
      </c>
      <c r="J42" s="415"/>
      <c r="K42" s="416"/>
      <c r="L42" s="417">
        <f t="shared" si="0"/>
        <v>0</v>
      </c>
      <c r="M42" s="414"/>
      <c r="N42" s="396"/>
      <c r="O42" s="396"/>
      <c r="P42" s="396"/>
      <c r="Q42" s="419"/>
    </row>
    <row r="43" spans="1:20" ht="16.05" customHeight="1" x14ac:dyDescent="0.25">
      <c r="F43" s="471"/>
      <c r="G43" s="420"/>
      <c r="I43" s="375"/>
      <c r="J43" s="375"/>
      <c r="L43" s="92"/>
      <c r="N43" s="480"/>
      <c r="O43" s="480"/>
      <c r="P43" s="480"/>
      <c r="Q43" s="359"/>
    </row>
    <row r="44" spans="1:20" ht="16.05" customHeight="1" x14ac:dyDescent="0.25">
      <c r="A44" s="373" t="s">
        <v>79</v>
      </c>
      <c r="G44" s="358"/>
      <c r="H44" s="358"/>
      <c r="L44" s="357"/>
      <c r="N44" s="357"/>
      <c r="Q44" s="464"/>
      <c r="T44" s="464"/>
    </row>
    <row r="45" spans="1:20" s="484" customFormat="1" ht="16.05" customHeight="1" x14ac:dyDescent="0.2">
      <c r="A45" s="481"/>
      <c r="B45" s="481"/>
      <c r="C45" s="482"/>
      <c r="D45" s="483"/>
      <c r="E45" s="484" t="s">
        <v>80</v>
      </c>
      <c r="F45" s="485" t="e">
        <f ca="1">($F$24 * $F$35) / $F$15 * 1000</f>
        <v>#DIV/0!</v>
      </c>
      <c r="G45" s="484" t="s">
        <v>81</v>
      </c>
      <c r="H45" s="486" t="s">
        <v>494</v>
      </c>
      <c r="L45" s="487"/>
      <c r="M45" s="488"/>
      <c r="N45" s="487"/>
      <c r="O45" s="488"/>
      <c r="T45" s="489"/>
    </row>
    <row r="46" spans="1:20" s="484" customFormat="1" ht="16.05" customHeight="1" x14ac:dyDescent="0.2">
      <c r="A46" s="481"/>
      <c r="B46" s="481"/>
      <c r="C46" s="482"/>
      <c r="D46" s="483"/>
      <c r="E46" s="484" t="s">
        <v>412</v>
      </c>
      <c r="F46" s="490">
        <f ca="1">F24 * F35 * 1000</f>
        <v>0</v>
      </c>
      <c r="G46" s="484" t="s">
        <v>413</v>
      </c>
      <c r="H46" s="486"/>
      <c r="L46" s="487"/>
      <c r="M46" s="488"/>
      <c r="N46" s="487"/>
      <c r="O46" s="488"/>
      <c r="T46" s="489"/>
    </row>
    <row r="47" spans="1:20" s="484" customFormat="1" ht="16.05" customHeight="1" x14ac:dyDescent="0.2">
      <c r="A47" s="481"/>
      <c r="B47" s="481"/>
      <c r="C47" s="482"/>
      <c r="D47" s="483"/>
      <c r="E47" s="484" t="s">
        <v>51</v>
      </c>
      <c r="F47" s="491" t="e">
        <f ca="1">F35/F15 * 1000</f>
        <v>#DIV/0!</v>
      </c>
      <c r="G47" s="484" t="s">
        <v>375</v>
      </c>
      <c r="H47" s="486" t="s">
        <v>317</v>
      </c>
      <c r="L47" s="487"/>
      <c r="M47" s="488"/>
      <c r="N47" s="487"/>
      <c r="O47" s="488"/>
      <c r="T47" s="492"/>
    </row>
    <row r="48" spans="1:20" x14ac:dyDescent="0.25">
      <c r="L48" s="357"/>
      <c r="N48" s="357"/>
    </row>
    <row r="50" spans="1:17" x14ac:dyDescent="0.25">
      <c r="A50" s="373" t="s">
        <v>493</v>
      </c>
      <c r="H50" s="354"/>
    </row>
    <row r="51" spans="1:17" x14ac:dyDescent="0.25">
      <c r="H51" s="354"/>
    </row>
    <row r="52" spans="1:17" x14ac:dyDescent="0.25">
      <c r="E52" s="358" t="s">
        <v>293</v>
      </c>
      <c r="F52" s="493">
        <v>1</v>
      </c>
      <c r="G52" s="350" t="s">
        <v>294</v>
      </c>
      <c r="H52" s="354"/>
    </row>
    <row r="53" spans="1:17" x14ac:dyDescent="0.25">
      <c r="E53" s="358" t="s">
        <v>295</v>
      </c>
      <c r="F53" s="493">
        <v>2</v>
      </c>
      <c r="G53" s="350" t="s">
        <v>284</v>
      </c>
      <c r="H53" s="354"/>
    </row>
    <row r="54" spans="1:17" x14ac:dyDescent="0.25">
      <c r="E54" s="358" t="s">
        <v>296</v>
      </c>
      <c r="F54" s="493">
        <v>12</v>
      </c>
      <c r="G54" s="350" t="s">
        <v>292</v>
      </c>
      <c r="H54" s="354"/>
    </row>
    <row r="55" spans="1:17" x14ac:dyDescent="0.25">
      <c r="E55" s="358" t="s">
        <v>297</v>
      </c>
      <c r="F55" s="493">
        <v>6</v>
      </c>
      <c r="G55" s="350" t="s">
        <v>292</v>
      </c>
      <c r="H55" s="354"/>
    </row>
    <row r="56" spans="1:17" x14ac:dyDescent="0.25">
      <c r="E56" s="358" t="s">
        <v>298</v>
      </c>
      <c r="F56" s="493">
        <v>12</v>
      </c>
      <c r="G56" s="350" t="s">
        <v>292</v>
      </c>
      <c r="H56" s="354"/>
    </row>
    <row r="57" spans="1:17" x14ac:dyDescent="0.25">
      <c r="E57" s="358" t="s">
        <v>299</v>
      </c>
      <c r="F57" s="494">
        <v>2020</v>
      </c>
      <c r="G57" s="350" t="s">
        <v>286</v>
      </c>
      <c r="H57" s="354"/>
    </row>
    <row r="58" spans="1:17" x14ac:dyDescent="0.25">
      <c r="E58" s="358" t="s">
        <v>300</v>
      </c>
      <c r="F58" s="493">
        <v>12</v>
      </c>
      <c r="G58" s="350" t="s">
        <v>301</v>
      </c>
      <c r="H58" s="354"/>
    </row>
    <row r="59" spans="1:17" x14ac:dyDescent="0.25">
      <c r="E59" s="358" t="s">
        <v>302</v>
      </c>
      <c r="F59" s="495">
        <v>0.5</v>
      </c>
      <c r="G59" s="350" t="s">
        <v>303</v>
      </c>
      <c r="H59" s="354"/>
    </row>
    <row r="60" spans="1:17" x14ac:dyDescent="0.25">
      <c r="E60" s="358" t="s">
        <v>304</v>
      </c>
      <c r="F60" s="493">
        <v>1000</v>
      </c>
      <c r="G60" s="350" t="s">
        <v>305</v>
      </c>
      <c r="H60" s="354"/>
    </row>
    <row r="61" spans="1:17" x14ac:dyDescent="0.25">
      <c r="E61" s="358" t="s">
        <v>0</v>
      </c>
      <c r="F61" s="493" t="s">
        <v>68</v>
      </c>
      <c r="G61" s="350" t="s">
        <v>17</v>
      </c>
      <c r="H61" s="354"/>
      <c r="Q61" s="464"/>
    </row>
    <row r="62" spans="1:17" x14ac:dyDescent="0.25">
      <c r="E62" s="358" t="s">
        <v>18</v>
      </c>
      <c r="F62" s="493" t="s">
        <v>22</v>
      </c>
      <c r="G62" s="350" t="s">
        <v>17</v>
      </c>
      <c r="H62" s="354"/>
      <c r="Q62" s="462"/>
    </row>
  </sheetData>
  <mergeCells count="1">
    <mergeCell ref="N3:P3"/>
  </mergeCells>
  <phoneticPr fontId="2" type="noConversion"/>
  <conditionalFormatting sqref="D6 D35:D38 D40 D8:D18 D42:D65449">
    <cfRule type="cellIs" dxfId="22" priority="12" stopIfTrue="1" operator="equal">
      <formula>"X"</formula>
    </cfRule>
  </conditionalFormatting>
  <conditionalFormatting sqref="L7:L42">
    <cfRule type="cellIs" dxfId="21" priority="13" stopIfTrue="1" operator="notEqual">
      <formula>0</formula>
    </cfRule>
    <cfRule type="cellIs" dxfId="20" priority="14" stopIfTrue="1" operator="equal">
      <formula>""</formula>
    </cfRule>
  </conditionalFormatting>
  <conditionalFormatting sqref="L34">
    <cfRule type="cellIs" dxfId="19" priority="10" stopIfTrue="1" operator="notEqual">
      <formula>0</formula>
    </cfRule>
    <cfRule type="cellIs" dxfId="18" priority="11" stopIfTrue="1" operator="equal">
      <formula>""</formula>
    </cfRule>
  </conditionalFormatting>
  <conditionalFormatting sqref="J33">
    <cfRule type="containsText" dxfId="17" priority="5" operator="containsText" text="OK">
      <formula>NOT(ISERROR(SEARCH("OK",J33)))</formula>
    </cfRule>
    <cfRule type="containsText" dxfId="16" priority="6" operator="containsText" text="below">
      <formula>NOT(ISERROR(SEARCH("below",J33)))</formula>
    </cfRule>
  </conditionalFormatting>
  <conditionalFormatting sqref="J29">
    <cfRule type="containsText" dxfId="15" priority="1" operator="containsText" text="OK">
      <formula>NOT(ISERROR(SEARCH("OK",J29)))</formula>
    </cfRule>
    <cfRule type="containsText" dxfId="14" priority="2" operator="containsText" text="Longer">
      <formula>NOT(ISERROR(SEARCH("Longer",J29)))</formula>
    </cfRule>
    <cfRule type="containsText" dxfId="13" priority="3" operator="containsText" text="OK">
      <formula>NOT(ISERROR(SEARCH("OK",J29)))</formula>
    </cfRule>
    <cfRule type="containsText" dxfId="12" priority="4" operator="containsText" text="below">
      <formula>NOT(ISERROR(SEARCH("below",J29)))</formula>
    </cfRule>
  </conditionalFormatting>
  <dataValidations count="2">
    <dataValidation type="list" allowBlank="1" showInputMessage="1" showErrorMessage="1" sqref="WVO982958 WLS982958 WBW982958 VSA982958 VIE982958 UYI982958 UOM982958 UEQ982958 TUU982958 TKY982958 TBC982958 SRG982958 SHK982958 RXO982958 RNS982958 RDW982958 QUA982958 QKE982958 QAI982958 PQM982958 PGQ982958 OWU982958 OMY982958 ODC982958 NTG982958 NJK982958 MZO982958 MPS982958 MFW982958 LWA982958 LME982958 LCI982958 KSM982958 KIQ982958 JYU982958 JOY982958 JFC982958 IVG982958 ILK982958 IBO982958 HRS982958 HHW982958 GYA982958 GOE982958 GEI982958 FUM982958 FKQ982958 FAU982958 EQY982958 EHC982958 DXG982958 DNK982958 DDO982958 CTS982958 CJW982958 CAA982958 BQE982958 BGI982958 AWM982958 AMQ982958 ACU982958 SY982958 JC982958 F982958 WVO917422 WLS917422 WBW917422 VSA917422 VIE917422 UYI917422 UOM917422 UEQ917422 TUU917422 TKY917422 TBC917422 SRG917422 SHK917422 RXO917422 RNS917422 RDW917422 QUA917422 QKE917422 QAI917422 PQM917422 PGQ917422 OWU917422 OMY917422 ODC917422 NTG917422 NJK917422 MZO917422 MPS917422 MFW917422 LWA917422 LME917422 LCI917422 KSM917422 KIQ917422 JYU917422 JOY917422 JFC917422 IVG917422 ILK917422 IBO917422 HRS917422 HHW917422 GYA917422 GOE917422 GEI917422 FUM917422 FKQ917422 FAU917422 EQY917422 EHC917422 DXG917422 DNK917422 DDO917422 CTS917422 CJW917422 CAA917422 BQE917422 BGI917422 AWM917422 AMQ917422 ACU917422 SY917422 JC917422 F917422 WVO851886 WLS851886 WBW851886 VSA851886 VIE851886 UYI851886 UOM851886 UEQ851886 TUU851886 TKY851886 TBC851886 SRG851886 SHK851886 RXO851886 RNS851886 RDW851886 QUA851886 QKE851886 QAI851886 PQM851886 PGQ851886 OWU851886 OMY851886 ODC851886 NTG851886 NJK851886 MZO851886 MPS851886 MFW851886 LWA851886 LME851886 LCI851886 KSM851886 KIQ851886 JYU851886 JOY851886 JFC851886 IVG851886 ILK851886 IBO851886 HRS851886 HHW851886 GYA851886 GOE851886 GEI851886 FUM851886 FKQ851886 FAU851886 EQY851886 EHC851886 DXG851886 DNK851886 DDO851886 CTS851886 CJW851886 CAA851886 BQE851886 BGI851886 AWM851886 AMQ851886 ACU851886 SY851886 JC851886 F851886 WVO786350 WLS786350 WBW786350 VSA786350 VIE786350 UYI786350 UOM786350 UEQ786350 TUU786350 TKY786350 TBC786350 SRG786350 SHK786350 RXO786350 RNS786350 RDW786350 QUA786350 QKE786350 QAI786350 PQM786350 PGQ786350 OWU786350 OMY786350 ODC786350 NTG786350 NJK786350 MZO786350 MPS786350 MFW786350 LWA786350 LME786350 LCI786350 KSM786350 KIQ786350 JYU786350 JOY786350 JFC786350 IVG786350 ILK786350 IBO786350 HRS786350 HHW786350 GYA786350 GOE786350 GEI786350 FUM786350 FKQ786350 FAU786350 EQY786350 EHC786350 DXG786350 DNK786350 DDO786350 CTS786350 CJW786350 CAA786350 BQE786350 BGI786350 AWM786350 AMQ786350 ACU786350 SY786350 JC786350 F786350 WVO720814 WLS720814 WBW720814 VSA720814 VIE720814 UYI720814 UOM720814 UEQ720814 TUU720814 TKY720814 TBC720814 SRG720814 SHK720814 RXO720814 RNS720814 RDW720814 QUA720814 QKE720814 QAI720814 PQM720814 PGQ720814 OWU720814 OMY720814 ODC720814 NTG720814 NJK720814 MZO720814 MPS720814 MFW720814 LWA720814 LME720814 LCI720814 KSM720814 KIQ720814 JYU720814 JOY720814 JFC720814 IVG720814 ILK720814 IBO720814 HRS720814 HHW720814 GYA720814 GOE720814 GEI720814 FUM720814 FKQ720814 FAU720814 EQY720814 EHC720814 DXG720814 DNK720814 DDO720814 CTS720814 CJW720814 CAA720814 BQE720814 BGI720814 AWM720814 AMQ720814 ACU720814 SY720814 JC720814 F720814 WVO655278 WLS655278 WBW655278 VSA655278 VIE655278 UYI655278 UOM655278 UEQ655278 TUU655278 TKY655278 TBC655278 SRG655278 SHK655278 RXO655278 RNS655278 RDW655278 QUA655278 QKE655278 QAI655278 PQM655278 PGQ655278 OWU655278 OMY655278 ODC655278 NTG655278 NJK655278 MZO655278 MPS655278 MFW655278 LWA655278 LME655278 LCI655278 KSM655278 KIQ655278 JYU655278 JOY655278 JFC655278 IVG655278 ILK655278 IBO655278 HRS655278 HHW655278 GYA655278 GOE655278 GEI655278 FUM655278 FKQ655278 FAU655278 EQY655278 EHC655278 DXG655278 DNK655278 DDO655278 CTS655278 CJW655278 CAA655278 BQE655278 BGI655278 AWM655278 AMQ655278 ACU655278 SY655278 JC655278 F655278 WVO589742 WLS589742 WBW589742 VSA589742 VIE589742 UYI589742 UOM589742 UEQ589742 TUU589742 TKY589742 TBC589742 SRG589742 SHK589742 RXO589742 RNS589742 RDW589742 QUA589742 QKE589742 QAI589742 PQM589742 PGQ589742 OWU589742 OMY589742 ODC589742 NTG589742 NJK589742 MZO589742 MPS589742 MFW589742 LWA589742 LME589742 LCI589742 KSM589742 KIQ589742 JYU589742 JOY589742 JFC589742 IVG589742 ILK589742 IBO589742 HRS589742 HHW589742 GYA589742 GOE589742 GEI589742 FUM589742 FKQ589742 FAU589742 EQY589742 EHC589742 DXG589742 DNK589742 DDO589742 CTS589742 CJW589742 CAA589742 BQE589742 BGI589742 AWM589742 AMQ589742 ACU589742 SY589742 JC589742 F589742 WVO524206 WLS524206 WBW524206 VSA524206 VIE524206 UYI524206 UOM524206 UEQ524206 TUU524206 TKY524206 TBC524206 SRG524206 SHK524206 RXO524206 RNS524206 RDW524206 QUA524206 QKE524206 QAI524206 PQM524206 PGQ524206 OWU524206 OMY524206 ODC524206 NTG524206 NJK524206 MZO524206 MPS524206 MFW524206 LWA524206 LME524206 LCI524206 KSM524206 KIQ524206 JYU524206 JOY524206 JFC524206 IVG524206 ILK524206 IBO524206 HRS524206 HHW524206 GYA524206 GOE524206 GEI524206 FUM524206 FKQ524206 FAU524206 EQY524206 EHC524206 DXG524206 DNK524206 DDO524206 CTS524206 CJW524206 CAA524206 BQE524206 BGI524206 AWM524206 AMQ524206 ACU524206 SY524206 JC524206 F524206 WVO458670 WLS458670 WBW458670 VSA458670 VIE458670 UYI458670 UOM458670 UEQ458670 TUU458670 TKY458670 TBC458670 SRG458670 SHK458670 RXO458670 RNS458670 RDW458670 QUA458670 QKE458670 QAI458670 PQM458670 PGQ458670 OWU458670 OMY458670 ODC458670 NTG458670 NJK458670 MZO458670 MPS458670 MFW458670 LWA458670 LME458670 LCI458670 KSM458670 KIQ458670 JYU458670 JOY458670 JFC458670 IVG458670 ILK458670 IBO458670 HRS458670 HHW458670 GYA458670 GOE458670 GEI458670 FUM458670 FKQ458670 FAU458670 EQY458670 EHC458670 DXG458670 DNK458670 DDO458670 CTS458670 CJW458670 CAA458670 BQE458670 BGI458670 AWM458670 AMQ458670 ACU458670 SY458670 JC458670 F458670 WVO393134 WLS393134 WBW393134 VSA393134 VIE393134 UYI393134 UOM393134 UEQ393134 TUU393134 TKY393134 TBC393134 SRG393134 SHK393134 RXO393134 RNS393134 RDW393134 QUA393134 QKE393134 QAI393134 PQM393134 PGQ393134 OWU393134 OMY393134 ODC393134 NTG393134 NJK393134 MZO393134 MPS393134 MFW393134 LWA393134 LME393134 LCI393134 KSM393134 KIQ393134 JYU393134 JOY393134 JFC393134 IVG393134 ILK393134 IBO393134 HRS393134 HHW393134 GYA393134 GOE393134 GEI393134 FUM393134 FKQ393134 FAU393134 EQY393134 EHC393134 DXG393134 DNK393134 DDO393134 CTS393134 CJW393134 CAA393134 BQE393134 BGI393134 AWM393134 AMQ393134 ACU393134 SY393134 JC393134 F393134 WVO327598 WLS327598 WBW327598 VSA327598 VIE327598 UYI327598 UOM327598 UEQ327598 TUU327598 TKY327598 TBC327598 SRG327598 SHK327598 RXO327598 RNS327598 RDW327598 QUA327598 QKE327598 QAI327598 PQM327598 PGQ327598 OWU327598 OMY327598 ODC327598 NTG327598 NJK327598 MZO327598 MPS327598 MFW327598 LWA327598 LME327598 LCI327598 KSM327598 KIQ327598 JYU327598 JOY327598 JFC327598 IVG327598 ILK327598 IBO327598 HRS327598 HHW327598 GYA327598 GOE327598 GEI327598 FUM327598 FKQ327598 FAU327598 EQY327598 EHC327598 DXG327598 DNK327598 DDO327598 CTS327598 CJW327598 CAA327598 BQE327598 BGI327598 AWM327598 AMQ327598 ACU327598 SY327598 JC327598 F327598 WVO262062 WLS262062 WBW262062 VSA262062 VIE262062 UYI262062 UOM262062 UEQ262062 TUU262062 TKY262062 TBC262062 SRG262062 SHK262062 RXO262062 RNS262062 RDW262062 QUA262062 QKE262062 QAI262062 PQM262062 PGQ262062 OWU262062 OMY262062 ODC262062 NTG262062 NJK262062 MZO262062 MPS262062 MFW262062 LWA262062 LME262062 LCI262062 KSM262062 KIQ262062 JYU262062 JOY262062 JFC262062 IVG262062 ILK262062 IBO262062 HRS262062 HHW262062 GYA262062 GOE262062 GEI262062 FUM262062 FKQ262062 FAU262062 EQY262062 EHC262062 DXG262062 DNK262062 DDO262062 CTS262062 CJW262062 CAA262062 BQE262062 BGI262062 AWM262062 AMQ262062 ACU262062 SY262062 JC262062 F262062 WVO196526 WLS196526 WBW196526 VSA196526 VIE196526 UYI196526 UOM196526 UEQ196526 TUU196526 TKY196526 TBC196526 SRG196526 SHK196526 RXO196526 RNS196526 RDW196526 QUA196526 QKE196526 QAI196526 PQM196526 PGQ196526 OWU196526 OMY196526 ODC196526 NTG196526 NJK196526 MZO196526 MPS196526 MFW196526 LWA196526 LME196526 LCI196526 KSM196526 KIQ196526 JYU196526 JOY196526 JFC196526 IVG196526 ILK196526 IBO196526 HRS196526 HHW196526 GYA196526 GOE196526 GEI196526 FUM196526 FKQ196526 FAU196526 EQY196526 EHC196526 DXG196526 DNK196526 DDO196526 CTS196526 CJW196526 CAA196526 BQE196526 BGI196526 AWM196526 AMQ196526 ACU196526 SY196526 JC196526 F196526 WVO130990 WLS130990 WBW130990 VSA130990 VIE130990 UYI130990 UOM130990 UEQ130990 TUU130990 TKY130990 TBC130990 SRG130990 SHK130990 RXO130990 RNS130990 RDW130990 QUA130990 QKE130990 QAI130990 PQM130990 PGQ130990 OWU130990 OMY130990 ODC130990 NTG130990 NJK130990 MZO130990 MPS130990 MFW130990 LWA130990 LME130990 LCI130990 KSM130990 KIQ130990 JYU130990 JOY130990 JFC130990 IVG130990 ILK130990 IBO130990 HRS130990 HHW130990 GYA130990 GOE130990 GEI130990 FUM130990 FKQ130990 FAU130990 EQY130990 EHC130990 DXG130990 DNK130990 DDO130990 CTS130990 CJW130990 CAA130990 BQE130990 BGI130990 AWM130990 AMQ130990 ACU130990 SY130990 JC130990 F130990 WVO65454 WLS65454 WBW65454 VSA65454 VIE65454 UYI65454 UOM65454 UEQ65454 TUU65454 TKY65454 TBC65454 SRG65454 SHK65454 RXO65454 RNS65454 RDW65454 QUA65454 QKE65454 QAI65454 PQM65454 PGQ65454 OWU65454 OMY65454 ODC65454 NTG65454 NJK65454 MZO65454 MPS65454 MFW65454 LWA65454 LME65454 LCI65454 KSM65454 KIQ65454 JYU65454 JOY65454 JFC65454 IVG65454 ILK65454 IBO65454 HRS65454 HHW65454 GYA65454 GOE65454 GEI65454 FUM65454 FKQ65454 FAU65454 EQY65454 EHC65454 DXG65454 DNK65454 DDO65454 CTS65454 CJW65454 CAA65454 BQE65454 BGI65454 AWM65454 AMQ65454 ACU65454 SY65454 JC65454 F65454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xr:uid="{2208CEC8-E6F3-2C45-9CBD-FED8AC5AB80C}">
      <formula1>$M$4:$O$4</formula1>
    </dataValidation>
    <dataValidation type="list" allowBlank="1" showInputMessage="1" showErrorMessage="1" sqref="F3" xr:uid="{5DE55883-B780-CF4D-AC05-755A16723D37}">
      <formula1>$N$4:$P$4</formula1>
    </dataValidation>
  </dataValidations>
  <pageMargins left="0.75" right="0.75" top="1" bottom="1" header="0.5" footer="0.5"/>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0C3C-70F1-BA44-AD0C-C358A203CC2D}">
  <sheetPr codeName="Sheet5">
    <tabColor theme="9" tint="-0.499984740745262"/>
  </sheetPr>
  <dimension ref="A1:XES157"/>
  <sheetViews>
    <sheetView workbookViewId="0">
      <pane xSplit="8" ySplit="8" topLeftCell="I138" activePane="bottomRight" state="frozen"/>
      <selection pane="topRight" activeCell="I1" sqref="I1"/>
      <selection pane="bottomLeft" activeCell="A9" sqref="A9"/>
      <selection pane="bottomRight" activeCell="E24" sqref="E24"/>
    </sheetView>
  </sheetViews>
  <sheetFormatPr defaultColWidth="11" defaultRowHeight="13.8" x14ac:dyDescent="0.25"/>
  <cols>
    <col min="1" max="2" width="3.6328125" style="247" customWidth="1"/>
    <col min="3" max="3" width="5.6328125" style="247" customWidth="1"/>
    <col min="4" max="4" width="26.453125" style="92" customWidth="1"/>
    <col min="5" max="5" width="15.453125" style="92" customWidth="1"/>
    <col min="6" max="6" width="11.453125" style="92" customWidth="1"/>
    <col min="7" max="7" width="10" style="92" customWidth="1"/>
    <col min="8" max="8" width="4" style="92" customWidth="1"/>
    <col min="9" max="9" width="11.453125" style="92" customWidth="1"/>
    <col min="10" max="10" width="11" style="92" customWidth="1"/>
    <col min="11" max="24" width="11" style="92"/>
    <col min="25" max="25" width="10.36328125" style="92" customWidth="1"/>
    <col min="26" max="16384" width="11" style="92"/>
  </cols>
  <sheetData>
    <row r="1" spans="1:273" s="229" customFormat="1" ht="14.4" x14ac:dyDescent="0.3">
      <c r="A1" s="228"/>
      <c r="B1" s="228"/>
      <c r="C1" s="228"/>
      <c r="F1" s="230"/>
      <c r="G1" s="230"/>
    </row>
    <row r="2" spans="1:273" s="229" customFormat="1" x14ac:dyDescent="0.25">
      <c r="A2" s="228"/>
      <c r="B2" s="228" t="s">
        <v>312</v>
      </c>
      <c r="C2" s="228"/>
      <c r="F2" s="272" t="s">
        <v>67</v>
      </c>
      <c r="G2" s="273" t="e">
        <f ca="1">E87</f>
        <v>#NUM!</v>
      </c>
      <c r="H2" s="232"/>
    </row>
    <row r="3" spans="1:273" s="229" customFormat="1" x14ac:dyDescent="0.25">
      <c r="A3" s="228"/>
      <c r="B3" s="228"/>
      <c r="C3" s="228"/>
      <c r="F3" s="272" t="s">
        <v>66</v>
      </c>
      <c r="G3" s="273" t="e">
        <f ca="1">E88</f>
        <v>#NUM!</v>
      </c>
      <c r="H3" s="232"/>
    </row>
    <row r="4" spans="1:273" s="229" customFormat="1" x14ac:dyDescent="0.25">
      <c r="A4" s="228"/>
      <c r="B4" s="235" t="s">
        <v>291</v>
      </c>
      <c r="C4" s="235"/>
      <c r="D4" s="236"/>
      <c r="E4" s="237">
        <f>Inputs!F9</f>
        <v>0</v>
      </c>
    </row>
    <row r="5" spans="1:273" s="229" customFormat="1" x14ac:dyDescent="0.25">
      <c r="A5" s="228"/>
      <c r="B5" s="235" t="s">
        <v>318</v>
      </c>
      <c r="C5" s="235"/>
      <c r="D5" s="236"/>
      <c r="E5" s="237">
        <v>42399</v>
      </c>
      <c r="I5" s="238">
        <f>IF(I7=1,E5,EOMONTH(H5,1))</f>
        <v>42399</v>
      </c>
      <c r="J5" s="238">
        <f>IF(J7=1,F5,EOMONTH(I5,1))</f>
        <v>42428</v>
      </c>
      <c r="K5" s="238">
        <f t="shared" ref="K5:BV5" si="0">IF(K7=1,G5,EOMONTH(J5,1))</f>
        <v>42459</v>
      </c>
      <c r="L5" s="238">
        <f t="shared" si="0"/>
        <v>42489</v>
      </c>
      <c r="M5" s="238">
        <f t="shared" si="0"/>
        <v>42520</v>
      </c>
      <c r="N5" s="238">
        <f t="shared" si="0"/>
        <v>42550</v>
      </c>
      <c r="O5" s="238">
        <f t="shared" si="0"/>
        <v>42581</v>
      </c>
      <c r="P5" s="238">
        <f t="shared" si="0"/>
        <v>42612</v>
      </c>
      <c r="Q5" s="238">
        <f t="shared" si="0"/>
        <v>42642</v>
      </c>
      <c r="R5" s="238">
        <f t="shared" si="0"/>
        <v>42673</v>
      </c>
      <c r="S5" s="238">
        <f t="shared" si="0"/>
        <v>42703</v>
      </c>
      <c r="T5" s="238">
        <f t="shared" si="0"/>
        <v>42734</v>
      </c>
      <c r="U5" s="238">
        <f t="shared" si="0"/>
        <v>42765</v>
      </c>
      <c r="V5" s="238">
        <f t="shared" si="0"/>
        <v>42793</v>
      </c>
      <c r="W5" s="238">
        <f t="shared" si="0"/>
        <v>42824</v>
      </c>
      <c r="X5" s="238">
        <f t="shared" si="0"/>
        <v>42854</v>
      </c>
      <c r="Y5" s="238">
        <f t="shared" si="0"/>
        <v>42885</v>
      </c>
      <c r="Z5" s="238">
        <f t="shared" si="0"/>
        <v>42915</v>
      </c>
      <c r="AA5" s="238">
        <f t="shared" si="0"/>
        <v>42946</v>
      </c>
      <c r="AB5" s="238">
        <f t="shared" si="0"/>
        <v>42977</v>
      </c>
      <c r="AC5" s="238">
        <f t="shared" si="0"/>
        <v>43007</v>
      </c>
      <c r="AD5" s="238">
        <f t="shared" si="0"/>
        <v>43038</v>
      </c>
      <c r="AE5" s="238">
        <f t="shared" si="0"/>
        <v>43068</v>
      </c>
      <c r="AF5" s="238">
        <f t="shared" si="0"/>
        <v>43099</v>
      </c>
      <c r="AG5" s="238">
        <f t="shared" si="0"/>
        <v>43130</v>
      </c>
      <c r="AH5" s="238">
        <f t="shared" si="0"/>
        <v>43158</v>
      </c>
      <c r="AI5" s="238">
        <f t="shared" si="0"/>
        <v>43189</v>
      </c>
      <c r="AJ5" s="238">
        <f t="shared" si="0"/>
        <v>43219</v>
      </c>
      <c r="AK5" s="238">
        <f t="shared" si="0"/>
        <v>43250</v>
      </c>
      <c r="AL5" s="238">
        <f t="shared" si="0"/>
        <v>43280</v>
      </c>
      <c r="AM5" s="238">
        <f t="shared" si="0"/>
        <v>43311</v>
      </c>
      <c r="AN5" s="238">
        <f t="shared" si="0"/>
        <v>43342</v>
      </c>
      <c r="AO5" s="238">
        <f t="shared" si="0"/>
        <v>43372</v>
      </c>
      <c r="AP5" s="238">
        <f t="shared" si="0"/>
        <v>43403</v>
      </c>
      <c r="AQ5" s="238">
        <f t="shared" si="0"/>
        <v>43433</v>
      </c>
      <c r="AR5" s="238">
        <f t="shared" si="0"/>
        <v>43464</v>
      </c>
      <c r="AS5" s="238">
        <f t="shared" si="0"/>
        <v>43495</v>
      </c>
      <c r="AT5" s="238">
        <f t="shared" si="0"/>
        <v>43523</v>
      </c>
      <c r="AU5" s="238">
        <f t="shared" si="0"/>
        <v>43554</v>
      </c>
      <c r="AV5" s="238">
        <f t="shared" si="0"/>
        <v>43584</v>
      </c>
      <c r="AW5" s="238">
        <f t="shared" si="0"/>
        <v>43615</v>
      </c>
      <c r="AX5" s="238">
        <f t="shared" si="0"/>
        <v>43645</v>
      </c>
      <c r="AY5" s="238">
        <f t="shared" si="0"/>
        <v>43676</v>
      </c>
      <c r="AZ5" s="238">
        <f t="shared" si="0"/>
        <v>43707</v>
      </c>
      <c r="BA5" s="238">
        <f t="shared" si="0"/>
        <v>43737</v>
      </c>
      <c r="BB5" s="238">
        <f t="shared" si="0"/>
        <v>43768</v>
      </c>
      <c r="BC5" s="238">
        <f t="shared" si="0"/>
        <v>43798</v>
      </c>
      <c r="BD5" s="238">
        <f t="shared" si="0"/>
        <v>43829</v>
      </c>
      <c r="BE5" s="238">
        <f t="shared" si="0"/>
        <v>43860</v>
      </c>
      <c r="BF5" s="238">
        <f t="shared" si="0"/>
        <v>43889</v>
      </c>
      <c r="BG5" s="238">
        <f t="shared" si="0"/>
        <v>43920</v>
      </c>
      <c r="BH5" s="238">
        <f t="shared" si="0"/>
        <v>43950</v>
      </c>
      <c r="BI5" s="238">
        <f t="shared" si="0"/>
        <v>43981</v>
      </c>
      <c r="BJ5" s="238">
        <f t="shared" si="0"/>
        <v>44011</v>
      </c>
      <c r="BK5" s="238">
        <f t="shared" si="0"/>
        <v>44042</v>
      </c>
      <c r="BL5" s="238">
        <f t="shared" si="0"/>
        <v>44073</v>
      </c>
      <c r="BM5" s="238">
        <f t="shared" si="0"/>
        <v>44103</v>
      </c>
      <c r="BN5" s="238">
        <f t="shared" si="0"/>
        <v>44134</v>
      </c>
      <c r="BO5" s="238">
        <f t="shared" si="0"/>
        <v>44164</v>
      </c>
      <c r="BP5" s="238">
        <f t="shared" si="0"/>
        <v>44195</v>
      </c>
      <c r="BQ5" s="238">
        <f t="shared" si="0"/>
        <v>44226</v>
      </c>
      <c r="BR5" s="238">
        <f t="shared" si="0"/>
        <v>44254</v>
      </c>
      <c r="BS5" s="238">
        <f t="shared" si="0"/>
        <v>44285</v>
      </c>
      <c r="BT5" s="238">
        <f t="shared" si="0"/>
        <v>44315</v>
      </c>
      <c r="BU5" s="238">
        <f t="shared" si="0"/>
        <v>44346</v>
      </c>
      <c r="BV5" s="238">
        <f t="shared" si="0"/>
        <v>44376</v>
      </c>
      <c r="BW5" s="238">
        <f t="shared" ref="BW5:EH5" si="1">IF(BW7=1,BS5,EOMONTH(BV5,1))</f>
        <v>44407</v>
      </c>
      <c r="BX5" s="238">
        <f t="shared" si="1"/>
        <v>44438</v>
      </c>
      <c r="BY5" s="238">
        <f t="shared" si="1"/>
        <v>44468</v>
      </c>
      <c r="BZ5" s="238">
        <f t="shared" si="1"/>
        <v>44499</v>
      </c>
      <c r="CA5" s="238">
        <f t="shared" si="1"/>
        <v>44529</v>
      </c>
      <c r="CB5" s="238">
        <f t="shared" si="1"/>
        <v>44560</v>
      </c>
      <c r="CC5" s="238">
        <f t="shared" si="1"/>
        <v>44591</v>
      </c>
      <c r="CD5" s="238">
        <f t="shared" si="1"/>
        <v>44619</v>
      </c>
      <c r="CE5" s="238">
        <f t="shared" si="1"/>
        <v>44650</v>
      </c>
      <c r="CF5" s="238">
        <f t="shared" si="1"/>
        <v>44680</v>
      </c>
      <c r="CG5" s="238">
        <f t="shared" si="1"/>
        <v>44711</v>
      </c>
      <c r="CH5" s="238">
        <f t="shared" si="1"/>
        <v>44741</v>
      </c>
      <c r="CI5" s="238">
        <f t="shared" si="1"/>
        <v>44772</v>
      </c>
      <c r="CJ5" s="238">
        <f t="shared" si="1"/>
        <v>44803</v>
      </c>
      <c r="CK5" s="238">
        <f t="shared" si="1"/>
        <v>44833</v>
      </c>
      <c r="CL5" s="238">
        <f t="shared" si="1"/>
        <v>44864</v>
      </c>
      <c r="CM5" s="238">
        <f t="shared" si="1"/>
        <v>44894</v>
      </c>
      <c r="CN5" s="238">
        <f t="shared" si="1"/>
        <v>44925</v>
      </c>
      <c r="CO5" s="238">
        <f t="shared" si="1"/>
        <v>44956</v>
      </c>
      <c r="CP5" s="238">
        <f t="shared" si="1"/>
        <v>44984</v>
      </c>
      <c r="CQ5" s="238">
        <f t="shared" si="1"/>
        <v>45015</v>
      </c>
      <c r="CR5" s="238">
        <f t="shared" si="1"/>
        <v>45045</v>
      </c>
      <c r="CS5" s="238">
        <f t="shared" si="1"/>
        <v>45076</v>
      </c>
      <c r="CT5" s="238">
        <f t="shared" si="1"/>
        <v>45106</v>
      </c>
      <c r="CU5" s="238">
        <f t="shared" si="1"/>
        <v>45137</v>
      </c>
      <c r="CV5" s="238">
        <f t="shared" si="1"/>
        <v>45168</v>
      </c>
      <c r="CW5" s="238">
        <f t="shared" si="1"/>
        <v>45198</v>
      </c>
      <c r="CX5" s="238">
        <f t="shared" si="1"/>
        <v>45229</v>
      </c>
      <c r="CY5" s="238">
        <f t="shared" si="1"/>
        <v>45259</v>
      </c>
      <c r="CZ5" s="238">
        <f t="shared" si="1"/>
        <v>45290</v>
      </c>
      <c r="DA5" s="238">
        <f t="shared" si="1"/>
        <v>45321</v>
      </c>
      <c r="DB5" s="238">
        <f t="shared" si="1"/>
        <v>45350</v>
      </c>
      <c r="DC5" s="238">
        <f t="shared" si="1"/>
        <v>45381</v>
      </c>
      <c r="DD5" s="238">
        <f t="shared" si="1"/>
        <v>45411</v>
      </c>
      <c r="DE5" s="238">
        <f t="shared" si="1"/>
        <v>45442</v>
      </c>
      <c r="DF5" s="238">
        <f t="shared" si="1"/>
        <v>45472</v>
      </c>
      <c r="DG5" s="238">
        <f t="shared" si="1"/>
        <v>45503</v>
      </c>
      <c r="DH5" s="238">
        <f t="shared" si="1"/>
        <v>45534</v>
      </c>
      <c r="DI5" s="238">
        <f t="shared" si="1"/>
        <v>45564</v>
      </c>
      <c r="DJ5" s="238">
        <f t="shared" si="1"/>
        <v>45595</v>
      </c>
      <c r="DK5" s="238">
        <f t="shared" si="1"/>
        <v>45625</v>
      </c>
      <c r="DL5" s="238">
        <f t="shared" si="1"/>
        <v>45656</v>
      </c>
      <c r="DM5" s="238">
        <f t="shared" si="1"/>
        <v>45687</v>
      </c>
      <c r="DN5" s="238">
        <f t="shared" si="1"/>
        <v>45715</v>
      </c>
      <c r="DO5" s="238">
        <f t="shared" si="1"/>
        <v>45746</v>
      </c>
      <c r="DP5" s="238">
        <f t="shared" si="1"/>
        <v>45776</v>
      </c>
      <c r="DQ5" s="238">
        <f t="shared" si="1"/>
        <v>45807</v>
      </c>
      <c r="DR5" s="238">
        <f t="shared" si="1"/>
        <v>45837</v>
      </c>
      <c r="DS5" s="238">
        <f t="shared" si="1"/>
        <v>45868</v>
      </c>
      <c r="DT5" s="238">
        <f t="shared" si="1"/>
        <v>45899</v>
      </c>
      <c r="DU5" s="238">
        <f t="shared" si="1"/>
        <v>45929</v>
      </c>
      <c r="DV5" s="238">
        <f t="shared" si="1"/>
        <v>45960</v>
      </c>
      <c r="DW5" s="238">
        <f t="shared" si="1"/>
        <v>45990</v>
      </c>
      <c r="DX5" s="238">
        <f t="shared" si="1"/>
        <v>46021</v>
      </c>
      <c r="DY5" s="238">
        <f t="shared" si="1"/>
        <v>46052</v>
      </c>
      <c r="DZ5" s="238">
        <f t="shared" si="1"/>
        <v>46080</v>
      </c>
      <c r="EA5" s="238">
        <f t="shared" si="1"/>
        <v>46111</v>
      </c>
      <c r="EB5" s="238">
        <f t="shared" si="1"/>
        <v>46141</v>
      </c>
      <c r="EC5" s="238">
        <f t="shared" si="1"/>
        <v>46172</v>
      </c>
      <c r="ED5" s="238">
        <f t="shared" si="1"/>
        <v>46202</v>
      </c>
      <c r="EE5" s="238">
        <f t="shared" si="1"/>
        <v>46233</v>
      </c>
      <c r="EF5" s="238">
        <f t="shared" si="1"/>
        <v>46264</v>
      </c>
      <c r="EG5" s="238">
        <f t="shared" si="1"/>
        <v>46294</v>
      </c>
      <c r="EH5" s="238">
        <f t="shared" si="1"/>
        <v>46325</v>
      </c>
      <c r="EI5" s="238">
        <f t="shared" ref="EI5:GT5" si="2">IF(EI7=1,EE5,EOMONTH(EH5,1))</f>
        <v>46355</v>
      </c>
      <c r="EJ5" s="238">
        <f t="shared" si="2"/>
        <v>46386</v>
      </c>
      <c r="EK5" s="238">
        <f t="shared" si="2"/>
        <v>46417</v>
      </c>
      <c r="EL5" s="238">
        <f t="shared" si="2"/>
        <v>46445</v>
      </c>
      <c r="EM5" s="238">
        <f t="shared" si="2"/>
        <v>46476</v>
      </c>
      <c r="EN5" s="238">
        <f t="shared" si="2"/>
        <v>46506</v>
      </c>
      <c r="EO5" s="238">
        <f t="shared" si="2"/>
        <v>46537</v>
      </c>
      <c r="EP5" s="238">
        <f t="shared" si="2"/>
        <v>46567</v>
      </c>
      <c r="EQ5" s="238">
        <f t="shared" si="2"/>
        <v>46598</v>
      </c>
      <c r="ER5" s="238">
        <f t="shared" si="2"/>
        <v>46629</v>
      </c>
      <c r="ES5" s="238">
        <f t="shared" si="2"/>
        <v>46659</v>
      </c>
      <c r="ET5" s="238">
        <f t="shared" si="2"/>
        <v>46690</v>
      </c>
      <c r="EU5" s="238">
        <f t="shared" si="2"/>
        <v>46720</v>
      </c>
      <c r="EV5" s="238">
        <f t="shared" si="2"/>
        <v>46751</v>
      </c>
      <c r="EW5" s="238">
        <f t="shared" si="2"/>
        <v>46782</v>
      </c>
      <c r="EX5" s="238">
        <f t="shared" si="2"/>
        <v>46811</v>
      </c>
      <c r="EY5" s="238">
        <f t="shared" si="2"/>
        <v>46842</v>
      </c>
      <c r="EZ5" s="238">
        <f t="shared" si="2"/>
        <v>46872</v>
      </c>
      <c r="FA5" s="238">
        <f t="shared" si="2"/>
        <v>46903</v>
      </c>
      <c r="FB5" s="238">
        <f t="shared" si="2"/>
        <v>46933</v>
      </c>
      <c r="FC5" s="238">
        <f t="shared" si="2"/>
        <v>46964</v>
      </c>
      <c r="FD5" s="238">
        <f t="shared" si="2"/>
        <v>46995</v>
      </c>
      <c r="FE5" s="238">
        <f t="shared" si="2"/>
        <v>47025</v>
      </c>
      <c r="FF5" s="238">
        <f t="shared" si="2"/>
        <v>47056</v>
      </c>
      <c r="FG5" s="238">
        <f t="shared" si="2"/>
        <v>47086</v>
      </c>
      <c r="FH5" s="238">
        <f t="shared" si="2"/>
        <v>47117</v>
      </c>
      <c r="FI5" s="238">
        <f t="shared" si="2"/>
        <v>47148</v>
      </c>
      <c r="FJ5" s="238">
        <f t="shared" si="2"/>
        <v>47176</v>
      </c>
      <c r="FK5" s="238">
        <f t="shared" si="2"/>
        <v>47207</v>
      </c>
      <c r="FL5" s="238">
        <f t="shared" si="2"/>
        <v>47237</v>
      </c>
      <c r="FM5" s="238">
        <f t="shared" si="2"/>
        <v>47268</v>
      </c>
      <c r="FN5" s="238">
        <f t="shared" si="2"/>
        <v>47298</v>
      </c>
      <c r="FO5" s="238">
        <f t="shared" si="2"/>
        <v>47329</v>
      </c>
      <c r="FP5" s="238">
        <f t="shared" si="2"/>
        <v>47360</v>
      </c>
      <c r="FQ5" s="238">
        <f t="shared" si="2"/>
        <v>47390</v>
      </c>
      <c r="FR5" s="238">
        <f t="shared" si="2"/>
        <v>47421</v>
      </c>
      <c r="FS5" s="238">
        <f t="shared" si="2"/>
        <v>47451</v>
      </c>
      <c r="FT5" s="238">
        <f t="shared" si="2"/>
        <v>47482</v>
      </c>
      <c r="FU5" s="238">
        <f t="shared" si="2"/>
        <v>47513</v>
      </c>
      <c r="FV5" s="238">
        <f t="shared" si="2"/>
        <v>47541</v>
      </c>
      <c r="FW5" s="238">
        <f t="shared" si="2"/>
        <v>47572</v>
      </c>
      <c r="FX5" s="238">
        <f t="shared" si="2"/>
        <v>47602</v>
      </c>
      <c r="FY5" s="238">
        <f t="shared" si="2"/>
        <v>47633</v>
      </c>
      <c r="FZ5" s="238">
        <f t="shared" si="2"/>
        <v>47663</v>
      </c>
      <c r="GA5" s="238">
        <f t="shared" si="2"/>
        <v>47694</v>
      </c>
      <c r="GB5" s="238">
        <f t="shared" si="2"/>
        <v>47725</v>
      </c>
      <c r="GC5" s="238">
        <f t="shared" si="2"/>
        <v>47755</v>
      </c>
      <c r="GD5" s="238">
        <f t="shared" si="2"/>
        <v>47786</v>
      </c>
      <c r="GE5" s="238">
        <f t="shared" si="2"/>
        <v>47816</v>
      </c>
      <c r="GF5" s="238">
        <f t="shared" si="2"/>
        <v>47847</v>
      </c>
      <c r="GG5" s="238">
        <f t="shared" si="2"/>
        <v>47878</v>
      </c>
      <c r="GH5" s="238">
        <f t="shared" si="2"/>
        <v>47906</v>
      </c>
      <c r="GI5" s="238">
        <f t="shared" si="2"/>
        <v>47937</v>
      </c>
      <c r="GJ5" s="238">
        <f t="shared" si="2"/>
        <v>47967</v>
      </c>
      <c r="GK5" s="238">
        <f t="shared" si="2"/>
        <v>47998</v>
      </c>
      <c r="GL5" s="238">
        <f t="shared" si="2"/>
        <v>48028</v>
      </c>
      <c r="GM5" s="238">
        <f t="shared" si="2"/>
        <v>48059</v>
      </c>
      <c r="GN5" s="238">
        <f t="shared" si="2"/>
        <v>48090</v>
      </c>
      <c r="GO5" s="238">
        <f t="shared" si="2"/>
        <v>48120</v>
      </c>
      <c r="GP5" s="238">
        <f t="shared" si="2"/>
        <v>48151</v>
      </c>
      <c r="GQ5" s="238">
        <f t="shared" si="2"/>
        <v>48181</v>
      </c>
      <c r="GR5" s="238">
        <f t="shared" si="2"/>
        <v>48212</v>
      </c>
      <c r="GS5" s="238">
        <f t="shared" si="2"/>
        <v>48243</v>
      </c>
      <c r="GT5" s="238">
        <f t="shared" si="2"/>
        <v>48272</v>
      </c>
      <c r="GU5" s="238">
        <f t="shared" ref="GU5:JF5" si="3">IF(GU7=1,GQ5,EOMONTH(GT5,1))</f>
        <v>48303</v>
      </c>
      <c r="GV5" s="238">
        <f t="shared" si="3"/>
        <v>48333</v>
      </c>
      <c r="GW5" s="238">
        <f t="shared" si="3"/>
        <v>48364</v>
      </c>
      <c r="GX5" s="238">
        <f t="shared" si="3"/>
        <v>48394</v>
      </c>
      <c r="GY5" s="238">
        <f t="shared" si="3"/>
        <v>48425</v>
      </c>
      <c r="GZ5" s="238">
        <f t="shared" si="3"/>
        <v>48456</v>
      </c>
      <c r="HA5" s="238">
        <f t="shared" si="3"/>
        <v>48486</v>
      </c>
      <c r="HB5" s="238">
        <f t="shared" si="3"/>
        <v>48517</v>
      </c>
      <c r="HC5" s="238">
        <f t="shared" si="3"/>
        <v>48547</v>
      </c>
      <c r="HD5" s="238">
        <f t="shared" si="3"/>
        <v>48578</v>
      </c>
      <c r="HE5" s="238">
        <f t="shared" si="3"/>
        <v>48609</v>
      </c>
      <c r="HF5" s="238">
        <f t="shared" si="3"/>
        <v>48637</v>
      </c>
      <c r="HG5" s="238">
        <f t="shared" si="3"/>
        <v>48668</v>
      </c>
      <c r="HH5" s="238">
        <f t="shared" si="3"/>
        <v>48698</v>
      </c>
      <c r="HI5" s="238">
        <f t="shared" si="3"/>
        <v>48729</v>
      </c>
      <c r="HJ5" s="238">
        <f t="shared" si="3"/>
        <v>48759</v>
      </c>
      <c r="HK5" s="238">
        <f t="shared" si="3"/>
        <v>48790</v>
      </c>
      <c r="HL5" s="238">
        <f t="shared" si="3"/>
        <v>48821</v>
      </c>
      <c r="HM5" s="238">
        <f t="shared" si="3"/>
        <v>48851</v>
      </c>
      <c r="HN5" s="238">
        <f t="shared" si="3"/>
        <v>48882</v>
      </c>
      <c r="HO5" s="238">
        <f t="shared" si="3"/>
        <v>48912</v>
      </c>
      <c r="HP5" s="238">
        <f t="shared" si="3"/>
        <v>48943</v>
      </c>
      <c r="HQ5" s="238">
        <f t="shared" si="3"/>
        <v>48974</v>
      </c>
      <c r="HR5" s="238">
        <f t="shared" si="3"/>
        <v>49002</v>
      </c>
      <c r="HS5" s="238">
        <f t="shared" si="3"/>
        <v>49033</v>
      </c>
      <c r="HT5" s="238">
        <f t="shared" si="3"/>
        <v>49063</v>
      </c>
      <c r="HU5" s="238">
        <f t="shared" si="3"/>
        <v>49094</v>
      </c>
      <c r="HV5" s="238">
        <f t="shared" si="3"/>
        <v>49124</v>
      </c>
      <c r="HW5" s="238">
        <f t="shared" si="3"/>
        <v>49155</v>
      </c>
      <c r="HX5" s="238">
        <f t="shared" si="3"/>
        <v>49186</v>
      </c>
      <c r="HY5" s="238">
        <f t="shared" si="3"/>
        <v>49216</v>
      </c>
      <c r="HZ5" s="238">
        <f t="shared" si="3"/>
        <v>49247</v>
      </c>
      <c r="IA5" s="238">
        <f t="shared" si="3"/>
        <v>49277</v>
      </c>
      <c r="IB5" s="238">
        <f t="shared" si="3"/>
        <v>49308</v>
      </c>
      <c r="IC5" s="238">
        <f t="shared" si="3"/>
        <v>49339</v>
      </c>
      <c r="ID5" s="238">
        <f t="shared" si="3"/>
        <v>49367</v>
      </c>
      <c r="IE5" s="238">
        <f t="shared" si="3"/>
        <v>49398</v>
      </c>
      <c r="IF5" s="238">
        <f t="shared" si="3"/>
        <v>49428</v>
      </c>
      <c r="IG5" s="238">
        <f t="shared" si="3"/>
        <v>49459</v>
      </c>
      <c r="IH5" s="238">
        <f t="shared" si="3"/>
        <v>49489</v>
      </c>
      <c r="II5" s="238">
        <f t="shared" si="3"/>
        <v>49520</v>
      </c>
      <c r="IJ5" s="238">
        <f t="shared" si="3"/>
        <v>49551</v>
      </c>
      <c r="IK5" s="238">
        <f t="shared" si="3"/>
        <v>49581</v>
      </c>
      <c r="IL5" s="238">
        <f t="shared" si="3"/>
        <v>49612</v>
      </c>
      <c r="IM5" s="238">
        <f t="shared" si="3"/>
        <v>49642</v>
      </c>
      <c r="IN5" s="238">
        <f t="shared" si="3"/>
        <v>49673</v>
      </c>
      <c r="IO5" s="238">
        <f t="shared" si="3"/>
        <v>49704</v>
      </c>
      <c r="IP5" s="238">
        <f t="shared" si="3"/>
        <v>49733</v>
      </c>
      <c r="IQ5" s="238">
        <f t="shared" si="3"/>
        <v>49764</v>
      </c>
      <c r="IR5" s="238">
        <f t="shared" si="3"/>
        <v>49794</v>
      </c>
      <c r="IS5" s="238">
        <f t="shared" si="3"/>
        <v>49825</v>
      </c>
      <c r="IT5" s="238">
        <f t="shared" si="3"/>
        <v>49855</v>
      </c>
      <c r="IU5" s="238">
        <f t="shared" si="3"/>
        <v>49886</v>
      </c>
      <c r="IV5" s="238">
        <f t="shared" si="3"/>
        <v>49917</v>
      </c>
      <c r="IW5" s="238">
        <f t="shared" si="3"/>
        <v>49947</v>
      </c>
      <c r="IX5" s="238">
        <f t="shared" si="3"/>
        <v>49978</v>
      </c>
      <c r="IY5" s="238">
        <f t="shared" si="3"/>
        <v>50008</v>
      </c>
      <c r="IZ5" s="238">
        <f t="shared" si="3"/>
        <v>50039</v>
      </c>
      <c r="JA5" s="238">
        <f t="shared" si="3"/>
        <v>50070</v>
      </c>
      <c r="JB5" s="238">
        <f t="shared" si="3"/>
        <v>50098</v>
      </c>
      <c r="JC5" s="238">
        <f t="shared" si="3"/>
        <v>50129</v>
      </c>
      <c r="JD5" s="238">
        <f t="shared" si="3"/>
        <v>50159</v>
      </c>
      <c r="JE5" s="238">
        <f t="shared" si="3"/>
        <v>50190</v>
      </c>
      <c r="JF5" s="238">
        <f t="shared" si="3"/>
        <v>50220</v>
      </c>
      <c r="JG5" s="238">
        <f t="shared" ref="JG5:JL5" si="4">IF(JG7=1,JC5,EOMONTH(JF5,1))</f>
        <v>50251</v>
      </c>
      <c r="JH5" s="238">
        <f t="shared" si="4"/>
        <v>50282</v>
      </c>
      <c r="JI5" s="238">
        <f t="shared" si="4"/>
        <v>50312</v>
      </c>
      <c r="JJ5" s="238">
        <f t="shared" si="4"/>
        <v>50343</v>
      </c>
      <c r="JK5" s="238">
        <f t="shared" si="4"/>
        <v>50373</v>
      </c>
      <c r="JL5" s="238">
        <f t="shared" si="4"/>
        <v>50404</v>
      </c>
      <c r="JM5" s="229" t="s">
        <v>321</v>
      </c>
    </row>
    <row r="6" spans="1:273" s="229" customFormat="1" x14ac:dyDescent="0.25">
      <c r="A6" s="228"/>
      <c r="B6" s="240" t="s">
        <v>320</v>
      </c>
      <c r="C6" s="235"/>
      <c r="D6" s="236"/>
      <c r="E6" s="237"/>
      <c r="I6" s="241">
        <f>YEAR(I5)</f>
        <v>2020</v>
      </c>
      <c r="J6" s="241">
        <f t="shared" ref="J6:BU6" si="5">YEAR(J5)</f>
        <v>2020</v>
      </c>
      <c r="K6" s="241">
        <f t="shared" si="5"/>
        <v>2020</v>
      </c>
      <c r="L6" s="241">
        <f t="shared" si="5"/>
        <v>2020</v>
      </c>
      <c r="M6" s="241">
        <f t="shared" si="5"/>
        <v>2020</v>
      </c>
      <c r="N6" s="241">
        <f t="shared" si="5"/>
        <v>2020</v>
      </c>
      <c r="O6" s="241">
        <f t="shared" si="5"/>
        <v>2020</v>
      </c>
      <c r="P6" s="241">
        <f t="shared" si="5"/>
        <v>2020</v>
      </c>
      <c r="Q6" s="241">
        <f t="shared" si="5"/>
        <v>2020</v>
      </c>
      <c r="R6" s="241">
        <f t="shared" si="5"/>
        <v>2020</v>
      </c>
      <c r="S6" s="241">
        <f t="shared" si="5"/>
        <v>2020</v>
      </c>
      <c r="T6" s="241">
        <f t="shared" si="5"/>
        <v>2020</v>
      </c>
      <c r="U6" s="241">
        <f t="shared" si="5"/>
        <v>2021</v>
      </c>
      <c r="V6" s="241">
        <f t="shared" si="5"/>
        <v>2021</v>
      </c>
      <c r="W6" s="241">
        <f t="shared" si="5"/>
        <v>2021</v>
      </c>
      <c r="X6" s="241">
        <f t="shared" si="5"/>
        <v>2021</v>
      </c>
      <c r="Y6" s="241">
        <f t="shared" si="5"/>
        <v>2021</v>
      </c>
      <c r="Z6" s="241">
        <f t="shared" si="5"/>
        <v>2021</v>
      </c>
      <c r="AA6" s="241">
        <f t="shared" si="5"/>
        <v>2021</v>
      </c>
      <c r="AB6" s="241">
        <f t="shared" si="5"/>
        <v>2021</v>
      </c>
      <c r="AC6" s="241">
        <f t="shared" si="5"/>
        <v>2021</v>
      </c>
      <c r="AD6" s="241">
        <f t="shared" si="5"/>
        <v>2021</v>
      </c>
      <c r="AE6" s="241">
        <f t="shared" si="5"/>
        <v>2021</v>
      </c>
      <c r="AF6" s="241">
        <f t="shared" si="5"/>
        <v>2021</v>
      </c>
      <c r="AG6" s="241">
        <f t="shared" si="5"/>
        <v>2022</v>
      </c>
      <c r="AH6" s="241">
        <f t="shared" si="5"/>
        <v>2022</v>
      </c>
      <c r="AI6" s="241">
        <f t="shared" si="5"/>
        <v>2022</v>
      </c>
      <c r="AJ6" s="241">
        <f t="shared" si="5"/>
        <v>2022</v>
      </c>
      <c r="AK6" s="241">
        <f t="shared" si="5"/>
        <v>2022</v>
      </c>
      <c r="AL6" s="241">
        <f t="shared" si="5"/>
        <v>2022</v>
      </c>
      <c r="AM6" s="241">
        <f t="shared" si="5"/>
        <v>2022</v>
      </c>
      <c r="AN6" s="241">
        <f t="shared" si="5"/>
        <v>2022</v>
      </c>
      <c r="AO6" s="241">
        <f t="shared" si="5"/>
        <v>2022</v>
      </c>
      <c r="AP6" s="241">
        <f t="shared" si="5"/>
        <v>2022</v>
      </c>
      <c r="AQ6" s="241">
        <f t="shared" si="5"/>
        <v>2022</v>
      </c>
      <c r="AR6" s="241">
        <f t="shared" si="5"/>
        <v>2022</v>
      </c>
      <c r="AS6" s="241">
        <f t="shared" si="5"/>
        <v>2023</v>
      </c>
      <c r="AT6" s="241">
        <f t="shared" si="5"/>
        <v>2023</v>
      </c>
      <c r="AU6" s="241">
        <f t="shared" si="5"/>
        <v>2023</v>
      </c>
      <c r="AV6" s="241">
        <f t="shared" si="5"/>
        <v>2023</v>
      </c>
      <c r="AW6" s="241">
        <f t="shared" si="5"/>
        <v>2023</v>
      </c>
      <c r="AX6" s="241">
        <f t="shared" si="5"/>
        <v>2023</v>
      </c>
      <c r="AY6" s="241">
        <f t="shared" si="5"/>
        <v>2023</v>
      </c>
      <c r="AZ6" s="241">
        <f t="shared" si="5"/>
        <v>2023</v>
      </c>
      <c r="BA6" s="241">
        <f t="shared" si="5"/>
        <v>2023</v>
      </c>
      <c r="BB6" s="241">
        <f t="shared" si="5"/>
        <v>2023</v>
      </c>
      <c r="BC6" s="241">
        <f t="shared" si="5"/>
        <v>2023</v>
      </c>
      <c r="BD6" s="241">
        <f t="shared" si="5"/>
        <v>2023</v>
      </c>
      <c r="BE6" s="241">
        <f t="shared" si="5"/>
        <v>2024</v>
      </c>
      <c r="BF6" s="241">
        <f t="shared" si="5"/>
        <v>2024</v>
      </c>
      <c r="BG6" s="241">
        <f t="shared" si="5"/>
        <v>2024</v>
      </c>
      <c r="BH6" s="241">
        <f t="shared" si="5"/>
        <v>2024</v>
      </c>
      <c r="BI6" s="241">
        <f t="shared" si="5"/>
        <v>2024</v>
      </c>
      <c r="BJ6" s="241">
        <f t="shared" si="5"/>
        <v>2024</v>
      </c>
      <c r="BK6" s="241">
        <f t="shared" si="5"/>
        <v>2024</v>
      </c>
      <c r="BL6" s="241">
        <f t="shared" si="5"/>
        <v>2024</v>
      </c>
      <c r="BM6" s="241">
        <f t="shared" si="5"/>
        <v>2024</v>
      </c>
      <c r="BN6" s="241">
        <f t="shared" si="5"/>
        <v>2024</v>
      </c>
      <c r="BO6" s="241">
        <f t="shared" si="5"/>
        <v>2024</v>
      </c>
      <c r="BP6" s="241">
        <f t="shared" si="5"/>
        <v>2024</v>
      </c>
      <c r="BQ6" s="241">
        <f t="shared" si="5"/>
        <v>2025</v>
      </c>
      <c r="BR6" s="241">
        <f t="shared" si="5"/>
        <v>2025</v>
      </c>
      <c r="BS6" s="241">
        <f t="shared" si="5"/>
        <v>2025</v>
      </c>
      <c r="BT6" s="241">
        <f t="shared" si="5"/>
        <v>2025</v>
      </c>
      <c r="BU6" s="241">
        <f t="shared" si="5"/>
        <v>2025</v>
      </c>
      <c r="BV6" s="241">
        <f t="shared" ref="BV6:EG6" si="6">YEAR(BV5)</f>
        <v>2025</v>
      </c>
      <c r="BW6" s="241">
        <f t="shared" si="6"/>
        <v>2025</v>
      </c>
      <c r="BX6" s="241">
        <f t="shared" si="6"/>
        <v>2025</v>
      </c>
      <c r="BY6" s="241">
        <f t="shared" si="6"/>
        <v>2025</v>
      </c>
      <c r="BZ6" s="241">
        <f t="shared" si="6"/>
        <v>2025</v>
      </c>
      <c r="CA6" s="241">
        <f t="shared" si="6"/>
        <v>2025</v>
      </c>
      <c r="CB6" s="241">
        <f t="shared" si="6"/>
        <v>2025</v>
      </c>
      <c r="CC6" s="241">
        <f t="shared" si="6"/>
        <v>2026</v>
      </c>
      <c r="CD6" s="241">
        <f t="shared" si="6"/>
        <v>2026</v>
      </c>
      <c r="CE6" s="241">
        <f t="shared" si="6"/>
        <v>2026</v>
      </c>
      <c r="CF6" s="241">
        <f t="shared" si="6"/>
        <v>2026</v>
      </c>
      <c r="CG6" s="241">
        <f t="shared" si="6"/>
        <v>2026</v>
      </c>
      <c r="CH6" s="241">
        <f t="shared" si="6"/>
        <v>2026</v>
      </c>
      <c r="CI6" s="241">
        <f t="shared" si="6"/>
        <v>2026</v>
      </c>
      <c r="CJ6" s="241">
        <f t="shared" si="6"/>
        <v>2026</v>
      </c>
      <c r="CK6" s="241">
        <f t="shared" si="6"/>
        <v>2026</v>
      </c>
      <c r="CL6" s="241">
        <f t="shared" si="6"/>
        <v>2026</v>
      </c>
      <c r="CM6" s="241">
        <f t="shared" si="6"/>
        <v>2026</v>
      </c>
      <c r="CN6" s="241">
        <f t="shared" si="6"/>
        <v>2026</v>
      </c>
      <c r="CO6" s="241">
        <f t="shared" si="6"/>
        <v>2027</v>
      </c>
      <c r="CP6" s="241">
        <f t="shared" si="6"/>
        <v>2027</v>
      </c>
      <c r="CQ6" s="241">
        <f t="shared" si="6"/>
        <v>2027</v>
      </c>
      <c r="CR6" s="241">
        <f t="shared" si="6"/>
        <v>2027</v>
      </c>
      <c r="CS6" s="241">
        <f t="shared" si="6"/>
        <v>2027</v>
      </c>
      <c r="CT6" s="241">
        <f t="shared" si="6"/>
        <v>2027</v>
      </c>
      <c r="CU6" s="241">
        <f t="shared" si="6"/>
        <v>2027</v>
      </c>
      <c r="CV6" s="241">
        <f t="shared" si="6"/>
        <v>2027</v>
      </c>
      <c r="CW6" s="241">
        <f t="shared" si="6"/>
        <v>2027</v>
      </c>
      <c r="CX6" s="241">
        <f t="shared" si="6"/>
        <v>2027</v>
      </c>
      <c r="CY6" s="241">
        <f t="shared" si="6"/>
        <v>2027</v>
      </c>
      <c r="CZ6" s="241">
        <f t="shared" si="6"/>
        <v>2027</v>
      </c>
      <c r="DA6" s="241">
        <f t="shared" si="6"/>
        <v>2028</v>
      </c>
      <c r="DB6" s="241">
        <f t="shared" si="6"/>
        <v>2028</v>
      </c>
      <c r="DC6" s="241">
        <f t="shared" si="6"/>
        <v>2028</v>
      </c>
      <c r="DD6" s="241">
        <f t="shared" si="6"/>
        <v>2028</v>
      </c>
      <c r="DE6" s="241">
        <f t="shared" si="6"/>
        <v>2028</v>
      </c>
      <c r="DF6" s="241">
        <f t="shared" si="6"/>
        <v>2028</v>
      </c>
      <c r="DG6" s="241">
        <f t="shared" si="6"/>
        <v>2028</v>
      </c>
      <c r="DH6" s="241">
        <f t="shared" si="6"/>
        <v>2028</v>
      </c>
      <c r="DI6" s="241">
        <f t="shared" si="6"/>
        <v>2028</v>
      </c>
      <c r="DJ6" s="241">
        <f t="shared" si="6"/>
        <v>2028</v>
      </c>
      <c r="DK6" s="241">
        <f t="shared" si="6"/>
        <v>2028</v>
      </c>
      <c r="DL6" s="241">
        <f t="shared" si="6"/>
        <v>2028</v>
      </c>
      <c r="DM6" s="241">
        <f t="shared" si="6"/>
        <v>2029</v>
      </c>
      <c r="DN6" s="241">
        <f t="shared" si="6"/>
        <v>2029</v>
      </c>
      <c r="DO6" s="241">
        <f t="shared" si="6"/>
        <v>2029</v>
      </c>
      <c r="DP6" s="241">
        <f t="shared" si="6"/>
        <v>2029</v>
      </c>
      <c r="DQ6" s="241">
        <f t="shared" si="6"/>
        <v>2029</v>
      </c>
      <c r="DR6" s="241">
        <f t="shared" si="6"/>
        <v>2029</v>
      </c>
      <c r="DS6" s="241">
        <f t="shared" si="6"/>
        <v>2029</v>
      </c>
      <c r="DT6" s="241">
        <f t="shared" si="6"/>
        <v>2029</v>
      </c>
      <c r="DU6" s="241">
        <f t="shared" si="6"/>
        <v>2029</v>
      </c>
      <c r="DV6" s="241">
        <f t="shared" si="6"/>
        <v>2029</v>
      </c>
      <c r="DW6" s="241">
        <f t="shared" si="6"/>
        <v>2029</v>
      </c>
      <c r="DX6" s="241">
        <f t="shared" si="6"/>
        <v>2029</v>
      </c>
      <c r="DY6" s="241">
        <f t="shared" si="6"/>
        <v>2030</v>
      </c>
      <c r="DZ6" s="241">
        <f t="shared" si="6"/>
        <v>2030</v>
      </c>
      <c r="EA6" s="241">
        <f t="shared" si="6"/>
        <v>2030</v>
      </c>
      <c r="EB6" s="241">
        <f t="shared" si="6"/>
        <v>2030</v>
      </c>
      <c r="EC6" s="241">
        <f t="shared" si="6"/>
        <v>2030</v>
      </c>
      <c r="ED6" s="241">
        <f t="shared" si="6"/>
        <v>2030</v>
      </c>
      <c r="EE6" s="241">
        <f t="shared" si="6"/>
        <v>2030</v>
      </c>
      <c r="EF6" s="241">
        <f t="shared" si="6"/>
        <v>2030</v>
      </c>
      <c r="EG6" s="241">
        <f t="shared" si="6"/>
        <v>2030</v>
      </c>
      <c r="EH6" s="241">
        <f t="shared" ref="EH6:GS6" si="7">YEAR(EH5)</f>
        <v>2030</v>
      </c>
      <c r="EI6" s="241">
        <f t="shared" si="7"/>
        <v>2030</v>
      </c>
      <c r="EJ6" s="241">
        <f t="shared" si="7"/>
        <v>2030</v>
      </c>
      <c r="EK6" s="241">
        <f t="shared" si="7"/>
        <v>2031</v>
      </c>
      <c r="EL6" s="241">
        <f t="shared" si="7"/>
        <v>2031</v>
      </c>
      <c r="EM6" s="241">
        <f t="shared" si="7"/>
        <v>2031</v>
      </c>
      <c r="EN6" s="241">
        <f t="shared" si="7"/>
        <v>2031</v>
      </c>
      <c r="EO6" s="241">
        <f t="shared" si="7"/>
        <v>2031</v>
      </c>
      <c r="EP6" s="241">
        <f t="shared" si="7"/>
        <v>2031</v>
      </c>
      <c r="EQ6" s="241">
        <f t="shared" si="7"/>
        <v>2031</v>
      </c>
      <c r="ER6" s="241">
        <f t="shared" si="7"/>
        <v>2031</v>
      </c>
      <c r="ES6" s="241">
        <f t="shared" si="7"/>
        <v>2031</v>
      </c>
      <c r="ET6" s="241">
        <f t="shared" si="7"/>
        <v>2031</v>
      </c>
      <c r="EU6" s="241">
        <f t="shared" si="7"/>
        <v>2031</v>
      </c>
      <c r="EV6" s="241">
        <f t="shared" si="7"/>
        <v>2031</v>
      </c>
      <c r="EW6" s="241">
        <f t="shared" si="7"/>
        <v>2032</v>
      </c>
      <c r="EX6" s="241">
        <f t="shared" si="7"/>
        <v>2032</v>
      </c>
      <c r="EY6" s="241">
        <f t="shared" si="7"/>
        <v>2032</v>
      </c>
      <c r="EZ6" s="241">
        <f t="shared" si="7"/>
        <v>2032</v>
      </c>
      <c r="FA6" s="241">
        <f t="shared" si="7"/>
        <v>2032</v>
      </c>
      <c r="FB6" s="241">
        <f t="shared" si="7"/>
        <v>2032</v>
      </c>
      <c r="FC6" s="241">
        <f t="shared" si="7"/>
        <v>2032</v>
      </c>
      <c r="FD6" s="241">
        <f t="shared" si="7"/>
        <v>2032</v>
      </c>
      <c r="FE6" s="241">
        <f t="shared" si="7"/>
        <v>2032</v>
      </c>
      <c r="FF6" s="241">
        <f t="shared" si="7"/>
        <v>2032</v>
      </c>
      <c r="FG6" s="241">
        <f t="shared" si="7"/>
        <v>2032</v>
      </c>
      <c r="FH6" s="241">
        <f t="shared" si="7"/>
        <v>2032</v>
      </c>
      <c r="FI6" s="241">
        <f t="shared" si="7"/>
        <v>2033</v>
      </c>
      <c r="FJ6" s="241">
        <f t="shared" si="7"/>
        <v>2033</v>
      </c>
      <c r="FK6" s="241">
        <f t="shared" si="7"/>
        <v>2033</v>
      </c>
      <c r="FL6" s="241">
        <f t="shared" si="7"/>
        <v>2033</v>
      </c>
      <c r="FM6" s="241">
        <f t="shared" si="7"/>
        <v>2033</v>
      </c>
      <c r="FN6" s="241">
        <f t="shared" si="7"/>
        <v>2033</v>
      </c>
      <c r="FO6" s="241">
        <f t="shared" si="7"/>
        <v>2033</v>
      </c>
      <c r="FP6" s="241">
        <f t="shared" si="7"/>
        <v>2033</v>
      </c>
      <c r="FQ6" s="241">
        <f t="shared" si="7"/>
        <v>2033</v>
      </c>
      <c r="FR6" s="241">
        <f t="shared" si="7"/>
        <v>2033</v>
      </c>
      <c r="FS6" s="241">
        <f t="shared" si="7"/>
        <v>2033</v>
      </c>
      <c r="FT6" s="241">
        <f t="shared" si="7"/>
        <v>2033</v>
      </c>
      <c r="FU6" s="241">
        <f t="shared" si="7"/>
        <v>2034</v>
      </c>
      <c r="FV6" s="241">
        <f t="shared" si="7"/>
        <v>2034</v>
      </c>
      <c r="FW6" s="241">
        <f t="shared" si="7"/>
        <v>2034</v>
      </c>
      <c r="FX6" s="241">
        <f t="shared" si="7"/>
        <v>2034</v>
      </c>
      <c r="FY6" s="241">
        <f t="shared" si="7"/>
        <v>2034</v>
      </c>
      <c r="FZ6" s="241">
        <f t="shared" si="7"/>
        <v>2034</v>
      </c>
      <c r="GA6" s="241">
        <f t="shared" si="7"/>
        <v>2034</v>
      </c>
      <c r="GB6" s="241">
        <f t="shared" si="7"/>
        <v>2034</v>
      </c>
      <c r="GC6" s="241">
        <f t="shared" si="7"/>
        <v>2034</v>
      </c>
      <c r="GD6" s="241">
        <f t="shared" si="7"/>
        <v>2034</v>
      </c>
      <c r="GE6" s="241">
        <f t="shared" si="7"/>
        <v>2034</v>
      </c>
      <c r="GF6" s="241">
        <f t="shared" si="7"/>
        <v>2034</v>
      </c>
      <c r="GG6" s="241">
        <f t="shared" si="7"/>
        <v>2035</v>
      </c>
      <c r="GH6" s="241">
        <f t="shared" si="7"/>
        <v>2035</v>
      </c>
      <c r="GI6" s="241">
        <f t="shared" si="7"/>
        <v>2035</v>
      </c>
      <c r="GJ6" s="241">
        <f t="shared" si="7"/>
        <v>2035</v>
      </c>
      <c r="GK6" s="241">
        <f t="shared" si="7"/>
        <v>2035</v>
      </c>
      <c r="GL6" s="241">
        <f t="shared" si="7"/>
        <v>2035</v>
      </c>
      <c r="GM6" s="241">
        <f t="shared" si="7"/>
        <v>2035</v>
      </c>
      <c r="GN6" s="241">
        <f t="shared" si="7"/>
        <v>2035</v>
      </c>
      <c r="GO6" s="241">
        <f t="shared" si="7"/>
        <v>2035</v>
      </c>
      <c r="GP6" s="241">
        <f t="shared" si="7"/>
        <v>2035</v>
      </c>
      <c r="GQ6" s="241">
        <f t="shared" si="7"/>
        <v>2035</v>
      </c>
      <c r="GR6" s="241">
        <f t="shared" si="7"/>
        <v>2035</v>
      </c>
      <c r="GS6" s="241">
        <f t="shared" si="7"/>
        <v>2036</v>
      </c>
      <c r="GT6" s="241">
        <f t="shared" ref="GT6:JE6" si="8">YEAR(GT5)</f>
        <v>2036</v>
      </c>
      <c r="GU6" s="241">
        <f t="shared" si="8"/>
        <v>2036</v>
      </c>
      <c r="GV6" s="241">
        <f t="shared" si="8"/>
        <v>2036</v>
      </c>
      <c r="GW6" s="241">
        <f t="shared" si="8"/>
        <v>2036</v>
      </c>
      <c r="GX6" s="241">
        <f t="shared" si="8"/>
        <v>2036</v>
      </c>
      <c r="GY6" s="241">
        <f t="shared" si="8"/>
        <v>2036</v>
      </c>
      <c r="GZ6" s="241">
        <f t="shared" si="8"/>
        <v>2036</v>
      </c>
      <c r="HA6" s="241">
        <f t="shared" si="8"/>
        <v>2036</v>
      </c>
      <c r="HB6" s="241">
        <f t="shared" si="8"/>
        <v>2036</v>
      </c>
      <c r="HC6" s="241">
        <f t="shared" si="8"/>
        <v>2036</v>
      </c>
      <c r="HD6" s="241">
        <f t="shared" si="8"/>
        <v>2036</v>
      </c>
      <c r="HE6" s="241">
        <f t="shared" si="8"/>
        <v>2037</v>
      </c>
      <c r="HF6" s="241">
        <f t="shared" si="8"/>
        <v>2037</v>
      </c>
      <c r="HG6" s="241">
        <f t="shared" si="8"/>
        <v>2037</v>
      </c>
      <c r="HH6" s="241">
        <f t="shared" si="8"/>
        <v>2037</v>
      </c>
      <c r="HI6" s="241">
        <f t="shared" si="8"/>
        <v>2037</v>
      </c>
      <c r="HJ6" s="241">
        <f t="shared" si="8"/>
        <v>2037</v>
      </c>
      <c r="HK6" s="241">
        <f t="shared" si="8"/>
        <v>2037</v>
      </c>
      <c r="HL6" s="241">
        <f t="shared" si="8"/>
        <v>2037</v>
      </c>
      <c r="HM6" s="241">
        <f t="shared" si="8"/>
        <v>2037</v>
      </c>
      <c r="HN6" s="241">
        <f t="shared" si="8"/>
        <v>2037</v>
      </c>
      <c r="HO6" s="241">
        <f t="shared" si="8"/>
        <v>2037</v>
      </c>
      <c r="HP6" s="241">
        <f t="shared" si="8"/>
        <v>2037</v>
      </c>
      <c r="HQ6" s="241">
        <f t="shared" si="8"/>
        <v>2038</v>
      </c>
      <c r="HR6" s="241">
        <f t="shared" si="8"/>
        <v>2038</v>
      </c>
      <c r="HS6" s="241">
        <f t="shared" si="8"/>
        <v>2038</v>
      </c>
      <c r="HT6" s="241">
        <f t="shared" si="8"/>
        <v>2038</v>
      </c>
      <c r="HU6" s="241">
        <f t="shared" si="8"/>
        <v>2038</v>
      </c>
      <c r="HV6" s="241">
        <f t="shared" si="8"/>
        <v>2038</v>
      </c>
      <c r="HW6" s="241">
        <f t="shared" si="8"/>
        <v>2038</v>
      </c>
      <c r="HX6" s="241">
        <f t="shared" si="8"/>
        <v>2038</v>
      </c>
      <c r="HY6" s="241">
        <f t="shared" si="8"/>
        <v>2038</v>
      </c>
      <c r="HZ6" s="241">
        <f t="shared" si="8"/>
        <v>2038</v>
      </c>
      <c r="IA6" s="241">
        <f t="shared" si="8"/>
        <v>2038</v>
      </c>
      <c r="IB6" s="241">
        <f t="shared" si="8"/>
        <v>2038</v>
      </c>
      <c r="IC6" s="241">
        <f t="shared" si="8"/>
        <v>2039</v>
      </c>
      <c r="ID6" s="241">
        <f t="shared" si="8"/>
        <v>2039</v>
      </c>
      <c r="IE6" s="241">
        <f t="shared" si="8"/>
        <v>2039</v>
      </c>
      <c r="IF6" s="241">
        <f t="shared" si="8"/>
        <v>2039</v>
      </c>
      <c r="IG6" s="241">
        <f t="shared" si="8"/>
        <v>2039</v>
      </c>
      <c r="IH6" s="241">
        <f t="shared" si="8"/>
        <v>2039</v>
      </c>
      <c r="II6" s="241">
        <f t="shared" si="8"/>
        <v>2039</v>
      </c>
      <c r="IJ6" s="241">
        <f t="shared" si="8"/>
        <v>2039</v>
      </c>
      <c r="IK6" s="241">
        <f t="shared" si="8"/>
        <v>2039</v>
      </c>
      <c r="IL6" s="241">
        <f t="shared" si="8"/>
        <v>2039</v>
      </c>
      <c r="IM6" s="241">
        <f t="shared" si="8"/>
        <v>2039</v>
      </c>
      <c r="IN6" s="241">
        <f t="shared" si="8"/>
        <v>2039</v>
      </c>
      <c r="IO6" s="241">
        <f t="shared" si="8"/>
        <v>2040</v>
      </c>
      <c r="IP6" s="241">
        <f t="shared" si="8"/>
        <v>2040</v>
      </c>
      <c r="IQ6" s="241">
        <f t="shared" si="8"/>
        <v>2040</v>
      </c>
      <c r="IR6" s="241">
        <f t="shared" si="8"/>
        <v>2040</v>
      </c>
      <c r="IS6" s="241">
        <f t="shared" si="8"/>
        <v>2040</v>
      </c>
      <c r="IT6" s="241">
        <f t="shared" si="8"/>
        <v>2040</v>
      </c>
      <c r="IU6" s="241">
        <f t="shared" si="8"/>
        <v>2040</v>
      </c>
      <c r="IV6" s="241">
        <f t="shared" si="8"/>
        <v>2040</v>
      </c>
      <c r="IW6" s="241">
        <f t="shared" si="8"/>
        <v>2040</v>
      </c>
      <c r="IX6" s="241">
        <f t="shared" si="8"/>
        <v>2040</v>
      </c>
      <c r="IY6" s="241">
        <f t="shared" si="8"/>
        <v>2040</v>
      </c>
      <c r="IZ6" s="241">
        <f t="shared" si="8"/>
        <v>2040</v>
      </c>
      <c r="JA6" s="241">
        <f t="shared" si="8"/>
        <v>2041</v>
      </c>
      <c r="JB6" s="241">
        <f t="shared" si="8"/>
        <v>2041</v>
      </c>
      <c r="JC6" s="241">
        <f t="shared" si="8"/>
        <v>2041</v>
      </c>
      <c r="JD6" s="241">
        <f t="shared" si="8"/>
        <v>2041</v>
      </c>
      <c r="JE6" s="241">
        <f t="shared" si="8"/>
        <v>2041</v>
      </c>
      <c r="JF6" s="241">
        <f t="shared" ref="JF6:JL6" si="9">YEAR(JF5)</f>
        <v>2041</v>
      </c>
      <c r="JG6" s="241">
        <f t="shared" si="9"/>
        <v>2041</v>
      </c>
      <c r="JH6" s="241">
        <f t="shared" si="9"/>
        <v>2041</v>
      </c>
      <c r="JI6" s="241">
        <f t="shared" si="9"/>
        <v>2041</v>
      </c>
      <c r="JJ6" s="241">
        <f t="shared" si="9"/>
        <v>2041</v>
      </c>
      <c r="JK6" s="241">
        <f t="shared" si="9"/>
        <v>2041</v>
      </c>
      <c r="JL6" s="241">
        <f t="shared" si="9"/>
        <v>2041</v>
      </c>
      <c r="JM6" s="229" t="s">
        <v>321</v>
      </c>
    </row>
    <row r="7" spans="1:273" s="229" customFormat="1" x14ac:dyDescent="0.25">
      <c r="B7" s="229" t="s">
        <v>319</v>
      </c>
      <c r="I7" s="243">
        <v>1</v>
      </c>
      <c r="J7" s="243">
        <v>2</v>
      </c>
      <c r="K7" s="243">
        <v>3</v>
      </c>
      <c r="L7" s="243">
        <v>4</v>
      </c>
      <c r="M7" s="243">
        <v>5</v>
      </c>
      <c r="N7" s="243">
        <v>6</v>
      </c>
      <c r="O7" s="243">
        <v>7</v>
      </c>
      <c r="P7" s="243">
        <v>8</v>
      </c>
      <c r="Q7" s="243">
        <v>9</v>
      </c>
      <c r="R7" s="243">
        <v>10</v>
      </c>
      <c r="S7" s="243">
        <v>11</v>
      </c>
      <c r="T7" s="243">
        <v>12</v>
      </c>
      <c r="U7" s="243">
        <v>13</v>
      </c>
      <c r="V7" s="243">
        <v>14</v>
      </c>
      <c r="W7" s="243">
        <v>15</v>
      </c>
      <c r="X7" s="243">
        <v>16</v>
      </c>
      <c r="Y7" s="243">
        <v>17</v>
      </c>
      <c r="Z7" s="243">
        <v>18</v>
      </c>
      <c r="AA7" s="243">
        <v>19</v>
      </c>
      <c r="AB7" s="243">
        <v>20</v>
      </c>
      <c r="AC7" s="243">
        <v>21</v>
      </c>
      <c r="AD7" s="243">
        <v>22</v>
      </c>
      <c r="AE7" s="243">
        <v>23</v>
      </c>
      <c r="AF7" s="243">
        <v>24</v>
      </c>
      <c r="AG7" s="243">
        <v>25</v>
      </c>
      <c r="AH7" s="243">
        <v>26</v>
      </c>
      <c r="AI7" s="243">
        <v>27</v>
      </c>
      <c r="AJ7" s="243">
        <v>28</v>
      </c>
      <c r="AK7" s="243">
        <v>29</v>
      </c>
      <c r="AL7" s="243">
        <v>30</v>
      </c>
      <c r="AM7" s="243">
        <v>31</v>
      </c>
      <c r="AN7" s="243">
        <v>32</v>
      </c>
      <c r="AO7" s="243">
        <v>33</v>
      </c>
      <c r="AP7" s="243">
        <v>34</v>
      </c>
      <c r="AQ7" s="243">
        <v>35</v>
      </c>
      <c r="AR7" s="243">
        <v>36</v>
      </c>
      <c r="AS7" s="243">
        <v>37</v>
      </c>
      <c r="AT7" s="243">
        <v>38</v>
      </c>
      <c r="AU7" s="243">
        <v>39</v>
      </c>
      <c r="AV7" s="243">
        <v>40</v>
      </c>
      <c r="AW7" s="243">
        <v>41</v>
      </c>
      <c r="AX7" s="243">
        <v>42</v>
      </c>
      <c r="AY7" s="243">
        <v>43</v>
      </c>
      <c r="AZ7" s="243">
        <v>44</v>
      </c>
      <c r="BA7" s="243">
        <v>45</v>
      </c>
      <c r="BB7" s="243">
        <v>46</v>
      </c>
      <c r="BC7" s="243">
        <v>47</v>
      </c>
      <c r="BD7" s="243">
        <v>48</v>
      </c>
      <c r="BE7" s="243">
        <v>49</v>
      </c>
      <c r="BF7" s="243">
        <v>50</v>
      </c>
      <c r="BG7" s="243">
        <v>51</v>
      </c>
      <c r="BH7" s="243">
        <v>52</v>
      </c>
      <c r="BI7" s="243">
        <v>53</v>
      </c>
      <c r="BJ7" s="243">
        <v>54</v>
      </c>
      <c r="BK7" s="243">
        <v>55</v>
      </c>
      <c r="BL7" s="243">
        <v>56</v>
      </c>
      <c r="BM7" s="243">
        <v>57</v>
      </c>
      <c r="BN7" s="243">
        <v>58</v>
      </c>
      <c r="BO7" s="243">
        <v>59</v>
      </c>
      <c r="BP7" s="243">
        <v>60</v>
      </c>
      <c r="BQ7" s="243">
        <v>61</v>
      </c>
      <c r="BR7" s="243">
        <v>62</v>
      </c>
      <c r="BS7" s="243">
        <v>63</v>
      </c>
      <c r="BT7" s="243">
        <v>64</v>
      </c>
      <c r="BU7" s="243">
        <v>65</v>
      </c>
      <c r="BV7" s="243">
        <v>66</v>
      </c>
      <c r="BW7" s="243">
        <v>67</v>
      </c>
      <c r="BX7" s="243">
        <v>68</v>
      </c>
      <c r="BY7" s="243">
        <v>69</v>
      </c>
      <c r="BZ7" s="243">
        <v>70</v>
      </c>
      <c r="CA7" s="243">
        <v>71</v>
      </c>
      <c r="CB7" s="243">
        <v>72</v>
      </c>
      <c r="CC7" s="243">
        <v>73</v>
      </c>
      <c r="CD7" s="243">
        <v>74</v>
      </c>
      <c r="CE7" s="243">
        <v>75</v>
      </c>
      <c r="CF7" s="243">
        <v>76</v>
      </c>
      <c r="CG7" s="243">
        <v>77</v>
      </c>
      <c r="CH7" s="243">
        <v>78</v>
      </c>
      <c r="CI7" s="243">
        <v>79</v>
      </c>
      <c r="CJ7" s="243">
        <v>80</v>
      </c>
      <c r="CK7" s="243">
        <v>81</v>
      </c>
      <c r="CL7" s="243">
        <v>82</v>
      </c>
      <c r="CM7" s="243">
        <v>83</v>
      </c>
      <c r="CN7" s="243">
        <v>84</v>
      </c>
      <c r="CO7" s="243">
        <v>85</v>
      </c>
      <c r="CP7" s="243">
        <v>86</v>
      </c>
      <c r="CQ7" s="243">
        <v>87</v>
      </c>
      <c r="CR7" s="243">
        <v>88</v>
      </c>
      <c r="CS7" s="243">
        <v>89</v>
      </c>
      <c r="CT7" s="243">
        <v>90</v>
      </c>
      <c r="CU7" s="243">
        <v>91</v>
      </c>
      <c r="CV7" s="243">
        <v>92</v>
      </c>
      <c r="CW7" s="243">
        <v>93</v>
      </c>
      <c r="CX7" s="243">
        <v>94</v>
      </c>
      <c r="CY7" s="243">
        <v>95</v>
      </c>
      <c r="CZ7" s="243">
        <v>96</v>
      </c>
      <c r="DA7" s="243">
        <v>97</v>
      </c>
      <c r="DB7" s="243">
        <v>98</v>
      </c>
      <c r="DC7" s="243">
        <v>99</v>
      </c>
      <c r="DD7" s="243">
        <v>100</v>
      </c>
      <c r="DE7" s="243">
        <v>101</v>
      </c>
      <c r="DF7" s="243">
        <v>102</v>
      </c>
      <c r="DG7" s="243">
        <v>103</v>
      </c>
      <c r="DH7" s="243">
        <v>104</v>
      </c>
      <c r="DI7" s="243">
        <v>105</v>
      </c>
      <c r="DJ7" s="243">
        <v>106</v>
      </c>
      <c r="DK7" s="243">
        <v>107</v>
      </c>
      <c r="DL7" s="243">
        <v>108</v>
      </c>
      <c r="DM7" s="243">
        <v>109</v>
      </c>
      <c r="DN7" s="243">
        <v>110</v>
      </c>
      <c r="DO7" s="243">
        <v>111</v>
      </c>
      <c r="DP7" s="243">
        <v>112</v>
      </c>
      <c r="DQ7" s="243">
        <v>113</v>
      </c>
      <c r="DR7" s="243">
        <v>114</v>
      </c>
      <c r="DS7" s="243">
        <v>115</v>
      </c>
      <c r="DT7" s="243">
        <v>116</v>
      </c>
      <c r="DU7" s="243">
        <v>117</v>
      </c>
      <c r="DV7" s="243">
        <v>118</v>
      </c>
      <c r="DW7" s="243">
        <v>119</v>
      </c>
      <c r="DX7" s="243">
        <v>120</v>
      </c>
      <c r="DY7" s="243">
        <v>121</v>
      </c>
      <c r="DZ7" s="243">
        <v>122</v>
      </c>
      <c r="EA7" s="243">
        <v>123</v>
      </c>
      <c r="EB7" s="243">
        <v>124</v>
      </c>
      <c r="EC7" s="243">
        <v>125</v>
      </c>
      <c r="ED7" s="243">
        <v>126</v>
      </c>
      <c r="EE7" s="243">
        <v>127</v>
      </c>
      <c r="EF7" s="243">
        <v>128</v>
      </c>
      <c r="EG7" s="243">
        <v>129</v>
      </c>
      <c r="EH7" s="243">
        <v>130</v>
      </c>
      <c r="EI7" s="243">
        <v>131</v>
      </c>
      <c r="EJ7" s="243">
        <v>132</v>
      </c>
      <c r="EK7" s="243">
        <v>133</v>
      </c>
      <c r="EL7" s="243">
        <v>134</v>
      </c>
      <c r="EM7" s="243">
        <v>135</v>
      </c>
      <c r="EN7" s="243">
        <v>136</v>
      </c>
      <c r="EO7" s="243">
        <v>137</v>
      </c>
      <c r="EP7" s="243">
        <v>138</v>
      </c>
      <c r="EQ7" s="243">
        <v>139</v>
      </c>
      <c r="ER7" s="243">
        <v>140</v>
      </c>
      <c r="ES7" s="243">
        <v>141</v>
      </c>
      <c r="ET7" s="243">
        <v>142</v>
      </c>
      <c r="EU7" s="243">
        <v>143</v>
      </c>
      <c r="EV7" s="243">
        <v>144</v>
      </c>
      <c r="EW7" s="243">
        <v>145</v>
      </c>
      <c r="EX7" s="243">
        <v>146</v>
      </c>
      <c r="EY7" s="243">
        <v>147</v>
      </c>
      <c r="EZ7" s="243">
        <v>148</v>
      </c>
      <c r="FA7" s="243">
        <v>149</v>
      </c>
      <c r="FB7" s="243">
        <v>150</v>
      </c>
      <c r="FC7" s="243">
        <v>151</v>
      </c>
      <c r="FD7" s="243">
        <v>152</v>
      </c>
      <c r="FE7" s="243">
        <v>153</v>
      </c>
      <c r="FF7" s="243">
        <v>154</v>
      </c>
      <c r="FG7" s="243">
        <v>155</v>
      </c>
      <c r="FH7" s="243">
        <v>156</v>
      </c>
      <c r="FI7" s="243">
        <v>157</v>
      </c>
      <c r="FJ7" s="243">
        <v>158</v>
      </c>
      <c r="FK7" s="243">
        <v>159</v>
      </c>
      <c r="FL7" s="243">
        <v>160</v>
      </c>
      <c r="FM7" s="243">
        <v>161</v>
      </c>
      <c r="FN7" s="243">
        <v>162</v>
      </c>
      <c r="FO7" s="243">
        <v>163</v>
      </c>
      <c r="FP7" s="243">
        <v>164</v>
      </c>
      <c r="FQ7" s="243">
        <v>165</v>
      </c>
      <c r="FR7" s="243">
        <v>166</v>
      </c>
      <c r="FS7" s="243">
        <v>167</v>
      </c>
      <c r="FT7" s="243">
        <v>168</v>
      </c>
      <c r="FU7" s="243">
        <v>169</v>
      </c>
      <c r="FV7" s="243">
        <v>170</v>
      </c>
      <c r="FW7" s="243">
        <v>171</v>
      </c>
      <c r="FX7" s="243">
        <v>172</v>
      </c>
      <c r="FY7" s="243">
        <v>173</v>
      </c>
      <c r="FZ7" s="243">
        <v>174</v>
      </c>
      <c r="GA7" s="243">
        <v>175</v>
      </c>
      <c r="GB7" s="243">
        <v>176</v>
      </c>
      <c r="GC7" s="243">
        <v>177</v>
      </c>
      <c r="GD7" s="243">
        <v>178</v>
      </c>
      <c r="GE7" s="243">
        <v>179</v>
      </c>
      <c r="GF7" s="243">
        <v>180</v>
      </c>
      <c r="GG7" s="243">
        <v>181</v>
      </c>
      <c r="GH7" s="243">
        <v>182</v>
      </c>
      <c r="GI7" s="243">
        <v>183</v>
      </c>
      <c r="GJ7" s="243">
        <v>184</v>
      </c>
      <c r="GK7" s="243">
        <v>185</v>
      </c>
      <c r="GL7" s="243">
        <v>186</v>
      </c>
      <c r="GM7" s="243">
        <v>187</v>
      </c>
      <c r="GN7" s="243">
        <v>188</v>
      </c>
      <c r="GO7" s="243">
        <v>189</v>
      </c>
      <c r="GP7" s="243">
        <v>190</v>
      </c>
      <c r="GQ7" s="243">
        <v>191</v>
      </c>
      <c r="GR7" s="243">
        <v>192</v>
      </c>
      <c r="GS7" s="243">
        <v>193</v>
      </c>
      <c r="GT7" s="243">
        <v>194</v>
      </c>
      <c r="GU7" s="243">
        <v>195</v>
      </c>
      <c r="GV7" s="243">
        <v>196</v>
      </c>
      <c r="GW7" s="243">
        <v>197</v>
      </c>
      <c r="GX7" s="243">
        <v>198</v>
      </c>
      <c r="GY7" s="243">
        <v>199</v>
      </c>
      <c r="GZ7" s="243">
        <v>200</v>
      </c>
      <c r="HA7" s="243">
        <v>201</v>
      </c>
      <c r="HB7" s="243">
        <v>202</v>
      </c>
      <c r="HC7" s="243">
        <v>203</v>
      </c>
      <c r="HD7" s="243">
        <v>204</v>
      </c>
      <c r="HE7" s="243">
        <v>205</v>
      </c>
      <c r="HF7" s="243">
        <v>206</v>
      </c>
      <c r="HG7" s="243">
        <v>207</v>
      </c>
      <c r="HH7" s="243">
        <v>208</v>
      </c>
      <c r="HI7" s="243">
        <v>209</v>
      </c>
      <c r="HJ7" s="243">
        <v>210</v>
      </c>
      <c r="HK7" s="243">
        <v>211</v>
      </c>
      <c r="HL7" s="243">
        <v>212</v>
      </c>
      <c r="HM7" s="243">
        <v>213</v>
      </c>
      <c r="HN7" s="243">
        <v>214</v>
      </c>
      <c r="HO7" s="243">
        <v>215</v>
      </c>
      <c r="HP7" s="243">
        <v>216</v>
      </c>
      <c r="HQ7" s="243">
        <v>217</v>
      </c>
      <c r="HR7" s="243">
        <v>218</v>
      </c>
      <c r="HS7" s="243">
        <v>219</v>
      </c>
      <c r="HT7" s="243">
        <v>220</v>
      </c>
      <c r="HU7" s="243">
        <v>221</v>
      </c>
      <c r="HV7" s="243">
        <v>222</v>
      </c>
      <c r="HW7" s="243">
        <v>223</v>
      </c>
      <c r="HX7" s="243">
        <v>224</v>
      </c>
      <c r="HY7" s="243">
        <v>225</v>
      </c>
      <c r="HZ7" s="243">
        <v>226</v>
      </c>
      <c r="IA7" s="243">
        <v>227</v>
      </c>
      <c r="IB7" s="243">
        <v>228</v>
      </c>
      <c r="IC7" s="243">
        <v>229</v>
      </c>
      <c r="ID7" s="243">
        <v>230</v>
      </c>
      <c r="IE7" s="243">
        <v>231</v>
      </c>
      <c r="IF7" s="243">
        <v>232</v>
      </c>
      <c r="IG7" s="243">
        <v>233</v>
      </c>
      <c r="IH7" s="243">
        <v>234</v>
      </c>
      <c r="II7" s="243">
        <v>235</v>
      </c>
      <c r="IJ7" s="243">
        <v>236</v>
      </c>
      <c r="IK7" s="243">
        <v>237</v>
      </c>
      <c r="IL7" s="243">
        <v>238</v>
      </c>
      <c r="IM7" s="243">
        <v>239</v>
      </c>
      <c r="IN7" s="243">
        <v>240</v>
      </c>
      <c r="IO7" s="243">
        <v>241</v>
      </c>
      <c r="IP7" s="243">
        <v>242</v>
      </c>
      <c r="IQ7" s="243">
        <v>243</v>
      </c>
      <c r="IR7" s="243">
        <v>244</v>
      </c>
      <c r="IS7" s="243">
        <v>245</v>
      </c>
      <c r="IT7" s="243">
        <v>246</v>
      </c>
      <c r="IU7" s="243">
        <v>247</v>
      </c>
      <c r="IV7" s="243">
        <v>248</v>
      </c>
      <c r="IW7" s="243">
        <v>249</v>
      </c>
      <c r="IX7" s="243">
        <v>250</v>
      </c>
      <c r="IY7" s="243">
        <v>251</v>
      </c>
      <c r="IZ7" s="243">
        <v>252</v>
      </c>
      <c r="JA7" s="243">
        <v>253</v>
      </c>
      <c r="JB7" s="243">
        <v>254</v>
      </c>
      <c r="JC7" s="243">
        <v>255</v>
      </c>
      <c r="JD7" s="243">
        <v>256</v>
      </c>
      <c r="JE7" s="243">
        <v>257</v>
      </c>
      <c r="JF7" s="243">
        <v>258</v>
      </c>
      <c r="JG7" s="243">
        <v>259</v>
      </c>
      <c r="JH7" s="243">
        <v>260</v>
      </c>
      <c r="JI7" s="243">
        <v>261</v>
      </c>
      <c r="JJ7" s="243">
        <v>262</v>
      </c>
      <c r="JK7" s="243">
        <v>263</v>
      </c>
      <c r="JL7" s="243">
        <v>264</v>
      </c>
      <c r="JM7" s="229" t="s">
        <v>321</v>
      </c>
    </row>
    <row r="8" spans="1:273" s="228" customFormat="1" x14ac:dyDescent="0.25">
      <c r="B8" s="245"/>
      <c r="C8" s="245"/>
      <c r="D8" s="245"/>
      <c r="E8" s="245" t="s">
        <v>3</v>
      </c>
      <c r="F8" s="245" t="s">
        <v>4</v>
      </c>
      <c r="G8" s="245" t="s">
        <v>5</v>
      </c>
      <c r="H8" s="245"/>
      <c r="I8" s="245"/>
      <c r="J8" s="245"/>
      <c r="K8" s="245"/>
      <c r="L8" s="245"/>
      <c r="M8" s="245"/>
      <c r="N8" s="245"/>
      <c r="O8" s="245"/>
      <c r="P8" s="245"/>
      <c r="Q8" s="245"/>
      <c r="R8" s="245"/>
      <c r="S8" s="245"/>
      <c r="T8" s="245"/>
      <c r="U8" s="245"/>
      <c r="V8" s="245"/>
      <c r="W8" s="245"/>
      <c r="X8" s="245"/>
      <c r="Y8" s="245"/>
      <c r="Z8" s="245"/>
      <c r="AA8" s="245"/>
      <c r="AB8" s="245"/>
      <c r="AC8" s="245"/>
      <c r="AD8" s="245"/>
      <c r="JM8" s="229" t="s">
        <v>321</v>
      </c>
    </row>
    <row r="9" spans="1:273" x14ac:dyDescent="0.25">
      <c r="JM9" s="92" t="s">
        <v>321</v>
      </c>
    </row>
    <row r="10" spans="1:273" x14ac:dyDescent="0.25">
      <c r="B10" s="247" t="s">
        <v>322</v>
      </c>
      <c r="H10" s="274"/>
      <c r="I10" s="247">
        <f>IF(I7=1,I6,H10+1)</f>
        <v>2020</v>
      </c>
      <c r="J10" s="247">
        <f t="shared" ref="J10:AB10" si="10">IF(J7=1,J6,I10+1)</f>
        <v>2021</v>
      </c>
      <c r="K10" s="247">
        <f t="shared" si="10"/>
        <v>2022</v>
      </c>
      <c r="L10" s="247">
        <f t="shared" si="10"/>
        <v>2023</v>
      </c>
      <c r="M10" s="247">
        <f t="shared" si="10"/>
        <v>2024</v>
      </c>
      <c r="N10" s="247">
        <f t="shared" si="10"/>
        <v>2025</v>
      </c>
      <c r="O10" s="247">
        <f t="shared" si="10"/>
        <v>2026</v>
      </c>
      <c r="P10" s="247">
        <f t="shared" si="10"/>
        <v>2027</v>
      </c>
      <c r="Q10" s="247">
        <f t="shared" si="10"/>
        <v>2028</v>
      </c>
      <c r="R10" s="247">
        <f t="shared" si="10"/>
        <v>2029</v>
      </c>
      <c r="S10" s="247">
        <f t="shared" si="10"/>
        <v>2030</v>
      </c>
      <c r="T10" s="247">
        <f t="shared" si="10"/>
        <v>2031</v>
      </c>
      <c r="U10" s="247">
        <f t="shared" si="10"/>
        <v>2032</v>
      </c>
      <c r="V10" s="247">
        <f t="shared" si="10"/>
        <v>2033</v>
      </c>
      <c r="W10" s="247">
        <f>IF(W7=1,W6,V10+1)</f>
        <v>2034</v>
      </c>
      <c r="X10" s="247">
        <f t="shared" si="10"/>
        <v>2035</v>
      </c>
      <c r="Y10" s="247">
        <f t="shared" si="10"/>
        <v>2036</v>
      </c>
      <c r="Z10" s="247">
        <f t="shared" si="10"/>
        <v>2037</v>
      </c>
      <c r="AA10" s="247">
        <f t="shared" si="10"/>
        <v>2038</v>
      </c>
      <c r="AB10" s="247">
        <f t="shared" si="10"/>
        <v>2039</v>
      </c>
      <c r="AC10" s="247">
        <f>IF(AC7=1,AC6,AB10+1)</f>
        <v>2040</v>
      </c>
      <c r="AD10" s="247">
        <f>IF(AD7=1,AD6,AC10+1)</f>
        <v>2041</v>
      </c>
      <c r="AE10" s="247">
        <f>IF(AE7=1,AE6,AD10+1)</f>
        <v>2042</v>
      </c>
      <c r="AF10" s="92" t="s">
        <v>321</v>
      </c>
      <c r="JM10" s="92" t="s">
        <v>321</v>
      </c>
    </row>
    <row r="11" spans="1:273" x14ac:dyDescent="0.25">
      <c r="D11" s="92" t="s">
        <v>310</v>
      </c>
      <c r="H11" s="231"/>
      <c r="I11" s="275">
        <v>8.1000000000000003E-2</v>
      </c>
      <c r="J11" s="275">
        <v>5.1999999999999998E-2</v>
      </c>
      <c r="K11" s="275">
        <v>5.1999999999999998E-2</v>
      </c>
      <c r="L11" s="276"/>
      <c r="M11" s="276"/>
      <c r="N11" s="276"/>
      <c r="O11" s="276"/>
      <c r="P11" s="276"/>
      <c r="Q11" s="276"/>
      <c r="R11" s="276"/>
      <c r="S11" s="276"/>
      <c r="T11" s="276"/>
      <c r="U11" s="276"/>
      <c r="V11" s="276"/>
      <c r="W11" s="276"/>
      <c r="X11" s="276"/>
      <c r="Y11" s="276"/>
      <c r="Z11" s="276"/>
      <c r="AA11" s="276"/>
      <c r="AB11" s="276"/>
      <c r="AC11" s="276"/>
      <c r="AD11" s="276"/>
      <c r="AE11" s="276"/>
      <c r="AF11" s="92" t="s">
        <v>321</v>
      </c>
      <c r="JM11" s="92" t="s">
        <v>321</v>
      </c>
    </row>
    <row r="12" spans="1:273" x14ac:dyDescent="0.25">
      <c r="D12" s="92" t="s">
        <v>324</v>
      </c>
      <c r="I12" s="266">
        <f ca="1">Inputs!$F$7</f>
        <v>0</v>
      </c>
      <c r="J12" s="266">
        <f ca="1">Inputs!$F$7</f>
        <v>0</v>
      </c>
      <c r="K12" s="266">
        <f ca="1">Inputs!$F$7</f>
        <v>0</v>
      </c>
      <c r="L12" s="266">
        <f ca="1">Inputs!$F$7</f>
        <v>0</v>
      </c>
      <c r="M12" s="266">
        <f ca="1">Inputs!$F$7</f>
        <v>0</v>
      </c>
      <c r="N12" s="266">
        <f ca="1">Inputs!$F$7</f>
        <v>0</v>
      </c>
      <c r="O12" s="266">
        <f ca="1">Inputs!$F$7</f>
        <v>0</v>
      </c>
      <c r="P12" s="266">
        <f ca="1">Inputs!$F$7</f>
        <v>0</v>
      </c>
      <c r="Q12" s="266">
        <f ca="1">Inputs!$F$7</f>
        <v>0</v>
      </c>
      <c r="R12" s="266">
        <f ca="1">Inputs!$F$7</f>
        <v>0</v>
      </c>
      <c r="S12" s="266">
        <f ca="1">Inputs!$F$7</f>
        <v>0</v>
      </c>
      <c r="T12" s="266">
        <f ca="1">Inputs!$F$7</f>
        <v>0</v>
      </c>
      <c r="U12" s="266">
        <f ca="1">Inputs!$F$7</f>
        <v>0</v>
      </c>
      <c r="V12" s="266">
        <f ca="1">Inputs!$F$7</f>
        <v>0</v>
      </c>
      <c r="W12" s="266">
        <f ca="1">Inputs!$F$7</f>
        <v>0</v>
      </c>
      <c r="X12" s="266">
        <f ca="1">Inputs!$F$7</f>
        <v>0</v>
      </c>
      <c r="Y12" s="266">
        <f ca="1">Inputs!$F$7</f>
        <v>0</v>
      </c>
      <c r="Z12" s="266">
        <f ca="1">Inputs!$F$7</f>
        <v>0</v>
      </c>
      <c r="AA12" s="266">
        <f ca="1">Inputs!$F$7</f>
        <v>0</v>
      </c>
      <c r="AB12" s="266">
        <f ca="1">Inputs!$F$7</f>
        <v>0</v>
      </c>
      <c r="AC12" s="266">
        <f ca="1">Inputs!$F$7</f>
        <v>0</v>
      </c>
      <c r="AD12" s="266">
        <f ca="1">Inputs!$F$7</f>
        <v>0</v>
      </c>
      <c r="AE12" s="266">
        <f ca="1">Inputs!$F$7</f>
        <v>0</v>
      </c>
      <c r="AF12" s="92" t="s">
        <v>321</v>
      </c>
      <c r="JM12" s="92" t="s">
        <v>321</v>
      </c>
    </row>
    <row r="13" spans="1:273" x14ac:dyDescent="0.25">
      <c r="D13" s="92" t="s">
        <v>325</v>
      </c>
      <c r="I13" s="277">
        <f>IF(I11="", I12, I11)</f>
        <v>8.1000000000000003E-2</v>
      </c>
      <c r="J13" s="277">
        <f t="shared" ref="J13:AE13" si="11">IF(J11="", J12, J11)</f>
        <v>5.1999999999999998E-2</v>
      </c>
      <c r="K13" s="277">
        <f t="shared" si="11"/>
        <v>5.1999999999999998E-2</v>
      </c>
      <c r="L13" s="277">
        <f t="shared" ca="1" si="11"/>
        <v>0</v>
      </c>
      <c r="M13" s="277">
        <f t="shared" ca="1" si="11"/>
        <v>0</v>
      </c>
      <c r="N13" s="277">
        <f t="shared" ca="1" si="11"/>
        <v>0</v>
      </c>
      <c r="O13" s="277">
        <f t="shared" ca="1" si="11"/>
        <v>0</v>
      </c>
      <c r="P13" s="277">
        <f t="shared" ca="1" si="11"/>
        <v>0</v>
      </c>
      <c r="Q13" s="277">
        <f t="shared" ca="1" si="11"/>
        <v>0</v>
      </c>
      <c r="R13" s="277">
        <f t="shared" ca="1" si="11"/>
        <v>0</v>
      </c>
      <c r="S13" s="277">
        <f t="shared" ca="1" si="11"/>
        <v>0</v>
      </c>
      <c r="T13" s="277">
        <f t="shared" ca="1" si="11"/>
        <v>0</v>
      </c>
      <c r="U13" s="277">
        <f t="shared" ca="1" si="11"/>
        <v>0</v>
      </c>
      <c r="V13" s="277">
        <f t="shared" ca="1" si="11"/>
        <v>0</v>
      </c>
      <c r="W13" s="277">
        <f t="shared" ca="1" si="11"/>
        <v>0</v>
      </c>
      <c r="X13" s="277">
        <f t="shared" ca="1" si="11"/>
        <v>0</v>
      </c>
      <c r="Y13" s="277">
        <f t="shared" ca="1" si="11"/>
        <v>0</v>
      </c>
      <c r="Z13" s="277">
        <f t="shared" ca="1" si="11"/>
        <v>0</v>
      </c>
      <c r="AA13" s="277">
        <f t="shared" ca="1" si="11"/>
        <v>0</v>
      </c>
      <c r="AB13" s="277">
        <f t="shared" ca="1" si="11"/>
        <v>0</v>
      </c>
      <c r="AC13" s="277">
        <f t="shared" ca="1" si="11"/>
        <v>0</v>
      </c>
      <c r="AD13" s="277">
        <f t="shared" ca="1" si="11"/>
        <v>0</v>
      </c>
      <c r="AE13" s="277">
        <f t="shared" ca="1" si="11"/>
        <v>0</v>
      </c>
      <c r="AF13" s="92" t="s">
        <v>321</v>
      </c>
      <c r="JM13" s="92" t="s">
        <v>321</v>
      </c>
    </row>
    <row r="14" spans="1:273" x14ac:dyDescent="0.25">
      <c r="D14" s="92" t="s">
        <v>327</v>
      </c>
      <c r="I14" s="266">
        <f>Inputs!$F$8</f>
        <v>0</v>
      </c>
      <c r="J14" s="266">
        <f>Inputs!$F$8</f>
        <v>0</v>
      </c>
      <c r="K14" s="266">
        <f>Inputs!$F$8</f>
        <v>0</v>
      </c>
      <c r="L14" s="266">
        <f>Inputs!$F$8</f>
        <v>0</v>
      </c>
      <c r="M14" s="266">
        <f>Inputs!$F$8</f>
        <v>0</v>
      </c>
      <c r="N14" s="266">
        <f>Inputs!$F$8</f>
        <v>0</v>
      </c>
      <c r="O14" s="266">
        <f>Inputs!$F$8</f>
        <v>0</v>
      </c>
      <c r="P14" s="266">
        <f>Inputs!$F$8</f>
        <v>0</v>
      </c>
      <c r="Q14" s="266">
        <f>Inputs!$F$8</f>
        <v>0</v>
      </c>
      <c r="R14" s="266">
        <f>Inputs!$F$8</f>
        <v>0</v>
      </c>
      <c r="S14" s="266">
        <f>Inputs!$F$8</f>
        <v>0</v>
      </c>
      <c r="T14" s="266">
        <f>Inputs!$F$8</f>
        <v>0</v>
      </c>
      <c r="U14" s="266">
        <f>Inputs!$F$8</f>
        <v>0</v>
      </c>
      <c r="V14" s="266">
        <f>Inputs!$F$8</f>
        <v>0</v>
      </c>
      <c r="W14" s="266">
        <f>Inputs!$F$8</f>
        <v>0</v>
      </c>
      <c r="X14" s="266">
        <f>Inputs!$F$8</f>
        <v>0</v>
      </c>
      <c r="Y14" s="266">
        <f>Inputs!$F$8</f>
        <v>0</v>
      </c>
      <c r="Z14" s="266">
        <f>Inputs!$F$8</f>
        <v>0</v>
      </c>
      <c r="AA14" s="266">
        <f>Inputs!$F$8</f>
        <v>0</v>
      </c>
      <c r="AB14" s="266">
        <f>Inputs!$F$8</f>
        <v>0</v>
      </c>
      <c r="AC14" s="266">
        <f>Inputs!$F$8</f>
        <v>0</v>
      </c>
      <c r="AD14" s="266">
        <f>Inputs!$F$8</f>
        <v>0</v>
      </c>
      <c r="AE14" s="266">
        <f>Inputs!$F$8</f>
        <v>0</v>
      </c>
      <c r="AF14" s="92" t="s">
        <v>321</v>
      </c>
      <c r="JM14" s="92" t="s">
        <v>321</v>
      </c>
    </row>
    <row r="15" spans="1:273" x14ac:dyDescent="0.25">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row>
    <row r="16" spans="1:273" ht="14.4" x14ac:dyDescent="0.3">
      <c r="D16" s="278" t="s">
        <v>330</v>
      </c>
      <c r="AF16" s="92" t="s">
        <v>321</v>
      </c>
      <c r="JM16" s="92" t="s">
        <v>321</v>
      </c>
    </row>
    <row r="17" spans="2:273" x14ac:dyDescent="0.25">
      <c r="D17" s="92" t="s">
        <v>328</v>
      </c>
      <c r="E17" s="279">
        <f>Inputs!F11</f>
        <v>-1</v>
      </c>
      <c r="AF17" s="92" t="s">
        <v>321</v>
      </c>
      <c r="JM17" s="92" t="s">
        <v>321</v>
      </c>
    </row>
    <row r="18" spans="2:273" x14ac:dyDescent="0.25">
      <c r="D18" s="92" t="s">
        <v>329</v>
      </c>
      <c r="E18" s="279" t="e">
        <f>Inputs!F13</f>
        <v>#NUM!</v>
      </c>
      <c r="I18" s="280" t="e">
        <f t="shared" ref="I18:BT18" si="12">IF(AND(I5&gt;=$E$17,I5&lt;=$E$18),1,0)</f>
        <v>#NUM!</v>
      </c>
      <c r="J18" s="280" t="e">
        <f t="shared" si="12"/>
        <v>#NUM!</v>
      </c>
      <c r="K18" s="280" t="e">
        <f t="shared" si="12"/>
        <v>#NUM!</v>
      </c>
      <c r="L18" s="280" t="e">
        <f t="shared" si="12"/>
        <v>#NUM!</v>
      </c>
      <c r="M18" s="280" t="e">
        <f t="shared" si="12"/>
        <v>#NUM!</v>
      </c>
      <c r="N18" s="280" t="e">
        <f t="shared" si="12"/>
        <v>#NUM!</v>
      </c>
      <c r="O18" s="280" t="e">
        <f t="shared" si="12"/>
        <v>#NUM!</v>
      </c>
      <c r="P18" s="280" t="e">
        <f t="shared" si="12"/>
        <v>#NUM!</v>
      </c>
      <c r="Q18" s="280" t="e">
        <f t="shared" si="12"/>
        <v>#NUM!</v>
      </c>
      <c r="R18" s="280" t="e">
        <f t="shared" si="12"/>
        <v>#NUM!</v>
      </c>
      <c r="S18" s="280" t="e">
        <f t="shared" si="12"/>
        <v>#NUM!</v>
      </c>
      <c r="T18" s="280" t="e">
        <f t="shared" si="12"/>
        <v>#NUM!</v>
      </c>
      <c r="U18" s="280" t="e">
        <f t="shared" si="12"/>
        <v>#NUM!</v>
      </c>
      <c r="V18" s="280" t="e">
        <f t="shared" si="12"/>
        <v>#NUM!</v>
      </c>
      <c r="W18" s="280" t="e">
        <f t="shared" si="12"/>
        <v>#NUM!</v>
      </c>
      <c r="X18" s="280" t="e">
        <f t="shared" si="12"/>
        <v>#NUM!</v>
      </c>
      <c r="Y18" s="280" t="e">
        <f t="shared" si="12"/>
        <v>#NUM!</v>
      </c>
      <c r="Z18" s="280" t="e">
        <f t="shared" si="12"/>
        <v>#NUM!</v>
      </c>
      <c r="AA18" s="280" t="e">
        <f t="shared" si="12"/>
        <v>#NUM!</v>
      </c>
      <c r="AB18" s="280" t="e">
        <f t="shared" si="12"/>
        <v>#NUM!</v>
      </c>
      <c r="AC18" s="280" t="e">
        <f t="shared" si="12"/>
        <v>#NUM!</v>
      </c>
      <c r="AD18" s="280" t="e">
        <f t="shared" si="12"/>
        <v>#NUM!</v>
      </c>
      <c r="AE18" s="280" t="e">
        <f t="shared" si="12"/>
        <v>#NUM!</v>
      </c>
      <c r="AF18" s="280" t="e">
        <f t="shared" si="12"/>
        <v>#NUM!</v>
      </c>
      <c r="AG18" s="280" t="e">
        <f t="shared" si="12"/>
        <v>#NUM!</v>
      </c>
      <c r="AH18" s="280" t="e">
        <f t="shared" si="12"/>
        <v>#NUM!</v>
      </c>
      <c r="AI18" s="280" t="e">
        <f t="shared" si="12"/>
        <v>#NUM!</v>
      </c>
      <c r="AJ18" s="280" t="e">
        <f t="shared" si="12"/>
        <v>#NUM!</v>
      </c>
      <c r="AK18" s="280" t="e">
        <f t="shared" si="12"/>
        <v>#NUM!</v>
      </c>
      <c r="AL18" s="280" t="e">
        <f t="shared" si="12"/>
        <v>#NUM!</v>
      </c>
      <c r="AM18" s="280" t="e">
        <f t="shared" si="12"/>
        <v>#NUM!</v>
      </c>
      <c r="AN18" s="280" t="e">
        <f t="shared" si="12"/>
        <v>#NUM!</v>
      </c>
      <c r="AO18" s="280" t="e">
        <f t="shared" si="12"/>
        <v>#NUM!</v>
      </c>
      <c r="AP18" s="280" t="e">
        <f t="shared" si="12"/>
        <v>#NUM!</v>
      </c>
      <c r="AQ18" s="280" t="e">
        <f t="shared" si="12"/>
        <v>#NUM!</v>
      </c>
      <c r="AR18" s="280" t="e">
        <f t="shared" si="12"/>
        <v>#NUM!</v>
      </c>
      <c r="AS18" s="280" t="e">
        <f t="shared" si="12"/>
        <v>#NUM!</v>
      </c>
      <c r="AT18" s="280" t="e">
        <f t="shared" si="12"/>
        <v>#NUM!</v>
      </c>
      <c r="AU18" s="280" t="e">
        <f t="shared" si="12"/>
        <v>#NUM!</v>
      </c>
      <c r="AV18" s="280" t="e">
        <f t="shared" si="12"/>
        <v>#NUM!</v>
      </c>
      <c r="AW18" s="280" t="e">
        <f t="shared" si="12"/>
        <v>#NUM!</v>
      </c>
      <c r="AX18" s="280" t="e">
        <f t="shared" si="12"/>
        <v>#NUM!</v>
      </c>
      <c r="AY18" s="280" t="e">
        <f t="shared" si="12"/>
        <v>#NUM!</v>
      </c>
      <c r="AZ18" s="280" t="e">
        <f t="shared" si="12"/>
        <v>#NUM!</v>
      </c>
      <c r="BA18" s="280" t="e">
        <f t="shared" si="12"/>
        <v>#NUM!</v>
      </c>
      <c r="BB18" s="280" t="e">
        <f t="shared" si="12"/>
        <v>#NUM!</v>
      </c>
      <c r="BC18" s="280" t="e">
        <f t="shared" si="12"/>
        <v>#NUM!</v>
      </c>
      <c r="BD18" s="280" t="e">
        <f t="shared" si="12"/>
        <v>#NUM!</v>
      </c>
      <c r="BE18" s="280" t="e">
        <f t="shared" si="12"/>
        <v>#NUM!</v>
      </c>
      <c r="BF18" s="280" t="e">
        <f t="shared" si="12"/>
        <v>#NUM!</v>
      </c>
      <c r="BG18" s="280" t="e">
        <f t="shared" si="12"/>
        <v>#NUM!</v>
      </c>
      <c r="BH18" s="280" t="e">
        <f t="shared" si="12"/>
        <v>#NUM!</v>
      </c>
      <c r="BI18" s="280" t="e">
        <f t="shared" si="12"/>
        <v>#NUM!</v>
      </c>
      <c r="BJ18" s="280" t="e">
        <f t="shared" si="12"/>
        <v>#NUM!</v>
      </c>
      <c r="BK18" s="280" t="e">
        <f t="shared" si="12"/>
        <v>#NUM!</v>
      </c>
      <c r="BL18" s="280" t="e">
        <f t="shared" si="12"/>
        <v>#NUM!</v>
      </c>
      <c r="BM18" s="280" t="e">
        <f t="shared" si="12"/>
        <v>#NUM!</v>
      </c>
      <c r="BN18" s="280" t="e">
        <f t="shared" si="12"/>
        <v>#NUM!</v>
      </c>
      <c r="BO18" s="280" t="e">
        <f t="shared" si="12"/>
        <v>#NUM!</v>
      </c>
      <c r="BP18" s="280" t="e">
        <f t="shared" si="12"/>
        <v>#NUM!</v>
      </c>
      <c r="BQ18" s="280" t="e">
        <f t="shared" si="12"/>
        <v>#NUM!</v>
      </c>
      <c r="BR18" s="280" t="e">
        <f t="shared" si="12"/>
        <v>#NUM!</v>
      </c>
      <c r="BS18" s="280" t="e">
        <f t="shared" si="12"/>
        <v>#NUM!</v>
      </c>
      <c r="BT18" s="280" t="e">
        <f t="shared" si="12"/>
        <v>#NUM!</v>
      </c>
      <c r="BU18" s="280" t="e">
        <f t="shared" ref="BU18:EF18" si="13">IF(AND(BU5&gt;=$E$17,BU5&lt;=$E$18),1,0)</f>
        <v>#NUM!</v>
      </c>
      <c r="BV18" s="280" t="e">
        <f t="shared" si="13"/>
        <v>#NUM!</v>
      </c>
      <c r="BW18" s="280" t="e">
        <f t="shared" si="13"/>
        <v>#NUM!</v>
      </c>
      <c r="BX18" s="280" t="e">
        <f t="shared" si="13"/>
        <v>#NUM!</v>
      </c>
      <c r="BY18" s="280" t="e">
        <f t="shared" si="13"/>
        <v>#NUM!</v>
      </c>
      <c r="BZ18" s="280" t="e">
        <f t="shared" si="13"/>
        <v>#NUM!</v>
      </c>
      <c r="CA18" s="280" t="e">
        <f t="shared" si="13"/>
        <v>#NUM!</v>
      </c>
      <c r="CB18" s="280" t="e">
        <f t="shared" si="13"/>
        <v>#NUM!</v>
      </c>
      <c r="CC18" s="280" t="e">
        <f t="shared" si="13"/>
        <v>#NUM!</v>
      </c>
      <c r="CD18" s="280" t="e">
        <f t="shared" si="13"/>
        <v>#NUM!</v>
      </c>
      <c r="CE18" s="280" t="e">
        <f t="shared" si="13"/>
        <v>#NUM!</v>
      </c>
      <c r="CF18" s="280" t="e">
        <f t="shared" si="13"/>
        <v>#NUM!</v>
      </c>
      <c r="CG18" s="280" t="e">
        <f t="shared" si="13"/>
        <v>#NUM!</v>
      </c>
      <c r="CH18" s="280" t="e">
        <f t="shared" si="13"/>
        <v>#NUM!</v>
      </c>
      <c r="CI18" s="280" t="e">
        <f t="shared" si="13"/>
        <v>#NUM!</v>
      </c>
      <c r="CJ18" s="280" t="e">
        <f t="shared" si="13"/>
        <v>#NUM!</v>
      </c>
      <c r="CK18" s="280" t="e">
        <f t="shared" si="13"/>
        <v>#NUM!</v>
      </c>
      <c r="CL18" s="280" t="e">
        <f t="shared" si="13"/>
        <v>#NUM!</v>
      </c>
      <c r="CM18" s="280" t="e">
        <f t="shared" si="13"/>
        <v>#NUM!</v>
      </c>
      <c r="CN18" s="280" t="e">
        <f t="shared" si="13"/>
        <v>#NUM!</v>
      </c>
      <c r="CO18" s="280" t="e">
        <f t="shared" si="13"/>
        <v>#NUM!</v>
      </c>
      <c r="CP18" s="280" t="e">
        <f t="shared" si="13"/>
        <v>#NUM!</v>
      </c>
      <c r="CQ18" s="280" t="e">
        <f t="shared" si="13"/>
        <v>#NUM!</v>
      </c>
      <c r="CR18" s="280" t="e">
        <f t="shared" si="13"/>
        <v>#NUM!</v>
      </c>
      <c r="CS18" s="280" t="e">
        <f t="shared" si="13"/>
        <v>#NUM!</v>
      </c>
      <c r="CT18" s="280" t="e">
        <f t="shared" si="13"/>
        <v>#NUM!</v>
      </c>
      <c r="CU18" s="280" t="e">
        <f t="shared" si="13"/>
        <v>#NUM!</v>
      </c>
      <c r="CV18" s="280" t="e">
        <f t="shared" si="13"/>
        <v>#NUM!</v>
      </c>
      <c r="CW18" s="280" t="e">
        <f t="shared" si="13"/>
        <v>#NUM!</v>
      </c>
      <c r="CX18" s="280" t="e">
        <f t="shared" si="13"/>
        <v>#NUM!</v>
      </c>
      <c r="CY18" s="280" t="e">
        <f t="shared" si="13"/>
        <v>#NUM!</v>
      </c>
      <c r="CZ18" s="280" t="e">
        <f t="shared" si="13"/>
        <v>#NUM!</v>
      </c>
      <c r="DA18" s="280" t="e">
        <f t="shared" si="13"/>
        <v>#NUM!</v>
      </c>
      <c r="DB18" s="280" t="e">
        <f t="shared" si="13"/>
        <v>#NUM!</v>
      </c>
      <c r="DC18" s="280" t="e">
        <f t="shared" si="13"/>
        <v>#NUM!</v>
      </c>
      <c r="DD18" s="280" t="e">
        <f t="shared" si="13"/>
        <v>#NUM!</v>
      </c>
      <c r="DE18" s="280" t="e">
        <f t="shared" si="13"/>
        <v>#NUM!</v>
      </c>
      <c r="DF18" s="280" t="e">
        <f t="shared" si="13"/>
        <v>#NUM!</v>
      </c>
      <c r="DG18" s="280" t="e">
        <f t="shared" si="13"/>
        <v>#NUM!</v>
      </c>
      <c r="DH18" s="280" t="e">
        <f t="shared" si="13"/>
        <v>#NUM!</v>
      </c>
      <c r="DI18" s="280" t="e">
        <f t="shared" si="13"/>
        <v>#NUM!</v>
      </c>
      <c r="DJ18" s="280" t="e">
        <f t="shared" si="13"/>
        <v>#NUM!</v>
      </c>
      <c r="DK18" s="280" t="e">
        <f t="shared" si="13"/>
        <v>#NUM!</v>
      </c>
      <c r="DL18" s="280" t="e">
        <f t="shared" si="13"/>
        <v>#NUM!</v>
      </c>
      <c r="DM18" s="280" t="e">
        <f t="shared" si="13"/>
        <v>#NUM!</v>
      </c>
      <c r="DN18" s="280" t="e">
        <f t="shared" si="13"/>
        <v>#NUM!</v>
      </c>
      <c r="DO18" s="280" t="e">
        <f t="shared" si="13"/>
        <v>#NUM!</v>
      </c>
      <c r="DP18" s="280" t="e">
        <f t="shared" si="13"/>
        <v>#NUM!</v>
      </c>
      <c r="DQ18" s="280" t="e">
        <f t="shared" si="13"/>
        <v>#NUM!</v>
      </c>
      <c r="DR18" s="280" t="e">
        <f t="shared" si="13"/>
        <v>#NUM!</v>
      </c>
      <c r="DS18" s="280" t="e">
        <f t="shared" si="13"/>
        <v>#NUM!</v>
      </c>
      <c r="DT18" s="280" t="e">
        <f t="shared" si="13"/>
        <v>#NUM!</v>
      </c>
      <c r="DU18" s="280" t="e">
        <f t="shared" si="13"/>
        <v>#NUM!</v>
      </c>
      <c r="DV18" s="280" t="e">
        <f t="shared" si="13"/>
        <v>#NUM!</v>
      </c>
      <c r="DW18" s="280" t="e">
        <f t="shared" si="13"/>
        <v>#NUM!</v>
      </c>
      <c r="DX18" s="280" t="e">
        <f t="shared" si="13"/>
        <v>#NUM!</v>
      </c>
      <c r="DY18" s="280" t="e">
        <f t="shared" si="13"/>
        <v>#NUM!</v>
      </c>
      <c r="DZ18" s="280" t="e">
        <f t="shared" si="13"/>
        <v>#NUM!</v>
      </c>
      <c r="EA18" s="280" t="e">
        <f t="shared" si="13"/>
        <v>#NUM!</v>
      </c>
      <c r="EB18" s="280" t="e">
        <f t="shared" si="13"/>
        <v>#NUM!</v>
      </c>
      <c r="EC18" s="280" t="e">
        <f t="shared" si="13"/>
        <v>#NUM!</v>
      </c>
      <c r="ED18" s="280" t="e">
        <f t="shared" si="13"/>
        <v>#NUM!</v>
      </c>
      <c r="EE18" s="280" t="e">
        <f t="shared" si="13"/>
        <v>#NUM!</v>
      </c>
      <c r="EF18" s="280" t="e">
        <f t="shared" si="13"/>
        <v>#NUM!</v>
      </c>
      <c r="EG18" s="280" t="e">
        <f t="shared" ref="EG18:GR18" si="14">IF(AND(EG5&gt;=$E$17,EG5&lt;=$E$18),1,0)</f>
        <v>#NUM!</v>
      </c>
      <c r="EH18" s="280" t="e">
        <f t="shared" si="14"/>
        <v>#NUM!</v>
      </c>
      <c r="EI18" s="280" t="e">
        <f t="shared" si="14"/>
        <v>#NUM!</v>
      </c>
      <c r="EJ18" s="280" t="e">
        <f t="shared" si="14"/>
        <v>#NUM!</v>
      </c>
      <c r="EK18" s="280" t="e">
        <f t="shared" si="14"/>
        <v>#NUM!</v>
      </c>
      <c r="EL18" s="280" t="e">
        <f t="shared" si="14"/>
        <v>#NUM!</v>
      </c>
      <c r="EM18" s="280" t="e">
        <f t="shared" si="14"/>
        <v>#NUM!</v>
      </c>
      <c r="EN18" s="280" t="e">
        <f t="shared" si="14"/>
        <v>#NUM!</v>
      </c>
      <c r="EO18" s="280" t="e">
        <f t="shared" si="14"/>
        <v>#NUM!</v>
      </c>
      <c r="EP18" s="280" t="e">
        <f t="shared" si="14"/>
        <v>#NUM!</v>
      </c>
      <c r="EQ18" s="280" t="e">
        <f t="shared" si="14"/>
        <v>#NUM!</v>
      </c>
      <c r="ER18" s="280" t="e">
        <f t="shared" si="14"/>
        <v>#NUM!</v>
      </c>
      <c r="ES18" s="280" t="e">
        <f t="shared" si="14"/>
        <v>#NUM!</v>
      </c>
      <c r="ET18" s="280" t="e">
        <f t="shared" si="14"/>
        <v>#NUM!</v>
      </c>
      <c r="EU18" s="280" t="e">
        <f t="shared" si="14"/>
        <v>#NUM!</v>
      </c>
      <c r="EV18" s="280" t="e">
        <f t="shared" si="14"/>
        <v>#NUM!</v>
      </c>
      <c r="EW18" s="280" t="e">
        <f t="shared" si="14"/>
        <v>#NUM!</v>
      </c>
      <c r="EX18" s="280" t="e">
        <f t="shared" si="14"/>
        <v>#NUM!</v>
      </c>
      <c r="EY18" s="280" t="e">
        <f t="shared" si="14"/>
        <v>#NUM!</v>
      </c>
      <c r="EZ18" s="280" t="e">
        <f t="shared" si="14"/>
        <v>#NUM!</v>
      </c>
      <c r="FA18" s="280" t="e">
        <f t="shared" si="14"/>
        <v>#NUM!</v>
      </c>
      <c r="FB18" s="280" t="e">
        <f t="shared" si="14"/>
        <v>#NUM!</v>
      </c>
      <c r="FC18" s="280" t="e">
        <f t="shared" si="14"/>
        <v>#NUM!</v>
      </c>
      <c r="FD18" s="280" t="e">
        <f t="shared" si="14"/>
        <v>#NUM!</v>
      </c>
      <c r="FE18" s="280" t="e">
        <f t="shared" si="14"/>
        <v>#NUM!</v>
      </c>
      <c r="FF18" s="280" t="e">
        <f t="shared" si="14"/>
        <v>#NUM!</v>
      </c>
      <c r="FG18" s="280" t="e">
        <f t="shared" si="14"/>
        <v>#NUM!</v>
      </c>
      <c r="FH18" s="280" t="e">
        <f t="shared" si="14"/>
        <v>#NUM!</v>
      </c>
      <c r="FI18" s="280" t="e">
        <f t="shared" si="14"/>
        <v>#NUM!</v>
      </c>
      <c r="FJ18" s="280" t="e">
        <f t="shared" si="14"/>
        <v>#NUM!</v>
      </c>
      <c r="FK18" s="280" t="e">
        <f t="shared" si="14"/>
        <v>#NUM!</v>
      </c>
      <c r="FL18" s="280" t="e">
        <f t="shared" si="14"/>
        <v>#NUM!</v>
      </c>
      <c r="FM18" s="280" t="e">
        <f t="shared" si="14"/>
        <v>#NUM!</v>
      </c>
      <c r="FN18" s="280" t="e">
        <f t="shared" si="14"/>
        <v>#NUM!</v>
      </c>
      <c r="FO18" s="280" t="e">
        <f t="shared" si="14"/>
        <v>#NUM!</v>
      </c>
      <c r="FP18" s="280" t="e">
        <f t="shared" si="14"/>
        <v>#NUM!</v>
      </c>
      <c r="FQ18" s="280" t="e">
        <f t="shared" si="14"/>
        <v>#NUM!</v>
      </c>
      <c r="FR18" s="280" t="e">
        <f t="shared" si="14"/>
        <v>#NUM!</v>
      </c>
      <c r="FS18" s="280" t="e">
        <f t="shared" si="14"/>
        <v>#NUM!</v>
      </c>
      <c r="FT18" s="280" t="e">
        <f t="shared" si="14"/>
        <v>#NUM!</v>
      </c>
      <c r="FU18" s="280" t="e">
        <f t="shared" si="14"/>
        <v>#NUM!</v>
      </c>
      <c r="FV18" s="280" t="e">
        <f t="shared" si="14"/>
        <v>#NUM!</v>
      </c>
      <c r="FW18" s="280" t="e">
        <f t="shared" si="14"/>
        <v>#NUM!</v>
      </c>
      <c r="FX18" s="280" t="e">
        <f t="shared" si="14"/>
        <v>#NUM!</v>
      </c>
      <c r="FY18" s="280" t="e">
        <f t="shared" si="14"/>
        <v>#NUM!</v>
      </c>
      <c r="FZ18" s="280" t="e">
        <f t="shared" si="14"/>
        <v>#NUM!</v>
      </c>
      <c r="GA18" s="280" t="e">
        <f t="shared" si="14"/>
        <v>#NUM!</v>
      </c>
      <c r="GB18" s="280" t="e">
        <f t="shared" si="14"/>
        <v>#NUM!</v>
      </c>
      <c r="GC18" s="280" t="e">
        <f t="shared" si="14"/>
        <v>#NUM!</v>
      </c>
      <c r="GD18" s="280" t="e">
        <f t="shared" si="14"/>
        <v>#NUM!</v>
      </c>
      <c r="GE18" s="280" t="e">
        <f t="shared" si="14"/>
        <v>#NUM!</v>
      </c>
      <c r="GF18" s="280" t="e">
        <f t="shared" si="14"/>
        <v>#NUM!</v>
      </c>
      <c r="GG18" s="280" t="e">
        <f t="shared" si="14"/>
        <v>#NUM!</v>
      </c>
      <c r="GH18" s="280" t="e">
        <f t="shared" si="14"/>
        <v>#NUM!</v>
      </c>
      <c r="GI18" s="280" t="e">
        <f t="shared" si="14"/>
        <v>#NUM!</v>
      </c>
      <c r="GJ18" s="280" t="e">
        <f t="shared" si="14"/>
        <v>#NUM!</v>
      </c>
      <c r="GK18" s="280" t="e">
        <f t="shared" si="14"/>
        <v>#NUM!</v>
      </c>
      <c r="GL18" s="280" t="e">
        <f t="shared" si="14"/>
        <v>#NUM!</v>
      </c>
      <c r="GM18" s="280" t="e">
        <f t="shared" si="14"/>
        <v>#NUM!</v>
      </c>
      <c r="GN18" s="280" t="e">
        <f t="shared" si="14"/>
        <v>#NUM!</v>
      </c>
      <c r="GO18" s="280" t="e">
        <f t="shared" si="14"/>
        <v>#NUM!</v>
      </c>
      <c r="GP18" s="280" t="e">
        <f t="shared" si="14"/>
        <v>#NUM!</v>
      </c>
      <c r="GQ18" s="280" t="e">
        <f t="shared" si="14"/>
        <v>#NUM!</v>
      </c>
      <c r="GR18" s="280" t="e">
        <f t="shared" si="14"/>
        <v>#NUM!</v>
      </c>
      <c r="GS18" s="280" t="e">
        <f t="shared" ref="GS18:JD18" si="15">IF(AND(GS5&gt;=$E$17,GS5&lt;=$E$18),1,0)</f>
        <v>#NUM!</v>
      </c>
      <c r="GT18" s="280" t="e">
        <f t="shared" si="15"/>
        <v>#NUM!</v>
      </c>
      <c r="GU18" s="280" t="e">
        <f t="shared" si="15"/>
        <v>#NUM!</v>
      </c>
      <c r="GV18" s="280" t="e">
        <f t="shared" si="15"/>
        <v>#NUM!</v>
      </c>
      <c r="GW18" s="280" t="e">
        <f t="shared" si="15"/>
        <v>#NUM!</v>
      </c>
      <c r="GX18" s="280" t="e">
        <f t="shared" si="15"/>
        <v>#NUM!</v>
      </c>
      <c r="GY18" s="280" t="e">
        <f t="shared" si="15"/>
        <v>#NUM!</v>
      </c>
      <c r="GZ18" s="280" t="e">
        <f t="shared" si="15"/>
        <v>#NUM!</v>
      </c>
      <c r="HA18" s="280" t="e">
        <f t="shared" si="15"/>
        <v>#NUM!</v>
      </c>
      <c r="HB18" s="280" t="e">
        <f t="shared" si="15"/>
        <v>#NUM!</v>
      </c>
      <c r="HC18" s="280" t="e">
        <f t="shared" si="15"/>
        <v>#NUM!</v>
      </c>
      <c r="HD18" s="280" t="e">
        <f t="shared" si="15"/>
        <v>#NUM!</v>
      </c>
      <c r="HE18" s="280" t="e">
        <f t="shared" si="15"/>
        <v>#NUM!</v>
      </c>
      <c r="HF18" s="280" t="e">
        <f t="shared" si="15"/>
        <v>#NUM!</v>
      </c>
      <c r="HG18" s="280" t="e">
        <f t="shared" si="15"/>
        <v>#NUM!</v>
      </c>
      <c r="HH18" s="280" t="e">
        <f t="shared" si="15"/>
        <v>#NUM!</v>
      </c>
      <c r="HI18" s="280" t="e">
        <f t="shared" si="15"/>
        <v>#NUM!</v>
      </c>
      <c r="HJ18" s="280" t="e">
        <f t="shared" si="15"/>
        <v>#NUM!</v>
      </c>
      <c r="HK18" s="280" t="e">
        <f t="shared" si="15"/>
        <v>#NUM!</v>
      </c>
      <c r="HL18" s="280" t="e">
        <f t="shared" si="15"/>
        <v>#NUM!</v>
      </c>
      <c r="HM18" s="280" t="e">
        <f t="shared" si="15"/>
        <v>#NUM!</v>
      </c>
      <c r="HN18" s="280" t="e">
        <f t="shared" si="15"/>
        <v>#NUM!</v>
      </c>
      <c r="HO18" s="280" t="e">
        <f t="shared" si="15"/>
        <v>#NUM!</v>
      </c>
      <c r="HP18" s="280" t="e">
        <f t="shared" si="15"/>
        <v>#NUM!</v>
      </c>
      <c r="HQ18" s="280" t="e">
        <f t="shared" si="15"/>
        <v>#NUM!</v>
      </c>
      <c r="HR18" s="280" t="e">
        <f t="shared" si="15"/>
        <v>#NUM!</v>
      </c>
      <c r="HS18" s="280" t="e">
        <f t="shared" si="15"/>
        <v>#NUM!</v>
      </c>
      <c r="HT18" s="280" t="e">
        <f t="shared" si="15"/>
        <v>#NUM!</v>
      </c>
      <c r="HU18" s="280" t="e">
        <f t="shared" si="15"/>
        <v>#NUM!</v>
      </c>
      <c r="HV18" s="280" t="e">
        <f t="shared" si="15"/>
        <v>#NUM!</v>
      </c>
      <c r="HW18" s="280" t="e">
        <f t="shared" si="15"/>
        <v>#NUM!</v>
      </c>
      <c r="HX18" s="280" t="e">
        <f t="shared" si="15"/>
        <v>#NUM!</v>
      </c>
      <c r="HY18" s="280" t="e">
        <f t="shared" si="15"/>
        <v>#NUM!</v>
      </c>
      <c r="HZ18" s="280" t="e">
        <f t="shared" si="15"/>
        <v>#NUM!</v>
      </c>
      <c r="IA18" s="280" t="e">
        <f t="shared" si="15"/>
        <v>#NUM!</v>
      </c>
      <c r="IB18" s="280" t="e">
        <f t="shared" si="15"/>
        <v>#NUM!</v>
      </c>
      <c r="IC18" s="280" t="e">
        <f t="shared" si="15"/>
        <v>#NUM!</v>
      </c>
      <c r="ID18" s="280" t="e">
        <f t="shared" si="15"/>
        <v>#NUM!</v>
      </c>
      <c r="IE18" s="280" t="e">
        <f t="shared" si="15"/>
        <v>#NUM!</v>
      </c>
      <c r="IF18" s="280" t="e">
        <f t="shared" si="15"/>
        <v>#NUM!</v>
      </c>
      <c r="IG18" s="280" t="e">
        <f t="shared" si="15"/>
        <v>#NUM!</v>
      </c>
      <c r="IH18" s="280" t="e">
        <f t="shared" si="15"/>
        <v>#NUM!</v>
      </c>
      <c r="II18" s="280" t="e">
        <f t="shared" si="15"/>
        <v>#NUM!</v>
      </c>
      <c r="IJ18" s="280" t="e">
        <f t="shared" si="15"/>
        <v>#NUM!</v>
      </c>
      <c r="IK18" s="280" t="e">
        <f t="shared" si="15"/>
        <v>#NUM!</v>
      </c>
      <c r="IL18" s="280" t="e">
        <f t="shared" si="15"/>
        <v>#NUM!</v>
      </c>
      <c r="IM18" s="280" t="e">
        <f t="shared" si="15"/>
        <v>#NUM!</v>
      </c>
      <c r="IN18" s="280" t="e">
        <f t="shared" si="15"/>
        <v>#NUM!</v>
      </c>
      <c r="IO18" s="280" t="e">
        <f t="shared" si="15"/>
        <v>#NUM!</v>
      </c>
      <c r="IP18" s="280" t="e">
        <f t="shared" si="15"/>
        <v>#NUM!</v>
      </c>
      <c r="IQ18" s="280" t="e">
        <f t="shared" si="15"/>
        <v>#NUM!</v>
      </c>
      <c r="IR18" s="280" t="e">
        <f t="shared" si="15"/>
        <v>#NUM!</v>
      </c>
      <c r="IS18" s="280" t="e">
        <f t="shared" si="15"/>
        <v>#NUM!</v>
      </c>
      <c r="IT18" s="280" t="e">
        <f t="shared" si="15"/>
        <v>#NUM!</v>
      </c>
      <c r="IU18" s="280" t="e">
        <f t="shared" si="15"/>
        <v>#NUM!</v>
      </c>
      <c r="IV18" s="280" t="e">
        <f t="shared" si="15"/>
        <v>#NUM!</v>
      </c>
      <c r="IW18" s="280" t="e">
        <f t="shared" si="15"/>
        <v>#NUM!</v>
      </c>
      <c r="IX18" s="280" t="e">
        <f t="shared" si="15"/>
        <v>#NUM!</v>
      </c>
      <c r="IY18" s="280" t="e">
        <f t="shared" si="15"/>
        <v>#NUM!</v>
      </c>
      <c r="IZ18" s="280" t="e">
        <f t="shared" si="15"/>
        <v>#NUM!</v>
      </c>
      <c r="JA18" s="280" t="e">
        <f t="shared" si="15"/>
        <v>#NUM!</v>
      </c>
      <c r="JB18" s="280" t="e">
        <f t="shared" si="15"/>
        <v>#NUM!</v>
      </c>
      <c r="JC18" s="280" t="e">
        <f t="shared" si="15"/>
        <v>#NUM!</v>
      </c>
      <c r="JD18" s="280" t="e">
        <f t="shared" si="15"/>
        <v>#NUM!</v>
      </c>
      <c r="JE18" s="280" t="e">
        <f t="shared" ref="JE18:JL18" si="16">IF(AND(JE5&gt;=$E$17,JE5&lt;=$E$18),1,0)</f>
        <v>#NUM!</v>
      </c>
      <c r="JF18" s="280" t="e">
        <f t="shared" si="16"/>
        <v>#NUM!</v>
      </c>
      <c r="JG18" s="280" t="e">
        <f t="shared" si="16"/>
        <v>#NUM!</v>
      </c>
      <c r="JH18" s="280" t="e">
        <f t="shared" si="16"/>
        <v>#NUM!</v>
      </c>
      <c r="JI18" s="280" t="e">
        <f t="shared" si="16"/>
        <v>#NUM!</v>
      </c>
      <c r="JJ18" s="280" t="e">
        <f t="shared" si="16"/>
        <v>#NUM!</v>
      </c>
      <c r="JK18" s="280" t="e">
        <f t="shared" si="16"/>
        <v>#NUM!</v>
      </c>
      <c r="JL18" s="280" t="e">
        <f t="shared" si="16"/>
        <v>#NUM!</v>
      </c>
      <c r="JM18" s="92" t="s">
        <v>321</v>
      </c>
    </row>
    <row r="19" spans="2:273" x14ac:dyDescent="0.25">
      <c r="D19" s="92" t="s">
        <v>352</v>
      </c>
      <c r="E19" s="279">
        <f>Inputs!F9</f>
        <v>0</v>
      </c>
      <c r="I19" s="92">
        <f>IF(EOMONTH($E$19,0)=EOMONTH(I5,0), 1, 0)</f>
        <v>0</v>
      </c>
      <c r="J19" s="92">
        <f t="shared" ref="J19:BU19" si="17">IF(EOMONTH($E$19,0)=EOMONTH(J5,0), 1, 0)</f>
        <v>0</v>
      </c>
      <c r="K19" s="92">
        <f t="shared" si="17"/>
        <v>0</v>
      </c>
      <c r="L19" s="92">
        <f t="shared" si="17"/>
        <v>0</v>
      </c>
      <c r="M19" s="92">
        <f t="shared" si="17"/>
        <v>0</v>
      </c>
      <c r="N19" s="92">
        <f t="shared" si="17"/>
        <v>0</v>
      </c>
      <c r="O19" s="92">
        <f t="shared" si="17"/>
        <v>0</v>
      </c>
      <c r="P19" s="92">
        <f t="shared" si="17"/>
        <v>0</v>
      </c>
      <c r="Q19" s="92">
        <f t="shared" si="17"/>
        <v>0</v>
      </c>
      <c r="R19" s="92">
        <f t="shared" si="17"/>
        <v>0</v>
      </c>
      <c r="S19" s="92">
        <f t="shared" si="17"/>
        <v>0</v>
      </c>
      <c r="T19" s="92">
        <f t="shared" si="17"/>
        <v>0</v>
      </c>
      <c r="U19" s="92">
        <f t="shared" si="17"/>
        <v>0</v>
      </c>
      <c r="V19" s="92">
        <f t="shared" si="17"/>
        <v>0</v>
      </c>
      <c r="W19" s="92">
        <f t="shared" si="17"/>
        <v>0</v>
      </c>
      <c r="X19" s="92">
        <f t="shared" si="17"/>
        <v>0</v>
      </c>
      <c r="Y19" s="92">
        <f t="shared" si="17"/>
        <v>0</v>
      </c>
      <c r="Z19" s="92">
        <f t="shared" si="17"/>
        <v>0</v>
      </c>
      <c r="AA19" s="92">
        <f t="shared" si="17"/>
        <v>0</v>
      </c>
      <c r="AB19" s="92">
        <f t="shared" si="17"/>
        <v>0</v>
      </c>
      <c r="AC19" s="92">
        <f t="shared" si="17"/>
        <v>0</v>
      </c>
      <c r="AD19" s="92">
        <f t="shared" si="17"/>
        <v>0</v>
      </c>
      <c r="AE19" s="92">
        <f t="shared" si="17"/>
        <v>0</v>
      </c>
      <c r="AF19" s="92">
        <f t="shared" si="17"/>
        <v>0</v>
      </c>
      <c r="AG19" s="92">
        <f t="shared" si="17"/>
        <v>0</v>
      </c>
      <c r="AH19" s="92">
        <f t="shared" si="17"/>
        <v>0</v>
      </c>
      <c r="AI19" s="92">
        <f t="shared" si="17"/>
        <v>0</v>
      </c>
      <c r="AJ19" s="92">
        <f t="shared" si="17"/>
        <v>0</v>
      </c>
      <c r="AK19" s="92">
        <f t="shared" si="17"/>
        <v>0</v>
      </c>
      <c r="AL19" s="92">
        <f t="shared" si="17"/>
        <v>0</v>
      </c>
      <c r="AM19" s="92">
        <f t="shared" si="17"/>
        <v>0</v>
      </c>
      <c r="AN19" s="92">
        <f t="shared" si="17"/>
        <v>0</v>
      </c>
      <c r="AO19" s="92">
        <f t="shared" si="17"/>
        <v>0</v>
      </c>
      <c r="AP19" s="92">
        <f t="shared" si="17"/>
        <v>0</v>
      </c>
      <c r="AQ19" s="92">
        <f t="shared" si="17"/>
        <v>0</v>
      </c>
      <c r="AR19" s="92">
        <f t="shared" si="17"/>
        <v>0</v>
      </c>
      <c r="AS19" s="92">
        <f t="shared" si="17"/>
        <v>0</v>
      </c>
      <c r="AT19" s="92">
        <f t="shared" si="17"/>
        <v>0</v>
      </c>
      <c r="AU19" s="92">
        <f t="shared" si="17"/>
        <v>0</v>
      </c>
      <c r="AV19" s="92">
        <f t="shared" si="17"/>
        <v>0</v>
      </c>
      <c r="AW19" s="92">
        <f t="shared" si="17"/>
        <v>0</v>
      </c>
      <c r="AX19" s="92">
        <f t="shared" si="17"/>
        <v>0</v>
      </c>
      <c r="AY19" s="92">
        <f t="shared" si="17"/>
        <v>0</v>
      </c>
      <c r="AZ19" s="92">
        <f t="shared" si="17"/>
        <v>0</v>
      </c>
      <c r="BA19" s="92">
        <f t="shared" si="17"/>
        <v>0</v>
      </c>
      <c r="BB19" s="92">
        <f t="shared" si="17"/>
        <v>0</v>
      </c>
      <c r="BC19" s="92">
        <f t="shared" si="17"/>
        <v>0</v>
      </c>
      <c r="BD19" s="92">
        <f t="shared" si="17"/>
        <v>0</v>
      </c>
      <c r="BE19" s="92">
        <f t="shared" si="17"/>
        <v>0</v>
      </c>
      <c r="BF19" s="92">
        <f t="shared" si="17"/>
        <v>0</v>
      </c>
      <c r="BG19" s="92">
        <f t="shared" si="17"/>
        <v>0</v>
      </c>
      <c r="BH19" s="92">
        <f t="shared" si="17"/>
        <v>0</v>
      </c>
      <c r="BI19" s="92">
        <f t="shared" si="17"/>
        <v>0</v>
      </c>
      <c r="BJ19" s="92">
        <f t="shared" si="17"/>
        <v>0</v>
      </c>
      <c r="BK19" s="92">
        <f t="shared" si="17"/>
        <v>0</v>
      </c>
      <c r="BL19" s="92">
        <f t="shared" si="17"/>
        <v>0</v>
      </c>
      <c r="BM19" s="92">
        <f t="shared" si="17"/>
        <v>0</v>
      </c>
      <c r="BN19" s="92">
        <f t="shared" si="17"/>
        <v>0</v>
      </c>
      <c r="BO19" s="92">
        <f t="shared" si="17"/>
        <v>0</v>
      </c>
      <c r="BP19" s="92">
        <f t="shared" si="17"/>
        <v>0</v>
      </c>
      <c r="BQ19" s="92">
        <f t="shared" si="17"/>
        <v>0</v>
      </c>
      <c r="BR19" s="92">
        <f t="shared" si="17"/>
        <v>0</v>
      </c>
      <c r="BS19" s="92">
        <f t="shared" si="17"/>
        <v>0</v>
      </c>
      <c r="BT19" s="92">
        <f t="shared" si="17"/>
        <v>0</v>
      </c>
      <c r="BU19" s="92">
        <f t="shared" si="17"/>
        <v>0</v>
      </c>
      <c r="BV19" s="92">
        <f t="shared" ref="BV19:EG19" si="18">IF(EOMONTH($E$19,0)=EOMONTH(BV5,0), 1, 0)</f>
        <v>0</v>
      </c>
      <c r="BW19" s="92">
        <f t="shared" si="18"/>
        <v>0</v>
      </c>
      <c r="BX19" s="92">
        <f t="shared" si="18"/>
        <v>0</v>
      </c>
      <c r="BY19" s="92">
        <f t="shared" si="18"/>
        <v>0</v>
      </c>
      <c r="BZ19" s="92">
        <f t="shared" si="18"/>
        <v>0</v>
      </c>
      <c r="CA19" s="92">
        <f t="shared" si="18"/>
        <v>0</v>
      </c>
      <c r="CB19" s="92">
        <f t="shared" si="18"/>
        <v>0</v>
      </c>
      <c r="CC19" s="92">
        <f t="shared" si="18"/>
        <v>0</v>
      </c>
      <c r="CD19" s="92">
        <f t="shared" si="18"/>
        <v>0</v>
      </c>
      <c r="CE19" s="92">
        <f t="shared" si="18"/>
        <v>0</v>
      </c>
      <c r="CF19" s="92">
        <f t="shared" si="18"/>
        <v>0</v>
      </c>
      <c r="CG19" s="92">
        <f t="shared" si="18"/>
        <v>0</v>
      </c>
      <c r="CH19" s="92">
        <f t="shared" si="18"/>
        <v>0</v>
      </c>
      <c r="CI19" s="92">
        <f t="shared" si="18"/>
        <v>0</v>
      </c>
      <c r="CJ19" s="92">
        <f t="shared" si="18"/>
        <v>0</v>
      </c>
      <c r="CK19" s="92">
        <f t="shared" si="18"/>
        <v>0</v>
      </c>
      <c r="CL19" s="92">
        <f t="shared" si="18"/>
        <v>0</v>
      </c>
      <c r="CM19" s="92">
        <f t="shared" si="18"/>
        <v>0</v>
      </c>
      <c r="CN19" s="92">
        <f t="shared" si="18"/>
        <v>0</v>
      </c>
      <c r="CO19" s="92">
        <f t="shared" si="18"/>
        <v>0</v>
      </c>
      <c r="CP19" s="92">
        <f t="shared" si="18"/>
        <v>0</v>
      </c>
      <c r="CQ19" s="92">
        <f t="shared" si="18"/>
        <v>0</v>
      </c>
      <c r="CR19" s="92">
        <f t="shared" si="18"/>
        <v>0</v>
      </c>
      <c r="CS19" s="92">
        <f t="shared" si="18"/>
        <v>0</v>
      </c>
      <c r="CT19" s="92">
        <f t="shared" si="18"/>
        <v>0</v>
      </c>
      <c r="CU19" s="92">
        <f t="shared" si="18"/>
        <v>0</v>
      </c>
      <c r="CV19" s="92">
        <f t="shared" si="18"/>
        <v>0</v>
      </c>
      <c r="CW19" s="92">
        <f t="shared" si="18"/>
        <v>0</v>
      </c>
      <c r="CX19" s="92">
        <f t="shared" si="18"/>
        <v>0</v>
      </c>
      <c r="CY19" s="92">
        <f t="shared" si="18"/>
        <v>0</v>
      </c>
      <c r="CZ19" s="92">
        <f t="shared" si="18"/>
        <v>0</v>
      </c>
      <c r="DA19" s="92">
        <f t="shared" si="18"/>
        <v>0</v>
      </c>
      <c r="DB19" s="92">
        <f t="shared" si="18"/>
        <v>0</v>
      </c>
      <c r="DC19" s="92">
        <f t="shared" si="18"/>
        <v>0</v>
      </c>
      <c r="DD19" s="92">
        <f t="shared" si="18"/>
        <v>0</v>
      </c>
      <c r="DE19" s="92">
        <f t="shared" si="18"/>
        <v>0</v>
      </c>
      <c r="DF19" s="92">
        <f t="shared" si="18"/>
        <v>0</v>
      </c>
      <c r="DG19" s="92">
        <f t="shared" si="18"/>
        <v>0</v>
      </c>
      <c r="DH19" s="92">
        <f t="shared" si="18"/>
        <v>0</v>
      </c>
      <c r="DI19" s="92">
        <f t="shared" si="18"/>
        <v>0</v>
      </c>
      <c r="DJ19" s="92">
        <f t="shared" si="18"/>
        <v>0</v>
      </c>
      <c r="DK19" s="92">
        <f t="shared" si="18"/>
        <v>0</v>
      </c>
      <c r="DL19" s="92">
        <f t="shared" si="18"/>
        <v>0</v>
      </c>
      <c r="DM19" s="92">
        <f t="shared" si="18"/>
        <v>0</v>
      </c>
      <c r="DN19" s="92">
        <f t="shared" si="18"/>
        <v>0</v>
      </c>
      <c r="DO19" s="92">
        <f t="shared" si="18"/>
        <v>0</v>
      </c>
      <c r="DP19" s="92">
        <f t="shared" si="18"/>
        <v>0</v>
      </c>
      <c r="DQ19" s="92">
        <f t="shared" si="18"/>
        <v>0</v>
      </c>
      <c r="DR19" s="92">
        <f t="shared" si="18"/>
        <v>0</v>
      </c>
      <c r="DS19" s="92">
        <f t="shared" si="18"/>
        <v>0</v>
      </c>
      <c r="DT19" s="92">
        <f t="shared" si="18"/>
        <v>0</v>
      </c>
      <c r="DU19" s="92">
        <f t="shared" si="18"/>
        <v>0</v>
      </c>
      <c r="DV19" s="92">
        <f t="shared" si="18"/>
        <v>0</v>
      </c>
      <c r="DW19" s="92">
        <f t="shared" si="18"/>
        <v>0</v>
      </c>
      <c r="DX19" s="92">
        <f t="shared" si="18"/>
        <v>0</v>
      </c>
      <c r="DY19" s="92">
        <f t="shared" si="18"/>
        <v>0</v>
      </c>
      <c r="DZ19" s="92">
        <f t="shared" si="18"/>
        <v>0</v>
      </c>
      <c r="EA19" s="92">
        <f t="shared" si="18"/>
        <v>0</v>
      </c>
      <c r="EB19" s="92">
        <f t="shared" si="18"/>
        <v>0</v>
      </c>
      <c r="EC19" s="92">
        <f t="shared" si="18"/>
        <v>0</v>
      </c>
      <c r="ED19" s="92">
        <f t="shared" si="18"/>
        <v>0</v>
      </c>
      <c r="EE19" s="92">
        <f t="shared" si="18"/>
        <v>0</v>
      </c>
      <c r="EF19" s="92">
        <f t="shared" si="18"/>
        <v>0</v>
      </c>
      <c r="EG19" s="92">
        <f t="shared" si="18"/>
        <v>0</v>
      </c>
      <c r="EH19" s="92">
        <f t="shared" ref="EH19:GS19" si="19">IF(EOMONTH($E$19,0)=EOMONTH(EH5,0), 1, 0)</f>
        <v>0</v>
      </c>
      <c r="EI19" s="92">
        <f t="shared" si="19"/>
        <v>0</v>
      </c>
      <c r="EJ19" s="92">
        <f t="shared" si="19"/>
        <v>0</v>
      </c>
      <c r="EK19" s="92">
        <f t="shared" si="19"/>
        <v>0</v>
      </c>
      <c r="EL19" s="92">
        <f t="shared" si="19"/>
        <v>0</v>
      </c>
      <c r="EM19" s="92">
        <f t="shared" si="19"/>
        <v>0</v>
      </c>
      <c r="EN19" s="92">
        <f t="shared" si="19"/>
        <v>0</v>
      </c>
      <c r="EO19" s="92">
        <f t="shared" si="19"/>
        <v>0</v>
      </c>
      <c r="EP19" s="92">
        <f t="shared" si="19"/>
        <v>0</v>
      </c>
      <c r="EQ19" s="92">
        <f t="shared" si="19"/>
        <v>0</v>
      </c>
      <c r="ER19" s="92">
        <f t="shared" si="19"/>
        <v>0</v>
      </c>
      <c r="ES19" s="92">
        <f t="shared" si="19"/>
        <v>0</v>
      </c>
      <c r="ET19" s="92">
        <f t="shared" si="19"/>
        <v>0</v>
      </c>
      <c r="EU19" s="92">
        <f t="shared" si="19"/>
        <v>0</v>
      </c>
      <c r="EV19" s="92">
        <f t="shared" si="19"/>
        <v>0</v>
      </c>
      <c r="EW19" s="92">
        <f t="shared" si="19"/>
        <v>0</v>
      </c>
      <c r="EX19" s="92">
        <f t="shared" si="19"/>
        <v>0</v>
      </c>
      <c r="EY19" s="92">
        <f t="shared" si="19"/>
        <v>0</v>
      </c>
      <c r="EZ19" s="92">
        <f t="shared" si="19"/>
        <v>0</v>
      </c>
      <c r="FA19" s="92">
        <f t="shared" si="19"/>
        <v>0</v>
      </c>
      <c r="FB19" s="92">
        <f t="shared" si="19"/>
        <v>0</v>
      </c>
      <c r="FC19" s="92">
        <f t="shared" si="19"/>
        <v>0</v>
      </c>
      <c r="FD19" s="92">
        <f t="shared" si="19"/>
        <v>0</v>
      </c>
      <c r="FE19" s="92">
        <f t="shared" si="19"/>
        <v>0</v>
      </c>
      <c r="FF19" s="92">
        <f t="shared" si="19"/>
        <v>0</v>
      </c>
      <c r="FG19" s="92">
        <f t="shared" si="19"/>
        <v>0</v>
      </c>
      <c r="FH19" s="92">
        <f t="shared" si="19"/>
        <v>0</v>
      </c>
      <c r="FI19" s="92">
        <f t="shared" si="19"/>
        <v>0</v>
      </c>
      <c r="FJ19" s="92">
        <f t="shared" si="19"/>
        <v>0</v>
      </c>
      <c r="FK19" s="92">
        <f t="shared" si="19"/>
        <v>0</v>
      </c>
      <c r="FL19" s="92">
        <f t="shared" si="19"/>
        <v>0</v>
      </c>
      <c r="FM19" s="92">
        <f t="shared" si="19"/>
        <v>0</v>
      </c>
      <c r="FN19" s="92">
        <f t="shared" si="19"/>
        <v>0</v>
      </c>
      <c r="FO19" s="92">
        <f t="shared" si="19"/>
        <v>0</v>
      </c>
      <c r="FP19" s="92">
        <f t="shared" si="19"/>
        <v>0</v>
      </c>
      <c r="FQ19" s="92">
        <f t="shared" si="19"/>
        <v>0</v>
      </c>
      <c r="FR19" s="92">
        <f t="shared" si="19"/>
        <v>0</v>
      </c>
      <c r="FS19" s="92">
        <f t="shared" si="19"/>
        <v>0</v>
      </c>
      <c r="FT19" s="92">
        <f t="shared" si="19"/>
        <v>0</v>
      </c>
      <c r="FU19" s="92">
        <f t="shared" si="19"/>
        <v>0</v>
      </c>
      <c r="FV19" s="92">
        <f t="shared" si="19"/>
        <v>0</v>
      </c>
      <c r="FW19" s="92">
        <f t="shared" si="19"/>
        <v>0</v>
      </c>
      <c r="FX19" s="92">
        <f t="shared" si="19"/>
        <v>0</v>
      </c>
      <c r="FY19" s="92">
        <f t="shared" si="19"/>
        <v>0</v>
      </c>
      <c r="FZ19" s="92">
        <f t="shared" si="19"/>
        <v>0</v>
      </c>
      <c r="GA19" s="92">
        <f t="shared" si="19"/>
        <v>0</v>
      </c>
      <c r="GB19" s="92">
        <f t="shared" si="19"/>
        <v>0</v>
      </c>
      <c r="GC19" s="92">
        <f t="shared" si="19"/>
        <v>0</v>
      </c>
      <c r="GD19" s="92">
        <f t="shared" si="19"/>
        <v>0</v>
      </c>
      <c r="GE19" s="92">
        <f t="shared" si="19"/>
        <v>0</v>
      </c>
      <c r="GF19" s="92">
        <f t="shared" si="19"/>
        <v>0</v>
      </c>
      <c r="GG19" s="92">
        <f t="shared" si="19"/>
        <v>0</v>
      </c>
      <c r="GH19" s="92">
        <f t="shared" si="19"/>
        <v>0</v>
      </c>
      <c r="GI19" s="92">
        <f t="shared" si="19"/>
        <v>0</v>
      </c>
      <c r="GJ19" s="92">
        <f t="shared" si="19"/>
        <v>0</v>
      </c>
      <c r="GK19" s="92">
        <f t="shared" si="19"/>
        <v>0</v>
      </c>
      <c r="GL19" s="92">
        <f t="shared" si="19"/>
        <v>0</v>
      </c>
      <c r="GM19" s="92">
        <f t="shared" si="19"/>
        <v>0</v>
      </c>
      <c r="GN19" s="92">
        <f t="shared" si="19"/>
        <v>0</v>
      </c>
      <c r="GO19" s="92">
        <f t="shared" si="19"/>
        <v>0</v>
      </c>
      <c r="GP19" s="92">
        <f t="shared" si="19"/>
        <v>0</v>
      </c>
      <c r="GQ19" s="92">
        <f t="shared" si="19"/>
        <v>0</v>
      </c>
      <c r="GR19" s="92">
        <f t="shared" si="19"/>
        <v>0</v>
      </c>
      <c r="GS19" s="92">
        <f t="shared" si="19"/>
        <v>0</v>
      </c>
      <c r="GT19" s="92">
        <f t="shared" ref="GT19:JE19" si="20">IF(EOMONTH($E$19,0)=EOMONTH(GT5,0), 1, 0)</f>
        <v>0</v>
      </c>
      <c r="GU19" s="92">
        <f t="shared" si="20"/>
        <v>0</v>
      </c>
      <c r="GV19" s="92">
        <f t="shared" si="20"/>
        <v>0</v>
      </c>
      <c r="GW19" s="92">
        <f t="shared" si="20"/>
        <v>0</v>
      </c>
      <c r="GX19" s="92">
        <f t="shared" si="20"/>
        <v>0</v>
      </c>
      <c r="GY19" s="92">
        <f t="shared" si="20"/>
        <v>0</v>
      </c>
      <c r="GZ19" s="92">
        <f t="shared" si="20"/>
        <v>0</v>
      </c>
      <c r="HA19" s="92">
        <f t="shared" si="20"/>
        <v>0</v>
      </c>
      <c r="HB19" s="92">
        <f t="shared" si="20"/>
        <v>0</v>
      </c>
      <c r="HC19" s="92">
        <f t="shared" si="20"/>
        <v>0</v>
      </c>
      <c r="HD19" s="92">
        <f t="shared" si="20"/>
        <v>0</v>
      </c>
      <c r="HE19" s="92">
        <f t="shared" si="20"/>
        <v>0</v>
      </c>
      <c r="HF19" s="92">
        <f t="shared" si="20"/>
        <v>0</v>
      </c>
      <c r="HG19" s="92">
        <f t="shared" si="20"/>
        <v>0</v>
      </c>
      <c r="HH19" s="92">
        <f t="shared" si="20"/>
        <v>0</v>
      </c>
      <c r="HI19" s="92">
        <f t="shared" si="20"/>
        <v>0</v>
      </c>
      <c r="HJ19" s="92">
        <f t="shared" si="20"/>
        <v>0</v>
      </c>
      <c r="HK19" s="92">
        <f t="shared" si="20"/>
        <v>0</v>
      </c>
      <c r="HL19" s="92">
        <f t="shared" si="20"/>
        <v>0</v>
      </c>
      <c r="HM19" s="92">
        <f t="shared" si="20"/>
        <v>0</v>
      </c>
      <c r="HN19" s="92">
        <f t="shared" si="20"/>
        <v>0</v>
      </c>
      <c r="HO19" s="92">
        <f t="shared" si="20"/>
        <v>0</v>
      </c>
      <c r="HP19" s="92">
        <f t="shared" si="20"/>
        <v>0</v>
      </c>
      <c r="HQ19" s="92">
        <f t="shared" si="20"/>
        <v>0</v>
      </c>
      <c r="HR19" s="92">
        <f t="shared" si="20"/>
        <v>0</v>
      </c>
      <c r="HS19" s="92">
        <f t="shared" si="20"/>
        <v>0</v>
      </c>
      <c r="HT19" s="92">
        <f t="shared" si="20"/>
        <v>0</v>
      </c>
      <c r="HU19" s="92">
        <f t="shared" si="20"/>
        <v>0</v>
      </c>
      <c r="HV19" s="92">
        <f t="shared" si="20"/>
        <v>0</v>
      </c>
      <c r="HW19" s="92">
        <f t="shared" si="20"/>
        <v>0</v>
      </c>
      <c r="HX19" s="92">
        <f t="shared" si="20"/>
        <v>0</v>
      </c>
      <c r="HY19" s="92">
        <f t="shared" si="20"/>
        <v>0</v>
      </c>
      <c r="HZ19" s="92">
        <f t="shared" si="20"/>
        <v>0</v>
      </c>
      <c r="IA19" s="92">
        <f t="shared" si="20"/>
        <v>0</v>
      </c>
      <c r="IB19" s="92">
        <f t="shared" si="20"/>
        <v>0</v>
      </c>
      <c r="IC19" s="92">
        <f t="shared" si="20"/>
        <v>0</v>
      </c>
      <c r="ID19" s="92">
        <f t="shared" si="20"/>
        <v>0</v>
      </c>
      <c r="IE19" s="92">
        <f t="shared" si="20"/>
        <v>0</v>
      </c>
      <c r="IF19" s="92">
        <f t="shared" si="20"/>
        <v>0</v>
      </c>
      <c r="IG19" s="92">
        <f t="shared" si="20"/>
        <v>0</v>
      </c>
      <c r="IH19" s="92">
        <f t="shared" si="20"/>
        <v>0</v>
      </c>
      <c r="II19" s="92">
        <f t="shared" si="20"/>
        <v>0</v>
      </c>
      <c r="IJ19" s="92">
        <f t="shared" si="20"/>
        <v>0</v>
      </c>
      <c r="IK19" s="92">
        <f t="shared" si="20"/>
        <v>0</v>
      </c>
      <c r="IL19" s="92">
        <f t="shared" si="20"/>
        <v>0</v>
      </c>
      <c r="IM19" s="92">
        <f t="shared" si="20"/>
        <v>0</v>
      </c>
      <c r="IN19" s="92">
        <f t="shared" si="20"/>
        <v>0</v>
      </c>
      <c r="IO19" s="92">
        <f t="shared" si="20"/>
        <v>0</v>
      </c>
      <c r="IP19" s="92">
        <f t="shared" si="20"/>
        <v>0</v>
      </c>
      <c r="IQ19" s="92">
        <f t="shared" si="20"/>
        <v>0</v>
      </c>
      <c r="IR19" s="92">
        <f t="shared" si="20"/>
        <v>0</v>
      </c>
      <c r="IS19" s="92">
        <f t="shared" si="20"/>
        <v>0</v>
      </c>
      <c r="IT19" s="92">
        <f t="shared" si="20"/>
        <v>0</v>
      </c>
      <c r="IU19" s="92">
        <f t="shared" si="20"/>
        <v>0</v>
      </c>
      <c r="IV19" s="92">
        <f t="shared" si="20"/>
        <v>0</v>
      </c>
      <c r="IW19" s="92">
        <f t="shared" si="20"/>
        <v>0</v>
      </c>
      <c r="IX19" s="92">
        <f t="shared" si="20"/>
        <v>0</v>
      </c>
      <c r="IY19" s="92">
        <f t="shared" si="20"/>
        <v>0</v>
      </c>
      <c r="IZ19" s="92">
        <f t="shared" si="20"/>
        <v>0</v>
      </c>
      <c r="JA19" s="92">
        <f t="shared" si="20"/>
        <v>0</v>
      </c>
      <c r="JB19" s="92">
        <f t="shared" si="20"/>
        <v>0</v>
      </c>
      <c r="JC19" s="92">
        <f t="shared" si="20"/>
        <v>0</v>
      </c>
      <c r="JD19" s="92">
        <f t="shared" si="20"/>
        <v>0</v>
      </c>
      <c r="JE19" s="92">
        <f t="shared" si="20"/>
        <v>0</v>
      </c>
      <c r="JF19" s="92">
        <f t="shared" ref="JF19:JL19" si="21">IF(EOMONTH($E$19,0)=EOMONTH(JF5,0), 1, 0)</f>
        <v>0</v>
      </c>
      <c r="JG19" s="92">
        <f t="shared" si="21"/>
        <v>0</v>
      </c>
      <c r="JH19" s="92">
        <f t="shared" si="21"/>
        <v>0</v>
      </c>
      <c r="JI19" s="92">
        <f t="shared" si="21"/>
        <v>0</v>
      </c>
      <c r="JJ19" s="92">
        <f t="shared" si="21"/>
        <v>0</v>
      </c>
      <c r="JK19" s="92">
        <f t="shared" si="21"/>
        <v>0</v>
      </c>
      <c r="JL19" s="92">
        <f t="shared" si="21"/>
        <v>0</v>
      </c>
      <c r="JM19" s="92" t="s">
        <v>321</v>
      </c>
    </row>
    <row r="20" spans="2:273" x14ac:dyDescent="0.25">
      <c r="JM20" s="92" t="s">
        <v>321</v>
      </c>
    </row>
    <row r="21" spans="2:273" x14ac:dyDescent="0.25">
      <c r="JM21" s="92" t="s">
        <v>321</v>
      </c>
    </row>
    <row r="22" spans="2:273" x14ac:dyDescent="0.25">
      <c r="B22" s="247" t="s">
        <v>308</v>
      </c>
      <c r="JM22" s="92" t="s">
        <v>321</v>
      </c>
    </row>
    <row r="23" spans="2:273" x14ac:dyDescent="0.25">
      <c r="D23" s="92" t="s">
        <v>359</v>
      </c>
      <c r="E23" s="270"/>
      <c r="F23" s="92" t="s">
        <v>77</v>
      </c>
      <c r="I23" s="281">
        <f t="shared" ref="I23:BT23" si="22">HLOOKUP(I6,$I$10:$AE$13,4)</f>
        <v>8.1000000000000003E-2</v>
      </c>
      <c r="J23" s="281">
        <f t="shared" si="22"/>
        <v>8.1000000000000003E-2</v>
      </c>
      <c r="K23" s="281">
        <f t="shared" si="22"/>
        <v>8.1000000000000003E-2</v>
      </c>
      <c r="L23" s="281">
        <f t="shared" si="22"/>
        <v>8.1000000000000003E-2</v>
      </c>
      <c r="M23" s="281">
        <f t="shared" si="22"/>
        <v>8.1000000000000003E-2</v>
      </c>
      <c r="N23" s="281">
        <f t="shared" si="22"/>
        <v>8.1000000000000003E-2</v>
      </c>
      <c r="O23" s="281">
        <f t="shared" si="22"/>
        <v>8.1000000000000003E-2</v>
      </c>
      <c r="P23" s="281">
        <f t="shared" si="22"/>
        <v>8.1000000000000003E-2</v>
      </c>
      <c r="Q23" s="281">
        <f t="shared" si="22"/>
        <v>8.1000000000000003E-2</v>
      </c>
      <c r="R23" s="281">
        <f t="shared" si="22"/>
        <v>8.1000000000000003E-2</v>
      </c>
      <c r="S23" s="281">
        <f t="shared" si="22"/>
        <v>8.1000000000000003E-2</v>
      </c>
      <c r="T23" s="281">
        <f t="shared" si="22"/>
        <v>8.1000000000000003E-2</v>
      </c>
      <c r="U23" s="281">
        <f t="shared" si="22"/>
        <v>5.1999999999999998E-2</v>
      </c>
      <c r="V23" s="281">
        <f t="shared" si="22"/>
        <v>5.1999999999999998E-2</v>
      </c>
      <c r="W23" s="281">
        <f t="shared" si="22"/>
        <v>5.1999999999999998E-2</v>
      </c>
      <c r="X23" s="281">
        <f t="shared" si="22"/>
        <v>5.1999999999999998E-2</v>
      </c>
      <c r="Y23" s="281">
        <f t="shared" si="22"/>
        <v>5.1999999999999998E-2</v>
      </c>
      <c r="Z23" s="281">
        <f t="shared" si="22"/>
        <v>5.1999999999999998E-2</v>
      </c>
      <c r="AA23" s="281">
        <f t="shared" si="22"/>
        <v>5.1999999999999998E-2</v>
      </c>
      <c r="AB23" s="281">
        <f t="shared" si="22"/>
        <v>5.1999999999999998E-2</v>
      </c>
      <c r="AC23" s="281">
        <f t="shared" si="22"/>
        <v>5.1999999999999998E-2</v>
      </c>
      <c r="AD23" s="281">
        <f t="shared" si="22"/>
        <v>5.1999999999999998E-2</v>
      </c>
      <c r="AE23" s="281">
        <f t="shared" si="22"/>
        <v>5.1999999999999998E-2</v>
      </c>
      <c r="AF23" s="281">
        <f t="shared" si="22"/>
        <v>5.1999999999999998E-2</v>
      </c>
      <c r="AG23" s="281">
        <f t="shared" si="22"/>
        <v>5.1999999999999998E-2</v>
      </c>
      <c r="AH23" s="281">
        <f t="shared" si="22"/>
        <v>5.1999999999999998E-2</v>
      </c>
      <c r="AI23" s="281">
        <f t="shared" si="22"/>
        <v>5.1999999999999998E-2</v>
      </c>
      <c r="AJ23" s="281">
        <f t="shared" si="22"/>
        <v>5.1999999999999998E-2</v>
      </c>
      <c r="AK23" s="281">
        <f t="shared" si="22"/>
        <v>5.1999999999999998E-2</v>
      </c>
      <c r="AL23" s="281">
        <f t="shared" si="22"/>
        <v>5.1999999999999998E-2</v>
      </c>
      <c r="AM23" s="281">
        <f t="shared" si="22"/>
        <v>5.1999999999999998E-2</v>
      </c>
      <c r="AN23" s="281">
        <f t="shared" si="22"/>
        <v>5.1999999999999998E-2</v>
      </c>
      <c r="AO23" s="281">
        <f t="shared" si="22"/>
        <v>5.1999999999999998E-2</v>
      </c>
      <c r="AP23" s="281">
        <f t="shared" si="22"/>
        <v>5.1999999999999998E-2</v>
      </c>
      <c r="AQ23" s="281">
        <f t="shared" si="22"/>
        <v>5.1999999999999998E-2</v>
      </c>
      <c r="AR23" s="281">
        <f t="shared" si="22"/>
        <v>5.1999999999999998E-2</v>
      </c>
      <c r="AS23" s="281">
        <f t="shared" ca="1" si="22"/>
        <v>0</v>
      </c>
      <c r="AT23" s="281">
        <f t="shared" ca="1" si="22"/>
        <v>0</v>
      </c>
      <c r="AU23" s="281">
        <f t="shared" ca="1" si="22"/>
        <v>0</v>
      </c>
      <c r="AV23" s="281">
        <f t="shared" ca="1" si="22"/>
        <v>0</v>
      </c>
      <c r="AW23" s="281">
        <f t="shared" ca="1" si="22"/>
        <v>0</v>
      </c>
      <c r="AX23" s="281">
        <f t="shared" ca="1" si="22"/>
        <v>0</v>
      </c>
      <c r="AY23" s="281">
        <f t="shared" ca="1" si="22"/>
        <v>0</v>
      </c>
      <c r="AZ23" s="281">
        <f t="shared" ca="1" si="22"/>
        <v>0</v>
      </c>
      <c r="BA23" s="281">
        <f t="shared" ca="1" si="22"/>
        <v>0</v>
      </c>
      <c r="BB23" s="281">
        <f t="shared" ca="1" si="22"/>
        <v>0</v>
      </c>
      <c r="BC23" s="281">
        <f t="shared" ca="1" si="22"/>
        <v>0</v>
      </c>
      <c r="BD23" s="281">
        <f t="shared" ca="1" si="22"/>
        <v>0</v>
      </c>
      <c r="BE23" s="281">
        <f t="shared" ca="1" si="22"/>
        <v>0</v>
      </c>
      <c r="BF23" s="281">
        <f t="shared" ca="1" si="22"/>
        <v>0</v>
      </c>
      <c r="BG23" s="281">
        <f t="shared" ca="1" si="22"/>
        <v>0</v>
      </c>
      <c r="BH23" s="281">
        <f t="shared" ca="1" si="22"/>
        <v>0</v>
      </c>
      <c r="BI23" s="281">
        <f t="shared" ca="1" si="22"/>
        <v>0</v>
      </c>
      <c r="BJ23" s="281">
        <f t="shared" ca="1" si="22"/>
        <v>0</v>
      </c>
      <c r="BK23" s="281">
        <f t="shared" ca="1" si="22"/>
        <v>0</v>
      </c>
      <c r="BL23" s="281">
        <f t="shared" ca="1" si="22"/>
        <v>0</v>
      </c>
      <c r="BM23" s="281">
        <f t="shared" ca="1" si="22"/>
        <v>0</v>
      </c>
      <c r="BN23" s="281">
        <f t="shared" ca="1" si="22"/>
        <v>0</v>
      </c>
      <c r="BO23" s="281">
        <f t="shared" ca="1" si="22"/>
        <v>0</v>
      </c>
      <c r="BP23" s="281">
        <f t="shared" ca="1" si="22"/>
        <v>0</v>
      </c>
      <c r="BQ23" s="281">
        <f t="shared" ca="1" si="22"/>
        <v>0</v>
      </c>
      <c r="BR23" s="281">
        <f t="shared" ca="1" si="22"/>
        <v>0</v>
      </c>
      <c r="BS23" s="281">
        <f t="shared" ca="1" si="22"/>
        <v>0</v>
      </c>
      <c r="BT23" s="281">
        <f t="shared" ca="1" si="22"/>
        <v>0</v>
      </c>
      <c r="BU23" s="281">
        <f t="shared" ref="BU23:EF23" ca="1" si="23">HLOOKUP(BU6,$I$10:$AE$13,4)</f>
        <v>0</v>
      </c>
      <c r="BV23" s="281">
        <f t="shared" ca="1" si="23"/>
        <v>0</v>
      </c>
      <c r="BW23" s="281">
        <f t="shared" ca="1" si="23"/>
        <v>0</v>
      </c>
      <c r="BX23" s="281">
        <f t="shared" ca="1" si="23"/>
        <v>0</v>
      </c>
      <c r="BY23" s="281">
        <f t="shared" ca="1" si="23"/>
        <v>0</v>
      </c>
      <c r="BZ23" s="281">
        <f t="shared" ca="1" si="23"/>
        <v>0</v>
      </c>
      <c r="CA23" s="281">
        <f t="shared" ca="1" si="23"/>
        <v>0</v>
      </c>
      <c r="CB23" s="281">
        <f t="shared" ca="1" si="23"/>
        <v>0</v>
      </c>
      <c r="CC23" s="281">
        <f t="shared" ca="1" si="23"/>
        <v>0</v>
      </c>
      <c r="CD23" s="281">
        <f t="shared" ca="1" si="23"/>
        <v>0</v>
      </c>
      <c r="CE23" s="281">
        <f t="shared" ca="1" si="23"/>
        <v>0</v>
      </c>
      <c r="CF23" s="281">
        <f t="shared" ca="1" si="23"/>
        <v>0</v>
      </c>
      <c r="CG23" s="281">
        <f t="shared" ca="1" si="23"/>
        <v>0</v>
      </c>
      <c r="CH23" s="281">
        <f t="shared" ca="1" si="23"/>
        <v>0</v>
      </c>
      <c r="CI23" s="281">
        <f t="shared" ca="1" si="23"/>
        <v>0</v>
      </c>
      <c r="CJ23" s="281">
        <f t="shared" ca="1" si="23"/>
        <v>0</v>
      </c>
      <c r="CK23" s="281">
        <f t="shared" ca="1" si="23"/>
        <v>0</v>
      </c>
      <c r="CL23" s="281">
        <f t="shared" ca="1" si="23"/>
        <v>0</v>
      </c>
      <c r="CM23" s="281">
        <f t="shared" ca="1" si="23"/>
        <v>0</v>
      </c>
      <c r="CN23" s="281">
        <f t="shared" ca="1" si="23"/>
        <v>0</v>
      </c>
      <c r="CO23" s="281">
        <f t="shared" ca="1" si="23"/>
        <v>0</v>
      </c>
      <c r="CP23" s="281">
        <f t="shared" ca="1" si="23"/>
        <v>0</v>
      </c>
      <c r="CQ23" s="281">
        <f t="shared" ca="1" si="23"/>
        <v>0</v>
      </c>
      <c r="CR23" s="281">
        <f t="shared" ca="1" si="23"/>
        <v>0</v>
      </c>
      <c r="CS23" s="281">
        <f t="shared" ca="1" si="23"/>
        <v>0</v>
      </c>
      <c r="CT23" s="281">
        <f t="shared" ca="1" si="23"/>
        <v>0</v>
      </c>
      <c r="CU23" s="281">
        <f t="shared" ca="1" si="23"/>
        <v>0</v>
      </c>
      <c r="CV23" s="281">
        <f t="shared" ca="1" si="23"/>
        <v>0</v>
      </c>
      <c r="CW23" s="281">
        <f t="shared" ca="1" si="23"/>
        <v>0</v>
      </c>
      <c r="CX23" s="281">
        <f t="shared" ca="1" si="23"/>
        <v>0</v>
      </c>
      <c r="CY23" s="281">
        <f t="shared" ca="1" si="23"/>
        <v>0</v>
      </c>
      <c r="CZ23" s="281">
        <f t="shared" ca="1" si="23"/>
        <v>0</v>
      </c>
      <c r="DA23" s="281">
        <f t="shared" ca="1" si="23"/>
        <v>0</v>
      </c>
      <c r="DB23" s="281">
        <f t="shared" ca="1" si="23"/>
        <v>0</v>
      </c>
      <c r="DC23" s="281">
        <f t="shared" ca="1" si="23"/>
        <v>0</v>
      </c>
      <c r="DD23" s="281">
        <f t="shared" ca="1" si="23"/>
        <v>0</v>
      </c>
      <c r="DE23" s="281">
        <f t="shared" ca="1" si="23"/>
        <v>0</v>
      </c>
      <c r="DF23" s="281">
        <f t="shared" ca="1" si="23"/>
        <v>0</v>
      </c>
      <c r="DG23" s="281">
        <f t="shared" ca="1" si="23"/>
        <v>0</v>
      </c>
      <c r="DH23" s="281">
        <f t="shared" ca="1" si="23"/>
        <v>0</v>
      </c>
      <c r="DI23" s="281">
        <f t="shared" ca="1" si="23"/>
        <v>0</v>
      </c>
      <c r="DJ23" s="281">
        <f t="shared" ca="1" si="23"/>
        <v>0</v>
      </c>
      <c r="DK23" s="281">
        <f t="shared" ca="1" si="23"/>
        <v>0</v>
      </c>
      <c r="DL23" s="281">
        <f t="shared" ca="1" si="23"/>
        <v>0</v>
      </c>
      <c r="DM23" s="281">
        <f t="shared" ca="1" si="23"/>
        <v>0</v>
      </c>
      <c r="DN23" s="281">
        <f t="shared" ca="1" si="23"/>
        <v>0</v>
      </c>
      <c r="DO23" s="281">
        <f t="shared" ca="1" si="23"/>
        <v>0</v>
      </c>
      <c r="DP23" s="281">
        <f t="shared" ca="1" si="23"/>
        <v>0</v>
      </c>
      <c r="DQ23" s="281">
        <f t="shared" ca="1" si="23"/>
        <v>0</v>
      </c>
      <c r="DR23" s="281">
        <f t="shared" ca="1" si="23"/>
        <v>0</v>
      </c>
      <c r="DS23" s="281">
        <f t="shared" ca="1" si="23"/>
        <v>0</v>
      </c>
      <c r="DT23" s="281">
        <f t="shared" ca="1" si="23"/>
        <v>0</v>
      </c>
      <c r="DU23" s="281">
        <f t="shared" ca="1" si="23"/>
        <v>0</v>
      </c>
      <c r="DV23" s="281">
        <f t="shared" ca="1" si="23"/>
        <v>0</v>
      </c>
      <c r="DW23" s="281">
        <f t="shared" ca="1" si="23"/>
        <v>0</v>
      </c>
      <c r="DX23" s="281">
        <f t="shared" ca="1" si="23"/>
        <v>0</v>
      </c>
      <c r="DY23" s="281">
        <f t="shared" ca="1" si="23"/>
        <v>0</v>
      </c>
      <c r="DZ23" s="281">
        <f t="shared" ca="1" si="23"/>
        <v>0</v>
      </c>
      <c r="EA23" s="281">
        <f t="shared" ca="1" si="23"/>
        <v>0</v>
      </c>
      <c r="EB23" s="281">
        <f t="shared" ca="1" si="23"/>
        <v>0</v>
      </c>
      <c r="EC23" s="281">
        <f t="shared" ca="1" si="23"/>
        <v>0</v>
      </c>
      <c r="ED23" s="281">
        <f t="shared" ca="1" si="23"/>
        <v>0</v>
      </c>
      <c r="EE23" s="281">
        <f t="shared" ca="1" si="23"/>
        <v>0</v>
      </c>
      <c r="EF23" s="281">
        <f t="shared" ca="1" si="23"/>
        <v>0</v>
      </c>
      <c r="EG23" s="281">
        <f t="shared" ref="EG23:GR23" ca="1" si="24">HLOOKUP(EG6,$I$10:$AE$13,4)</f>
        <v>0</v>
      </c>
      <c r="EH23" s="281">
        <f t="shared" ca="1" si="24"/>
        <v>0</v>
      </c>
      <c r="EI23" s="281">
        <f t="shared" ca="1" si="24"/>
        <v>0</v>
      </c>
      <c r="EJ23" s="281">
        <f t="shared" ca="1" si="24"/>
        <v>0</v>
      </c>
      <c r="EK23" s="281">
        <f t="shared" ca="1" si="24"/>
        <v>0</v>
      </c>
      <c r="EL23" s="281">
        <f t="shared" ca="1" si="24"/>
        <v>0</v>
      </c>
      <c r="EM23" s="281">
        <f t="shared" ca="1" si="24"/>
        <v>0</v>
      </c>
      <c r="EN23" s="281">
        <f t="shared" ca="1" si="24"/>
        <v>0</v>
      </c>
      <c r="EO23" s="281">
        <f t="shared" ca="1" si="24"/>
        <v>0</v>
      </c>
      <c r="EP23" s="281">
        <f t="shared" ca="1" si="24"/>
        <v>0</v>
      </c>
      <c r="EQ23" s="281">
        <f t="shared" ca="1" si="24"/>
        <v>0</v>
      </c>
      <c r="ER23" s="281">
        <f t="shared" ca="1" si="24"/>
        <v>0</v>
      </c>
      <c r="ES23" s="281">
        <f t="shared" ca="1" si="24"/>
        <v>0</v>
      </c>
      <c r="ET23" s="281">
        <f t="shared" ca="1" si="24"/>
        <v>0</v>
      </c>
      <c r="EU23" s="281">
        <f t="shared" ca="1" si="24"/>
        <v>0</v>
      </c>
      <c r="EV23" s="281">
        <f t="shared" ca="1" si="24"/>
        <v>0</v>
      </c>
      <c r="EW23" s="281">
        <f t="shared" ca="1" si="24"/>
        <v>0</v>
      </c>
      <c r="EX23" s="281">
        <f t="shared" ca="1" si="24"/>
        <v>0</v>
      </c>
      <c r="EY23" s="281">
        <f t="shared" ca="1" si="24"/>
        <v>0</v>
      </c>
      <c r="EZ23" s="281">
        <f t="shared" ca="1" si="24"/>
        <v>0</v>
      </c>
      <c r="FA23" s="281">
        <f t="shared" ca="1" si="24"/>
        <v>0</v>
      </c>
      <c r="FB23" s="281">
        <f t="shared" ca="1" si="24"/>
        <v>0</v>
      </c>
      <c r="FC23" s="281">
        <f t="shared" ca="1" si="24"/>
        <v>0</v>
      </c>
      <c r="FD23" s="281">
        <f t="shared" ca="1" si="24"/>
        <v>0</v>
      </c>
      <c r="FE23" s="281">
        <f t="shared" ca="1" si="24"/>
        <v>0</v>
      </c>
      <c r="FF23" s="281">
        <f t="shared" ca="1" si="24"/>
        <v>0</v>
      </c>
      <c r="FG23" s="281">
        <f t="shared" ca="1" si="24"/>
        <v>0</v>
      </c>
      <c r="FH23" s="281">
        <f t="shared" ca="1" si="24"/>
        <v>0</v>
      </c>
      <c r="FI23" s="281">
        <f t="shared" ca="1" si="24"/>
        <v>0</v>
      </c>
      <c r="FJ23" s="281">
        <f t="shared" ca="1" si="24"/>
        <v>0</v>
      </c>
      <c r="FK23" s="281">
        <f t="shared" ca="1" si="24"/>
        <v>0</v>
      </c>
      <c r="FL23" s="281">
        <f t="shared" ca="1" si="24"/>
        <v>0</v>
      </c>
      <c r="FM23" s="281">
        <f t="shared" ca="1" si="24"/>
        <v>0</v>
      </c>
      <c r="FN23" s="281">
        <f t="shared" ca="1" si="24"/>
        <v>0</v>
      </c>
      <c r="FO23" s="281">
        <f t="shared" ca="1" si="24"/>
        <v>0</v>
      </c>
      <c r="FP23" s="281">
        <f t="shared" ca="1" si="24"/>
        <v>0</v>
      </c>
      <c r="FQ23" s="281">
        <f t="shared" ca="1" si="24"/>
        <v>0</v>
      </c>
      <c r="FR23" s="281">
        <f t="shared" ca="1" si="24"/>
        <v>0</v>
      </c>
      <c r="FS23" s="281">
        <f t="shared" ca="1" si="24"/>
        <v>0</v>
      </c>
      <c r="FT23" s="281">
        <f t="shared" ca="1" si="24"/>
        <v>0</v>
      </c>
      <c r="FU23" s="281">
        <f t="shared" ca="1" si="24"/>
        <v>0</v>
      </c>
      <c r="FV23" s="281">
        <f t="shared" ca="1" si="24"/>
        <v>0</v>
      </c>
      <c r="FW23" s="281">
        <f t="shared" ca="1" si="24"/>
        <v>0</v>
      </c>
      <c r="FX23" s="281">
        <f t="shared" ca="1" si="24"/>
        <v>0</v>
      </c>
      <c r="FY23" s="281">
        <f t="shared" ca="1" si="24"/>
        <v>0</v>
      </c>
      <c r="FZ23" s="281">
        <f t="shared" ca="1" si="24"/>
        <v>0</v>
      </c>
      <c r="GA23" s="281">
        <f t="shared" ca="1" si="24"/>
        <v>0</v>
      </c>
      <c r="GB23" s="281">
        <f t="shared" ca="1" si="24"/>
        <v>0</v>
      </c>
      <c r="GC23" s="281">
        <f t="shared" ca="1" si="24"/>
        <v>0</v>
      </c>
      <c r="GD23" s="281">
        <f t="shared" ca="1" si="24"/>
        <v>0</v>
      </c>
      <c r="GE23" s="281">
        <f t="shared" ca="1" si="24"/>
        <v>0</v>
      </c>
      <c r="GF23" s="281">
        <f t="shared" ca="1" si="24"/>
        <v>0</v>
      </c>
      <c r="GG23" s="281">
        <f t="shared" ca="1" si="24"/>
        <v>0</v>
      </c>
      <c r="GH23" s="281">
        <f t="shared" ca="1" si="24"/>
        <v>0</v>
      </c>
      <c r="GI23" s="281">
        <f t="shared" ca="1" si="24"/>
        <v>0</v>
      </c>
      <c r="GJ23" s="281">
        <f t="shared" ca="1" si="24"/>
        <v>0</v>
      </c>
      <c r="GK23" s="281">
        <f t="shared" ca="1" si="24"/>
        <v>0</v>
      </c>
      <c r="GL23" s="281">
        <f t="shared" ca="1" si="24"/>
        <v>0</v>
      </c>
      <c r="GM23" s="281">
        <f t="shared" ca="1" si="24"/>
        <v>0</v>
      </c>
      <c r="GN23" s="281">
        <f t="shared" ca="1" si="24"/>
        <v>0</v>
      </c>
      <c r="GO23" s="281">
        <f t="shared" ca="1" si="24"/>
        <v>0</v>
      </c>
      <c r="GP23" s="281">
        <f t="shared" ca="1" si="24"/>
        <v>0</v>
      </c>
      <c r="GQ23" s="281">
        <f t="shared" ca="1" si="24"/>
        <v>0</v>
      </c>
      <c r="GR23" s="281">
        <f t="shared" ca="1" si="24"/>
        <v>0</v>
      </c>
      <c r="GS23" s="281">
        <f t="shared" ref="GS23:JD23" ca="1" si="25">HLOOKUP(GS6,$I$10:$AE$13,4)</f>
        <v>0</v>
      </c>
      <c r="GT23" s="281">
        <f t="shared" ca="1" si="25"/>
        <v>0</v>
      </c>
      <c r="GU23" s="281">
        <f t="shared" ca="1" si="25"/>
        <v>0</v>
      </c>
      <c r="GV23" s="281">
        <f t="shared" ca="1" si="25"/>
        <v>0</v>
      </c>
      <c r="GW23" s="281">
        <f t="shared" ca="1" si="25"/>
        <v>0</v>
      </c>
      <c r="GX23" s="281">
        <f t="shared" ca="1" si="25"/>
        <v>0</v>
      </c>
      <c r="GY23" s="281">
        <f t="shared" ca="1" si="25"/>
        <v>0</v>
      </c>
      <c r="GZ23" s="281">
        <f t="shared" ca="1" si="25"/>
        <v>0</v>
      </c>
      <c r="HA23" s="281">
        <f t="shared" ca="1" si="25"/>
        <v>0</v>
      </c>
      <c r="HB23" s="281">
        <f t="shared" ca="1" si="25"/>
        <v>0</v>
      </c>
      <c r="HC23" s="281">
        <f t="shared" ca="1" si="25"/>
        <v>0</v>
      </c>
      <c r="HD23" s="281">
        <f t="shared" ca="1" si="25"/>
        <v>0</v>
      </c>
      <c r="HE23" s="281">
        <f t="shared" ca="1" si="25"/>
        <v>0</v>
      </c>
      <c r="HF23" s="281">
        <f t="shared" ca="1" si="25"/>
        <v>0</v>
      </c>
      <c r="HG23" s="281">
        <f t="shared" ca="1" si="25"/>
        <v>0</v>
      </c>
      <c r="HH23" s="281">
        <f t="shared" ca="1" si="25"/>
        <v>0</v>
      </c>
      <c r="HI23" s="281">
        <f t="shared" ca="1" si="25"/>
        <v>0</v>
      </c>
      <c r="HJ23" s="281">
        <f t="shared" ca="1" si="25"/>
        <v>0</v>
      </c>
      <c r="HK23" s="281">
        <f t="shared" ca="1" si="25"/>
        <v>0</v>
      </c>
      <c r="HL23" s="281">
        <f t="shared" ca="1" si="25"/>
        <v>0</v>
      </c>
      <c r="HM23" s="281">
        <f t="shared" ca="1" si="25"/>
        <v>0</v>
      </c>
      <c r="HN23" s="281">
        <f t="shared" ca="1" si="25"/>
        <v>0</v>
      </c>
      <c r="HO23" s="281">
        <f t="shared" ca="1" si="25"/>
        <v>0</v>
      </c>
      <c r="HP23" s="281">
        <f t="shared" ca="1" si="25"/>
        <v>0</v>
      </c>
      <c r="HQ23" s="281">
        <f t="shared" ca="1" si="25"/>
        <v>0</v>
      </c>
      <c r="HR23" s="281">
        <f t="shared" ca="1" si="25"/>
        <v>0</v>
      </c>
      <c r="HS23" s="281">
        <f t="shared" ca="1" si="25"/>
        <v>0</v>
      </c>
      <c r="HT23" s="281">
        <f t="shared" ca="1" si="25"/>
        <v>0</v>
      </c>
      <c r="HU23" s="281">
        <f t="shared" ca="1" si="25"/>
        <v>0</v>
      </c>
      <c r="HV23" s="281">
        <f t="shared" ca="1" si="25"/>
        <v>0</v>
      </c>
      <c r="HW23" s="281">
        <f t="shared" ca="1" si="25"/>
        <v>0</v>
      </c>
      <c r="HX23" s="281">
        <f t="shared" ca="1" si="25"/>
        <v>0</v>
      </c>
      <c r="HY23" s="281">
        <f t="shared" ca="1" si="25"/>
        <v>0</v>
      </c>
      <c r="HZ23" s="281">
        <f t="shared" ca="1" si="25"/>
        <v>0</v>
      </c>
      <c r="IA23" s="281">
        <f t="shared" ca="1" si="25"/>
        <v>0</v>
      </c>
      <c r="IB23" s="281">
        <f t="shared" ca="1" si="25"/>
        <v>0</v>
      </c>
      <c r="IC23" s="281">
        <f t="shared" ca="1" si="25"/>
        <v>0</v>
      </c>
      <c r="ID23" s="281">
        <f t="shared" ca="1" si="25"/>
        <v>0</v>
      </c>
      <c r="IE23" s="281">
        <f t="shared" ca="1" si="25"/>
        <v>0</v>
      </c>
      <c r="IF23" s="281">
        <f t="shared" ca="1" si="25"/>
        <v>0</v>
      </c>
      <c r="IG23" s="281">
        <f t="shared" ca="1" si="25"/>
        <v>0</v>
      </c>
      <c r="IH23" s="281">
        <f t="shared" ca="1" si="25"/>
        <v>0</v>
      </c>
      <c r="II23" s="281">
        <f t="shared" ca="1" si="25"/>
        <v>0</v>
      </c>
      <c r="IJ23" s="281">
        <f t="shared" ca="1" si="25"/>
        <v>0</v>
      </c>
      <c r="IK23" s="281">
        <f t="shared" ca="1" si="25"/>
        <v>0</v>
      </c>
      <c r="IL23" s="281">
        <f t="shared" ca="1" si="25"/>
        <v>0</v>
      </c>
      <c r="IM23" s="281">
        <f t="shared" ca="1" si="25"/>
        <v>0</v>
      </c>
      <c r="IN23" s="281">
        <f t="shared" ca="1" si="25"/>
        <v>0</v>
      </c>
      <c r="IO23" s="281">
        <f t="shared" ca="1" si="25"/>
        <v>0</v>
      </c>
      <c r="IP23" s="281">
        <f t="shared" ca="1" si="25"/>
        <v>0</v>
      </c>
      <c r="IQ23" s="281">
        <f t="shared" ca="1" si="25"/>
        <v>0</v>
      </c>
      <c r="IR23" s="281">
        <f t="shared" ca="1" si="25"/>
        <v>0</v>
      </c>
      <c r="IS23" s="281">
        <f t="shared" ca="1" si="25"/>
        <v>0</v>
      </c>
      <c r="IT23" s="281">
        <f t="shared" ca="1" si="25"/>
        <v>0</v>
      </c>
      <c r="IU23" s="281">
        <f t="shared" ca="1" si="25"/>
        <v>0</v>
      </c>
      <c r="IV23" s="281">
        <f t="shared" ca="1" si="25"/>
        <v>0</v>
      </c>
      <c r="IW23" s="281">
        <f t="shared" ca="1" si="25"/>
        <v>0</v>
      </c>
      <c r="IX23" s="281">
        <f t="shared" ca="1" si="25"/>
        <v>0</v>
      </c>
      <c r="IY23" s="281">
        <f t="shared" ca="1" si="25"/>
        <v>0</v>
      </c>
      <c r="IZ23" s="281">
        <f t="shared" ca="1" si="25"/>
        <v>0</v>
      </c>
      <c r="JA23" s="281">
        <f t="shared" ca="1" si="25"/>
        <v>0</v>
      </c>
      <c r="JB23" s="281">
        <f t="shared" ca="1" si="25"/>
        <v>0</v>
      </c>
      <c r="JC23" s="281">
        <f t="shared" ca="1" si="25"/>
        <v>0</v>
      </c>
      <c r="JD23" s="281">
        <f t="shared" ca="1" si="25"/>
        <v>0</v>
      </c>
      <c r="JE23" s="281">
        <f t="shared" ref="JE23:JL23" ca="1" si="26">HLOOKUP(JE6,$I$10:$AE$13,4)</f>
        <v>0</v>
      </c>
      <c r="JF23" s="281">
        <f t="shared" ca="1" si="26"/>
        <v>0</v>
      </c>
      <c r="JG23" s="281">
        <f t="shared" ca="1" si="26"/>
        <v>0</v>
      </c>
      <c r="JH23" s="281">
        <f t="shared" ca="1" si="26"/>
        <v>0</v>
      </c>
      <c r="JI23" s="281">
        <f t="shared" ca="1" si="26"/>
        <v>0</v>
      </c>
      <c r="JJ23" s="281">
        <f t="shared" ca="1" si="26"/>
        <v>0</v>
      </c>
      <c r="JK23" s="281">
        <f t="shared" ca="1" si="26"/>
        <v>0</v>
      </c>
      <c r="JL23" s="281">
        <f t="shared" ca="1" si="26"/>
        <v>0</v>
      </c>
      <c r="JM23" s="92" t="s">
        <v>321</v>
      </c>
    </row>
    <row r="24" spans="2:273" x14ac:dyDescent="0.25">
      <c r="D24" s="92" t="s">
        <v>323</v>
      </c>
      <c r="E24" s="282">
        <v>6</v>
      </c>
      <c r="F24" s="283" t="s">
        <v>369</v>
      </c>
      <c r="I24" s="284">
        <f t="shared" ref="I24:BT24" si="27">IF(MONTH(I5)=$E$24, 1, 0)</f>
        <v>0</v>
      </c>
      <c r="J24" s="284">
        <f t="shared" si="27"/>
        <v>0</v>
      </c>
      <c r="K24" s="284">
        <f t="shared" si="27"/>
        <v>0</v>
      </c>
      <c r="L24" s="284">
        <f t="shared" si="27"/>
        <v>0</v>
      </c>
      <c r="M24" s="284">
        <f t="shared" si="27"/>
        <v>0</v>
      </c>
      <c r="N24" s="284">
        <f t="shared" si="27"/>
        <v>1</v>
      </c>
      <c r="O24" s="284">
        <f t="shared" si="27"/>
        <v>0</v>
      </c>
      <c r="P24" s="284">
        <f t="shared" si="27"/>
        <v>0</v>
      </c>
      <c r="Q24" s="284">
        <f t="shared" si="27"/>
        <v>0</v>
      </c>
      <c r="R24" s="284">
        <f t="shared" si="27"/>
        <v>0</v>
      </c>
      <c r="S24" s="284">
        <f t="shared" si="27"/>
        <v>0</v>
      </c>
      <c r="T24" s="284">
        <f t="shared" si="27"/>
        <v>0</v>
      </c>
      <c r="U24" s="284">
        <f t="shared" si="27"/>
        <v>0</v>
      </c>
      <c r="V24" s="284">
        <f t="shared" si="27"/>
        <v>0</v>
      </c>
      <c r="W24" s="284">
        <f t="shared" si="27"/>
        <v>0</v>
      </c>
      <c r="X24" s="284">
        <f t="shared" si="27"/>
        <v>0</v>
      </c>
      <c r="Y24" s="284">
        <f t="shared" si="27"/>
        <v>0</v>
      </c>
      <c r="Z24" s="284">
        <f t="shared" si="27"/>
        <v>1</v>
      </c>
      <c r="AA24" s="284">
        <f t="shared" si="27"/>
        <v>0</v>
      </c>
      <c r="AB24" s="284">
        <f t="shared" si="27"/>
        <v>0</v>
      </c>
      <c r="AC24" s="284">
        <f t="shared" si="27"/>
        <v>0</v>
      </c>
      <c r="AD24" s="284">
        <f t="shared" si="27"/>
        <v>0</v>
      </c>
      <c r="AE24" s="284">
        <f t="shared" si="27"/>
        <v>0</v>
      </c>
      <c r="AF24" s="284">
        <f t="shared" si="27"/>
        <v>0</v>
      </c>
      <c r="AG24" s="284">
        <f t="shared" si="27"/>
        <v>0</v>
      </c>
      <c r="AH24" s="284">
        <f t="shared" si="27"/>
        <v>0</v>
      </c>
      <c r="AI24" s="284">
        <f t="shared" si="27"/>
        <v>0</v>
      </c>
      <c r="AJ24" s="284">
        <f t="shared" si="27"/>
        <v>0</v>
      </c>
      <c r="AK24" s="284">
        <f t="shared" si="27"/>
        <v>0</v>
      </c>
      <c r="AL24" s="284">
        <f t="shared" si="27"/>
        <v>1</v>
      </c>
      <c r="AM24" s="284">
        <f t="shared" si="27"/>
        <v>0</v>
      </c>
      <c r="AN24" s="284">
        <f t="shared" si="27"/>
        <v>0</v>
      </c>
      <c r="AO24" s="284">
        <f t="shared" si="27"/>
        <v>0</v>
      </c>
      <c r="AP24" s="284">
        <f t="shared" si="27"/>
        <v>0</v>
      </c>
      <c r="AQ24" s="284">
        <f t="shared" si="27"/>
        <v>0</v>
      </c>
      <c r="AR24" s="284">
        <f t="shared" si="27"/>
        <v>0</v>
      </c>
      <c r="AS24" s="284">
        <f t="shared" si="27"/>
        <v>0</v>
      </c>
      <c r="AT24" s="284">
        <f t="shared" si="27"/>
        <v>0</v>
      </c>
      <c r="AU24" s="284">
        <f t="shared" si="27"/>
        <v>0</v>
      </c>
      <c r="AV24" s="284">
        <f t="shared" si="27"/>
        <v>0</v>
      </c>
      <c r="AW24" s="284">
        <f t="shared" si="27"/>
        <v>0</v>
      </c>
      <c r="AX24" s="284">
        <f t="shared" si="27"/>
        <v>1</v>
      </c>
      <c r="AY24" s="284">
        <f t="shared" si="27"/>
        <v>0</v>
      </c>
      <c r="AZ24" s="284">
        <f t="shared" si="27"/>
        <v>0</v>
      </c>
      <c r="BA24" s="284">
        <f t="shared" si="27"/>
        <v>0</v>
      </c>
      <c r="BB24" s="284">
        <f t="shared" si="27"/>
        <v>0</v>
      </c>
      <c r="BC24" s="284">
        <f t="shared" si="27"/>
        <v>0</v>
      </c>
      <c r="BD24" s="284">
        <f t="shared" si="27"/>
        <v>0</v>
      </c>
      <c r="BE24" s="284">
        <f t="shared" si="27"/>
        <v>0</v>
      </c>
      <c r="BF24" s="284">
        <f t="shared" si="27"/>
        <v>0</v>
      </c>
      <c r="BG24" s="284">
        <f t="shared" si="27"/>
        <v>0</v>
      </c>
      <c r="BH24" s="284">
        <f t="shared" si="27"/>
        <v>0</v>
      </c>
      <c r="BI24" s="284">
        <f t="shared" si="27"/>
        <v>0</v>
      </c>
      <c r="BJ24" s="284">
        <f t="shared" si="27"/>
        <v>1</v>
      </c>
      <c r="BK24" s="284">
        <f t="shared" si="27"/>
        <v>0</v>
      </c>
      <c r="BL24" s="284">
        <f t="shared" si="27"/>
        <v>0</v>
      </c>
      <c r="BM24" s="284">
        <f t="shared" si="27"/>
        <v>0</v>
      </c>
      <c r="BN24" s="284">
        <f t="shared" si="27"/>
        <v>0</v>
      </c>
      <c r="BO24" s="284">
        <f t="shared" si="27"/>
        <v>0</v>
      </c>
      <c r="BP24" s="284">
        <f t="shared" si="27"/>
        <v>0</v>
      </c>
      <c r="BQ24" s="284">
        <f t="shared" si="27"/>
        <v>0</v>
      </c>
      <c r="BR24" s="284">
        <f t="shared" si="27"/>
        <v>0</v>
      </c>
      <c r="BS24" s="284">
        <f t="shared" si="27"/>
        <v>0</v>
      </c>
      <c r="BT24" s="284">
        <f t="shared" si="27"/>
        <v>0</v>
      </c>
      <c r="BU24" s="284">
        <f t="shared" ref="BU24:EF24" si="28">IF(MONTH(BU5)=$E$24, 1, 0)</f>
        <v>0</v>
      </c>
      <c r="BV24" s="284">
        <f t="shared" si="28"/>
        <v>1</v>
      </c>
      <c r="BW24" s="284">
        <f t="shared" si="28"/>
        <v>0</v>
      </c>
      <c r="BX24" s="284">
        <f t="shared" si="28"/>
        <v>0</v>
      </c>
      <c r="BY24" s="284">
        <f t="shared" si="28"/>
        <v>0</v>
      </c>
      <c r="BZ24" s="284">
        <f t="shared" si="28"/>
        <v>0</v>
      </c>
      <c r="CA24" s="284">
        <f t="shared" si="28"/>
        <v>0</v>
      </c>
      <c r="CB24" s="284">
        <f t="shared" si="28"/>
        <v>0</v>
      </c>
      <c r="CC24" s="284">
        <f t="shared" si="28"/>
        <v>0</v>
      </c>
      <c r="CD24" s="284">
        <f t="shared" si="28"/>
        <v>0</v>
      </c>
      <c r="CE24" s="284">
        <f t="shared" si="28"/>
        <v>0</v>
      </c>
      <c r="CF24" s="284">
        <f t="shared" si="28"/>
        <v>0</v>
      </c>
      <c r="CG24" s="284">
        <f t="shared" si="28"/>
        <v>0</v>
      </c>
      <c r="CH24" s="284">
        <f t="shared" si="28"/>
        <v>1</v>
      </c>
      <c r="CI24" s="284">
        <f t="shared" si="28"/>
        <v>0</v>
      </c>
      <c r="CJ24" s="284">
        <f t="shared" si="28"/>
        <v>0</v>
      </c>
      <c r="CK24" s="284">
        <f t="shared" si="28"/>
        <v>0</v>
      </c>
      <c r="CL24" s="284">
        <f t="shared" si="28"/>
        <v>0</v>
      </c>
      <c r="CM24" s="284">
        <f t="shared" si="28"/>
        <v>0</v>
      </c>
      <c r="CN24" s="284">
        <f t="shared" si="28"/>
        <v>0</v>
      </c>
      <c r="CO24" s="284">
        <f t="shared" si="28"/>
        <v>0</v>
      </c>
      <c r="CP24" s="284">
        <f t="shared" si="28"/>
        <v>0</v>
      </c>
      <c r="CQ24" s="284">
        <f t="shared" si="28"/>
        <v>0</v>
      </c>
      <c r="CR24" s="284">
        <f t="shared" si="28"/>
        <v>0</v>
      </c>
      <c r="CS24" s="284">
        <f t="shared" si="28"/>
        <v>0</v>
      </c>
      <c r="CT24" s="284">
        <f t="shared" si="28"/>
        <v>1</v>
      </c>
      <c r="CU24" s="284">
        <f t="shared" si="28"/>
        <v>0</v>
      </c>
      <c r="CV24" s="284">
        <f t="shared" si="28"/>
        <v>0</v>
      </c>
      <c r="CW24" s="284">
        <f t="shared" si="28"/>
        <v>0</v>
      </c>
      <c r="CX24" s="284">
        <f t="shared" si="28"/>
        <v>0</v>
      </c>
      <c r="CY24" s="284">
        <f t="shared" si="28"/>
        <v>0</v>
      </c>
      <c r="CZ24" s="284">
        <f t="shared" si="28"/>
        <v>0</v>
      </c>
      <c r="DA24" s="284">
        <f t="shared" si="28"/>
        <v>0</v>
      </c>
      <c r="DB24" s="284">
        <f t="shared" si="28"/>
        <v>0</v>
      </c>
      <c r="DC24" s="284">
        <f t="shared" si="28"/>
        <v>0</v>
      </c>
      <c r="DD24" s="284">
        <f t="shared" si="28"/>
        <v>0</v>
      </c>
      <c r="DE24" s="284">
        <f t="shared" si="28"/>
        <v>0</v>
      </c>
      <c r="DF24" s="284">
        <f t="shared" si="28"/>
        <v>1</v>
      </c>
      <c r="DG24" s="284">
        <f t="shared" si="28"/>
        <v>0</v>
      </c>
      <c r="DH24" s="284">
        <f t="shared" si="28"/>
        <v>0</v>
      </c>
      <c r="DI24" s="284">
        <f t="shared" si="28"/>
        <v>0</v>
      </c>
      <c r="DJ24" s="284">
        <f t="shared" si="28"/>
        <v>0</v>
      </c>
      <c r="DK24" s="284">
        <f t="shared" si="28"/>
        <v>0</v>
      </c>
      <c r="DL24" s="284">
        <f t="shared" si="28"/>
        <v>0</v>
      </c>
      <c r="DM24" s="284">
        <f t="shared" si="28"/>
        <v>0</v>
      </c>
      <c r="DN24" s="284">
        <f t="shared" si="28"/>
        <v>0</v>
      </c>
      <c r="DO24" s="284">
        <f t="shared" si="28"/>
        <v>0</v>
      </c>
      <c r="DP24" s="284">
        <f t="shared" si="28"/>
        <v>0</v>
      </c>
      <c r="DQ24" s="284">
        <f t="shared" si="28"/>
        <v>0</v>
      </c>
      <c r="DR24" s="284">
        <f t="shared" si="28"/>
        <v>1</v>
      </c>
      <c r="DS24" s="284">
        <f t="shared" si="28"/>
        <v>0</v>
      </c>
      <c r="DT24" s="284">
        <f t="shared" si="28"/>
        <v>0</v>
      </c>
      <c r="DU24" s="284">
        <f t="shared" si="28"/>
        <v>0</v>
      </c>
      <c r="DV24" s="284">
        <f t="shared" si="28"/>
        <v>0</v>
      </c>
      <c r="DW24" s="284">
        <f t="shared" si="28"/>
        <v>0</v>
      </c>
      <c r="DX24" s="284">
        <f t="shared" si="28"/>
        <v>0</v>
      </c>
      <c r="DY24" s="284">
        <f t="shared" si="28"/>
        <v>0</v>
      </c>
      <c r="DZ24" s="284">
        <f t="shared" si="28"/>
        <v>0</v>
      </c>
      <c r="EA24" s="284">
        <f t="shared" si="28"/>
        <v>0</v>
      </c>
      <c r="EB24" s="284">
        <f t="shared" si="28"/>
        <v>0</v>
      </c>
      <c r="EC24" s="284">
        <f t="shared" si="28"/>
        <v>0</v>
      </c>
      <c r="ED24" s="284">
        <f t="shared" si="28"/>
        <v>1</v>
      </c>
      <c r="EE24" s="284">
        <f t="shared" si="28"/>
        <v>0</v>
      </c>
      <c r="EF24" s="284">
        <f t="shared" si="28"/>
        <v>0</v>
      </c>
      <c r="EG24" s="284">
        <f t="shared" ref="EG24:GR24" si="29">IF(MONTH(EG5)=$E$24, 1, 0)</f>
        <v>0</v>
      </c>
      <c r="EH24" s="284">
        <f t="shared" si="29"/>
        <v>0</v>
      </c>
      <c r="EI24" s="284">
        <f t="shared" si="29"/>
        <v>0</v>
      </c>
      <c r="EJ24" s="284">
        <f t="shared" si="29"/>
        <v>0</v>
      </c>
      <c r="EK24" s="284">
        <f t="shared" si="29"/>
        <v>0</v>
      </c>
      <c r="EL24" s="284">
        <f t="shared" si="29"/>
        <v>0</v>
      </c>
      <c r="EM24" s="284">
        <f t="shared" si="29"/>
        <v>0</v>
      </c>
      <c r="EN24" s="284">
        <f t="shared" si="29"/>
        <v>0</v>
      </c>
      <c r="EO24" s="284">
        <f t="shared" si="29"/>
        <v>0</v>
      </c>
      <c r="EP24" s="284">
        <f t="shared" si="29"/>
        <v>1</v>
      </c>
      <c r="EQ24" s="284">
        <f t="shared" si="29"/>
        <v>0</v>
      </c>
      <c r="ER24" s="284">
        <f t="shared" si="29"/>
        <v>0</v>
      </c>
      <c r="ES24" s="284">
        <f t="shared" si="29"/>
        <v>0</v>
      </c>
      <c r="ET24" s="284">
        <f t="shared" si="29"/>
        <v>0</v>
      </c>
      <c r="EU24" s="284">
        <f t="shared" si="29"/>
        <v>0</v>
      </c>
      <c r="EV24" s="284">
        <f t="shared" si="29"/>
        <v>0</v>
      </c>
      <c r="EW24" s="284">
        <f t="shared" si="29"/>
        <v>0</v>
      </c>
      <c r="EX24" s="284">
        <f t="shared" si="29"/>
        <v>0</v>
      </c>
      <c r="EY24" s="284">
        <f t="shared" si="29"/>
        <v>0</v>
      </c>
      <c r="EZ24" s="284">
        <f t="shared" si="29"/>
        <v>0</v>
      </c>
      <c r="FA24" s="284">
        <f t="shared" si="29"/>
        <v>0</v>
      </c>
      <c r="FB24" s="284">
        <f t="shared" si="29"/>
        <v>1</v>
      </c>
      <c r="FC24" s="284">
        <f t="shared" si="29"/>
        <v>0</v>
      </c>
      <c r="FD24" s="284">
        <f t="shared" si="29"/>
        <v>0</v>
      </c>
      <c r="FE24" s="284">
        <f t="shared" si="29"/>
        <v>0</v>
      </c>
      <c r="FF24" s="284">
        <f t="shared" si="29"/>
        <v>0</v>
      </c>
      <c r="FG24" s="284">
        <f t="shared" si="29"/>
        <v>0</v>
      </c>
      <c r="FH24" s="284">
        <f t="shared" si="29"/>
        <v>0</v>
      </c>
      <c r="FI24" s="284">
        <f t="shared" si="29"/>
        <v>0</v>
      </c>
      <c r="FJ24" s="284">
        <f t="shared" si="29"/>
        <v>0</v>
      </c>
      <c r="FK24" s="284">
        <f t="shared" si="29"/>
        <v>0</v>
      </c>
      <c r="FL24" s="284">
        <f t="shared" si="29"/>
        <v>0</v>
      </c>
      <c r="FM24" s="284">
        <f t="shared" si="29"/>
        <v>0</v>
      </c>
      <c r="FN24" s="284">
        <f t="shared" si="29"/>
        <v>1</v>
      </c>
      <c r="FO24" s="284">
        <f t="shared" si="29"/>
        <v>0</v>
      </c>
      <c r="FP24" s="284">
        <f t="shared" si="29"/>
        <v>0</v>
      </c>
      <c r="FQ24" s="284">
        <f t="shared" si="29"/>
        <v>0</v>
      </c>
      <c r="FR24" s="284">
        <f t="shared" si="29"/>
        <v>0</v>
      </c>
      <c r="FS24" s="284">
        <f t="shared" si="29"/>
        <v>0</v>
      </c>
      <c r="FT24" s="284">
        <f t="shared" si="29"/>
        <v>0</v>
      </c>
      <c r="FU24" s="284">
        <f t="shared" si="29"/>
        <v>0</v>
      </c>
      <c r="FV24" s="284">
        <f t="shared" si="29"/>
        <v>0</v>
      </c>
      <c r="FW24" s="284">
        <f t="shared" si="29"/>
        <v>0</v>
      </c>
      <c r="FX24" s="284">
        <f t="shared" si="29"/>
        <v>0</v>
      </c>
      <c r="FY24" s="284">
        <f t="shared" si="29"/>
        <v>0</v>
      </c>
      <c r="FZ24" s="284">
        <f t="shared" si="29"/>
        <v>1</v>
      </c>
      <c r="GA24" s="284">
        <f t="shared" si="29"/>
        <v>0</v>
      </c>
      <c r="GB24" s="284">
        <f t="shared" si="29"/>
        <v>0</v>
      </c>
      <c r="GC24" s="284">
        <f t="shared" si="29"/>
        <v>0</v>
      </c>
      <c r="GD24" s="284">
        <f t="shared" si="29"/>
        <v>0</v>
      </c>
      <c r="GE24" s="284">
        <f t="shared" si="29"/>
        <v>0</v>
      </c>
      <c r="GF24" s="284">
        <f t="shared" si="29"/>
        <v>0</v>
      </c>
      <c r="GG24" s="284">
        <f t="shared" si="29"/>
        <v>0</v>
      </c>
      <c r="GH24" s="284">
        <f t="shared" si="29"/>
        <v>0</v>
      </c>
      <c r="GI24" s="284">
        <f t="shared" si="29"/>
        <v>0</v>
      </c>
      <c r="GJ24" s="284">
        <f t="shared" si="29"/>
        <v>0</v>
      </c>
      <c r="GK24" s="284">
        <f t="shared" si="29"/>
        <v>0</v>
      </c>
      <c r="GL24" s="284">
        <f t="shared" si="29"/>
        <v>1</v>
      </c>
      <c r="GM24" s="284">
        <f t="shared" si="29"/>
        <v>0</v>
      </c>
      <c r="GN24" s="284">
        <f t="shared" si="29"/>
        <v>0</v>
      </c>
      <c r="GO24" s="284">
        <f t="shared" si="29"/>
        <v>0</v>
      </c>
      <c r="GP24" s="284">
        <f t="shared" si="29"/>
        <v>0</v>
      </c>
      <c r="GQ24" s="284">
        <f t="shared" si="29"/>
        <v>0</v>
      </c>
      <c r="GR24" s="284">
        <f t="shared" si="29"/>
        <v>0</v>
      </c>
      <c r="GS24" s="284">
        <f t="shared" ref="GS24:JD24" si="30">IF(MONTH(GS5)=$E$24, 1, 0)</f>
        <v>0</v>
      </c>
      <c r="GT24" s="284">
        <f t="shared" si="30"/>
        <v>0</v>
      </c>
      <c r="GU24" s="284">
        <f t="shared" si="30"/>
        <v>0</v>
      </c>
      <c r="GV24" s="284">
        <f t="shared" si="30"/>
        <v>0</v>
      </c>
      <c r="GW24" s="284">
        <f t="shared" si="30"/>
        <v>0</v>
      </c>
      <c r="GX24" s="284">
        <f t="shared" si="30"/>
        <v>1</v>
      </c>
      <c r="GY24" s="284">
        <f t="shared" si="30"/>
        <v>0</v>
      </c>
      <c r="GZ24" s="284">
        <f t="shared" si="30"/>
        <v>0</v>
      </c>
      <c r="HA24" s="284">
        <f t="shared" si="30"/>
        <v>0</v>
      </c>
      <c r="HB24" s="284">
        <f t="shared" si="30"/>
        <v>0</v>
      </c>
      <c r="HC24" s="284">
        <f t="shared" si="30"/>
        <v>0</v>
      </c>
      <c r="HD24" s="284">
        <f t="shared" si="30"/>
        <v>0</v>
      </c>
      <c r="HE24" s="284">
        <f t="shared" si="30"/>
        <v>0</v>
      </c>
      <c r="HF24" s="284">
        <f t="shared" si="30"/>
        <v>0</v>
      </c>
      <c r="HG24" s="284">
        <f t="shared" si="30"/>
        <v>0</v>
      </c>
      <c r="HH24" s="284">
        <f t="shared" si="30"/>
        <v>0</v>
      </c>
      <c r="HI24" s="284">
        <f t="shared" si="30"/>
        <v>0</v>
      </c>
      <c r="HJ24" s="284">
        <f t="shared" si="30"/>
        <v>1</v>
      </c>
      <c r="HK24" s="284">
        <f t="shared" si="30"/>
        <v>0</v>
      </c>
      <c r="HL24" s="284">
        <f t="shared" si="30"/>
        <v>0</v>
      </c>
      <c r="HM24" s="284">
        <f t="shared" si="30"/>
        <v>0</v>
      </c>
      <c r="HN24" s="284">
        <f t="shared" si="30"/>
        <v>0</v>
      </c>
      <c r="HO24" s="284">
        <f t="shared" si="30"/>
        <v>0</v>
      </c>
      <c r="HP24" s="284">
        <f t="shared" si="30"/>
        <v>0</v>
      </c>
      <c r="HQ24" s="284">
        <f t="shared" si="30"/>
        <v>0</v>
      </c>
      <c r="HR24" s="284">
        <f t="shared" si="30"/>
        <v>0</v>
      </c>
      <c r="HS24" s="284">
        <f t="shared" si="30"/>
        <v>0</v>
      </c>
      <c r="HT24" s="284">
        <f t="shared" si="30"/>
        <v>0</v>
      </c>
      <c r="HU24" s="284">
        <f t="shared" si="30"/>
        <v>0</v>
      </c>
      <c r="HV24" s="284">
        <f t="shared" si="30"/>
        <v>1</v>
      </c>
      <c r="HW24" s="284">
        <f t="shared" si="30"/>
        <v>0</v>
      </c>
      <c r="HX24" s="284">
        <f t="shared" si="30"/>
        <v>0</v>
      </c>
      <c r="HY24" s="284">
        <f t="shared" si="30"/>
        <v>0</v>
      </c>
      <c r="HZ24" s="284">
        <f t="shared" si="30"/>
        <v>0</v>
      </c>
      <c r="IA24" s="284">
        <f t="shared" si="30"/>
        <v>0</v>
      </c>
      <c r="IB24" s="284">
        <f t="shared" si="30"/>
        <v>0</v>
      </c>
      <c r="IC24" s="284">
        <f t="shared" si="30"/>
        <v>0</v>
      </c>
      <c r="ID24" s="284">
        <f t="shared" si="30"/>
        <v>0</v>
      </c>
      <c r="IE24" s="284">
        <f t="shared" si="30"/>
        <v>0</v>
      </c>
      <c r="IF24" s="284">
        <f t="shared" si="30"/>
        <v>0</v>
      </c>
      <c r="IG24" s="284">
        <f t="shared" si="30"/>
        <v>0</v>
      </c>
      <c r="IH24" s="284">
        <f t="shared" si="30"/>
        <v>1</v>
      </c>
      <c r="II24" s="284">
        <f t="shared" si="30"/>
        <v>0</v>
      </c>
      <c r="IJ24" s="284">
        <f t="shared" si="30"/>
        <v>0</v>
      </c>
      <c r="IK24" s="284">
        <f t="shared" si="30"/>
        <v>0</v>
      </c>
      <c r="IL24" s="284">
        <f t="shared" si="30"/>
        <v>0</v>
      </c>
      <c r="IM24" s="284">
        <f t="shared" si="30"/>
        <v>0</v>
      </c>
      <c r="IN24" s="284">
        <f t="shared" si="30"/>
        <v>0</v>
      </c>
      <c r="IO24" s="284">
        <f t="shared" si="30"/>
        <v>0</v>
      </c>
      <c r="IP24" s="284">
        <f t="shared" si="30"/>
        <v>0</v>
      </c>
      <c r="IQ24" s="284">
        <f t="shared" si="30"/>
        <v>0</v>
      </c>
      <c r="IR24" s="284">
        <f t="shared" si="30"/>
        <v>0</v>
      </c>
      <c r="IS24" s="284">
        <f t="shared" si="30"/>
        <v>0</v>
      </c>
      <c r="IT24" s="284">
        <f t="shared" si="30"/>
        <v>1</v>
      </c>
      <c r="IU24" s="284">
        <f t="shared" si="30"/>
        <v>0</v>
      </c>
      <c r="IV24" s="284">
        <f t="shared" si="30"/>
        <v>0</v>
      </c>
      <c r="IW24" s="284">
        <f t="shared" si="30"/>
        <v>0</v>
      </c>
      <c r="IX24" s="284">
        <f t="shared" si="30"/>
        <v>0</v>
      </c>
      <c r="IY24" s="284">
        <f t="shared" si="30"/>
        <v>0</v>
      </c>
      <c r="IZ24" s="284">
        <f t="shared" si="30"/>
        <v>0</v>
      </c>
      <c r="JA24" s="284">
        <f t="shared" si="30"/>
        <v>0</v>
      </c>
      <c r="JB24" s="284">
        <f t="shared" si="30"/>
        <v>0</v>
      </c>
      <c r="JC24" s="284">
        <f t="shared" si="30"/>
        <v>0</v>
      </c>
      <c r="JD24" s="284">
        <f t="shared" si="30"/>
        <v>0</v>
      </c>
      <c r="JE24" s="284">
        <f t="shared" ref="JE24:JL24" si="31">IF(MONTH(JE5)=$E$24, 1, 0)</f>
        <v>0</v>
      </c>
      <c r="JF24" s="284">
        <f t="shared" si="31"/>
        <v>1</v>
      </c>
      <c r="JG24" s="284">
        <f t="shared" si="31"/>
        <v>0</v>
      </c>
      <c r="JH24" s="284">
        <f t="shared" si="31"/>
        <v>0</v>
      </c>
      <c r="JI24" s="284">
        <f t="shared" si="31"/>
        <v>0</v>
      </c>
      <c r="JJ24" s="284">
        <f t="shared" si="31"/>
        <v>0</v>
      </c>
      <c r="JK24" s="284">
        <f t="shared" si="31"/>
        <v>0</v>
      </c>
      <c r="JL24" s="284">
        <f t="shared" si="31"/>
        <v>0</v>
      </c>
      <c r="JM24" s="92" t="s">
        <v>321</v>
      </c>
    </row>
    <row r="25" spans="2:273" x14ac:dyDescent="0.25">
      <c r="D25" s="92" t="s">
        <v>149</v>
      </c>
      <c r="E25" s="270"/>
      <c r="F25" s="92" t="s">
        <v>347</v>
      </c>
      <c r="H25" s="274"/>
      <c r="I25" s="285">
        <f t="shared" ref="I25:BT25" si="32">IF(I7=1,100, IF(I24=1, H25*(1+I23), H25))</f>
        <v>100</v>
      </c>
      <c r="J25" s="285">
        <f t="shared" si="32"/>
        <v>100</v>
      </c>
      <c r="K25" s="285">
        <f t="shared" si="32"/>
        <v>100</v>
      </c>
      <c r="L25" s="285">
        <f t="shared" si="32"/>
        <v>100</v>
      </c>
      <c r="M25" s="285">
        <f t="shared" si="32"/>
        <v>100</v>
      </c>
      <c r="N25" s="285">
        <f t="shared" si="32"/>
        <v>108.1</v>
      </c>
      <c r="O25" s="285">
        <f t="shared" si="32"/>
        <v>108.1</v>
      </c>
      <c r="P25" s="285">
        <f t="shared" si="32"/>
        <v>108.1</v>
      </c>
      <c r="Q25" s="285">
        <f t="shared" si="32"/>
        <v>108.1</v>
      </c>
      <c r="R25" s="285">
        <f t="shared" si="32"/>
        <v>108.1</v>
      </c>
      <c r="S25" s="285">
        <f t="shared" si="32"/>
        <v>108.1</v>
      </c>
      <c r="T25" s="285">
        <f t="shared" si="32"/>
        <v>108.1</v>
      </c>
      <c r="U25" s="285">
        <f t="shared" si="32"/>
        <v>108.1</v>
      </c>
      <c r="V25" s="285">
        <f t="shared" si="32"/>
        <v>108.1</v>
      </c>
      <c r="W25" s="285">
        <f t="shared" si="32"/>
        <v>108.1</v>
      </c>
      <c r="X25" s="285">
        <f t="shared" si="32"/>
        <v>108.1</v>
      </c>
      <c r="Y25" s="285">
        <f t="shared" si="32"/>
        <v>108.1</v>
      </c>
      <c r="Z25" s="285">
        <f t="shared" si="32"/>
        <v>113.7212</v>
      </c>
      <c r="AA25" s="285">
        <f t="shared" si="32"/>
        <v>113.7212</v>
      </c>
      <c r="AB25" s="285">
        <f t="shared" si="32"/>
        <v>113.7212</v>
      </c>
      <c r="AC25" s="285">
        <f t="shared" si="32"/>
        <v>113.7212</v>
      </c>
      <c r="AD25" s="285">
        <f t="shared" si="32"/>
        <v>113.7212</v>
      </c>
      <c r="AE25" s="285">
        <f t="shared" si="32"/>
        <v>113.7212</v>
      </c>
      <c r="AF25" s="285">
        <f t="shared" si="32"/>
        <v>113.7212</v>
      </c>
      <c r="AG25" s="285">
        <f t="shared" si="32"/>
        <v>113.7212</v>
      </c>
      <c r="AH25" s="285">
        <f t="shared" si="32"/>
        <v>113.7212</v>
      </c>
      <c r="AI25" s="285">
        <f t="shared" si="32"/>
        <v>113.7212</v>
      </c>
      <c r="AJ25" s="285">
        <f t="shared" si="32"/>
        <v>113.7212</v>
      </c>
      <c r="AK25" s="285">
        <f t="shared" si="32"/>
        <v>113.7212</v>
      </c>
      <c r="AL25" s="285">
        <f t="shared" si="32"/>
        <v>119.63470239999999</v>
      </c>
      <c r="AM25" s="285">
        <f t="shared" si="32"/>
        <v>119.63470239999999</v>
      </c>
      <c r="AN25" s="285">
        <f t="shared" si="32"/>
        <v>119.63470239999999</v>
      </c>
      <c r="AO25" s="285">
        <f t="shared" si="32"/>
        <v>119.63470239999999</v>
      </c>
      <c r="AP25" s="285">
        <f t="shared" si="32"/>
        <v>119.63470239999999</v>
      </c>
      <c r="AQ25" s="285">
        <f t="shared" si="32"/>
        <v>119.63470239999999</v>
      </c>
      <c r="AR25" s="285">
        <f t="shared" si="32"/>
        <v>119.63470239999999</v>
      </c>
      <c r="AS25" s="285">
        <f t="shared" si="32"/>
        <v>119.63470239999999</v>
      </c>
      <c r="AT25" s="285">
        <f t="shared" si="32"/>
        <v>119.63470239999999</v>
      </c>
      <c r="AU25" s="285">
        <f t="shared" si="32"/>
        <v>119.63470239999999</v>
      </c>
      <c r="AV25" s="285">
        <f t="shared" si="32"/>
        <v>119.63470239999999</v>
      </c>
      <c r="AW25" s="285">
        <f t="shared" si="32"/>
        <v>119.63470239999999</v>
      </c>
      <c r="AX25" s="285">
        <f t="shared" ca="1" si="32"/>
        <v>119.63470239999999</v>
      </c>
      <c r="AY25" s="285">
        <f t="shared" ca="1" si="32"/>
        <v>119.63470239999999</v>
      </c>
      <c r="AZ25" s="285">
        <f t="shared" ca="1" si="32"/>
        <v>119.63470239999999</v>
      </c>
      <c r="BA25" s="285">
        <f t="shared" ca="1" si="32"/>
        <v>119.63470239999999</v>
      </c>
      <c r="BB25" s="285">
        <f t="shared" ca="1" si="32"/>
        <v>119.63470239999999</v>
      </c>
      <c r="BC25" s="285">
        <f t="shared" ca="1" si="32"/>
        <v>119.63470239999999</v>
      </c>
      <c r="BD25" s="285">
        <f t="shared" ca="1" si="32"/>
        <v>119.63470239999999</v>
      </c>
      <c r="BE25" s="285">
        <f t="shared" ca="1" si="32"/>
        <v>119.63470239999999</v>
      </c>
      <c r="BF25" s="285">
        <f t="shared" ca="1" si="32"/>
        <v>119.63470239999999</v>
      </c>
      <c r="BG25" s="285">
        <f t="shared" ca="1" si="32"/>
        <v>119.63470239999999</v>
      </c>
      <c r="BH25" s="285">
        <f t="shared" ca="1" si="32"/>
        <v>119.63470239999999</v>
      </c>
      <c r="BI25" s="285">
        <f t="shared" ca="1" si="32"/>
        <v>119.63470239999999</v>
      </c>
      <c r="BJ25" s="285">
        <f t="shared" ca="1" si="32"/>
        <v>119.63470239999999</v>
      </c>
      <c r="BK25" s="285">
        <f t="shared" ca="1" si="32"/>
        <v>119.63470239999999</v>
      </c>
      <c r="BL25" s="285">
        <f t="shared" ca="1" si="32"/>
        <v>119.63470239999999</v>
      </c>
      <c r="BM25" s="285">
        <f t="shared" ca="1" si="32"/>
        <v>119.63470239999999</v>
      </c>
      <c r="BN25" s="285">
        <f t="shared" ca="1" si="32"/>
        <v>119.63470239999999</v>
      </c>
      <c r="BO25" s="285">
        <f t="shared" ca="1" si="32"/>
        <v>119.63470239999999</v>
      </c>
      <c r="BP25" s="285">
        <f t="shared" ca="1" si="32"/>
        <v>119.63470239999999</v>
      </c>
      <c r="BQ25" s="285">
        <f t="shared" ca="1" si="32"/>
        <v>119.63470239999999</v>
      </c>
      <c r="BR25" s="285">
        <f t="shared" ca="1" si="32"/>
        <v>119.63470239999999</v>
      </c>
      <c r="BS25" s="285">
        <f t="shared" ca="1" si="32"/>
        <v>119.63470239999999</v>
      </c>
      <c r="BT25" s="285">
        <f t="shared" ca="1" si="32"/>
        <v>119.63470239999999</v>
      </c>
      <c r="BU25" s="285">
        <f t="shared" ref="BU25:EF25" ca="1" si="33">IF(BU7=1,100, IF(BU24=1, BT25*(1+BU23), BT25))</f>
        <v>119.63470239999999</v>
      </c>
      <c r="BV25" s="285">
        <f t="shared" ca="1" si="33"/>
        <v>119.63470239999999</v>
      </c>
      <c r="BW25" s="285">
        <f t="shared" ca="1" si="33"/>
        <v>119.63470239999999</v>
      </c>
      <c r="BX25" s="285">
        <f t="shared" ca="1" si="33"/>
        <v>119.63470239999999</v>
      </c>
      <c r="BY25" s="285">
        <f t="shared" ca="1" si="33"/>
        <v>119.63470239999999</v>
      </c>
      <c r="BZ25" s="285">
        <f t="shared" ca="1" si="33"/>
        <v>119.63470239999999</v>
      </c>
      <c r="CA25" s="285">
        <f t="shared" ca="1" si="33"/>
        <v>119.63470239999999</v>
      </c>
      <c r="CB25" s="285">
        <f t="shared" ca="1" si="33"/>
        <v>119.63470239999999</v>
      </c>
      <c r="CC25" s="285">
        <f t="shared" ca="1" si="33"/>
        <v>119.63470239999999</v>
      </c>
      <c r="CD25" s="285">
        <f t="shared" ca="1" si="33"/>
        <v>119.63470239999999</v>
      </c>
      <c r="CE25" s="285">
        <f t="shared" ca="1" si="33"/>
        <v>119.63470239999999</v>
      </c>
      <c r="CF25" s="285">
        <f t="shared" ca="1" si="33"/>
        <v>119.63470239999999</v>
      </c>
      <c r="CG25" s="285">
        <f t="shared" ca="1" si="33"/>
        <v>119.63470239999999</v>
      </c>
      <c r="CH25" s="285">
        <f t="shared" ca="1" si="33"/>
        <v>119.63470239999999</v>
      </c>
      <c r="CI25" s="285">
        <f t="shared" ca="1" si="33"/>
        <v>119.63470239999999</v>
      </c>
      <c r="CJ25" s="285">
        <f t="shared" ca="1" si="33"/>
        <v>119.63470239999999</v>
      </c>
      <c r="CK25" s="285">
        <f t="shared" ca="1" si="33"/>
        <v>119.63470239999999</v>
      </c>
      <c r="CL25" s="285">
        <f t="shared" ca="1" si="33"/>
        <v>119.63470239999999</v>
      </c>
      <c r="CM25" s="285">
        <f t="shared" ca="1" si="33"/>
        <v>119.63470239999999</v>
      </c>
      <c r="CN25" s="285">
        <f t="shared" ca="1" si="33"/>
        <v>119.63470239999999</v>
      </c>
      <c r="CO25" s="285">
        <f t="shared" ca="1" si="33"/>
        <v>119.63470239999999</v>
      </c>
      <c r="CP25" s="285">
        <f t="shared" ca="1" si="33"/>
        <v>119.63470239999999</v>
      </c>
      <c r="CQ25" s="285">
        <f t="shared" ca="1" si="33"/>
        <v>119.63470239999999</v>
      </c>
      <c r="CR25" s="285">
        <f t="shared" ca="1" si="33"/>
        <v>119.63470239999999</v>
      </c>
      <c r="CS25" s="285">
        <f t="shared" ca="1" si="33"/>
        <v>119.63470239999999</v>
      </c>
      <c r="CT25" s="285">
        <f t="shared" ca="1" si="33"/>
        <v>119.63470239999999</v>
      </c>
      <c r="CU25" s="285">
        <f t="shared" ca="1" si="33"/>
        <v>119.63470239999999</v>
      </c>
      <c r="CV25" s="285">
        <f t="shared" ca="1" si="33"/>
        <v>119.63470239999999</v>
      </c>
      <c r="CW25" s="285">
        <f t="shared" ca="1" si="33"/>
        <v>119.63470239999999</v>
      </c>
      <c r="CX25" s="285">
        <f t="shared" ca="1" si="33"/>
        <v>119.63470239999999</v>
      </c>
      <c r="CY25" s="285">
        <f t="shared" ca="1" si="33"/>
        <v>119.63470239999999</v>
      </c>
      <c r="CZ25" s="285">
        <f t="shared" ca="1" si="33"/>
        <v>119.63470239999999</v>
      </c>
      <c r="DA25" s="285">
        <f t="shared" ca="1" si="33"/>
        <v>119.63470239999999</v>
      </c>
      <c r="DB25" s="285">
        <f t="shared" ca="1" si="33"/>
        <v>119.63470239999999</v>
      </c>
      <c r="DC25" s="285">
        <f t="shared" ca="1" si="33"/>
        <v>119.63470239999999</v>
      </c>
      <c r="DD25" s="285">
        <f t="shared" ca="1" si="33"/>
        <v>119.63470239999999</v>
      </c>
      <c r="DE25" s="285">
        <f t="shared" ca="1" si="33"/>
        <v>119.63470239999999</v>
      </c>
      <c r="DF25" s="285">
        <f t="shared" ca="1" si="33"/>
        <v>119.63470239999999</v>
      </c>
      <c r="DG25" s="285">
        <f t="shared" ca="1" si="33"/>
        <v>119.63470239999999</v>
      </c>
      <c r="DH25" s="285">
        <f t="shared" ca="1" si="33"/>
        <v>119.63470239999999</v>
      </c>
      <c r="DI25" s="285">
        <f t="shared" ca="1" si="33"/>
        <v>119.63470239999999</v>
      </c>
      <c r="DJ25" s="285">
        <f t="shared" ca="1" si="33"/>
        <v>119.63470239999999</v>
      </c>
      <c r="DK25" s="285">
        <f t="shared" ca="1" si="33"/>
        <v>119.63470239999999</v>
      </c>
      <c r="DL25" s="285">
        <f t="shared" ca="1" si="33"/>
        <v>119.63470239999999</v>
      </c>
      <c r="DM25" s="285">
        <f t="shared" ca="1" si="33"/>
        <v>119.63470239999999</v>
      </c>
      <c r="DN25" s="285">
        <f t="shared" ca="1" si="33"/>
        <v>119.63470239999999</v>
      </c>
      <c r="DO25" s="285">
        <f t="shared" ca="1" si="33"/>
        <v>119.63470239999999</v>
      </c>
      <c r="DP25" s="285">
        <f t="shared" ca="1" si="33"/>
        <v>119.63470239999999</v>
      </c>
      <c r="DQ25" s="285">
        <f t="shared" ca="1" si="33"/>
        <v>119.63470239999999</v>
      </c>
      <c r="DR25" s="285">
        <f t="shared" ca="1" si="33"/>
        <v>119.63470239999999</v>
      </c>
      <c r="DS25" s="285">
        <f t="shared" ca="1" si="33"/>
        <v>119.63470239999999</v>
      </c>
      <c r="DT25" s="285">
        <f t="shared" ca="1" si="33"/>
        <v>119.63470239999999</v>
      </c>
      <c r="DU25" s="285">
        <f t="shared" ca="1" si="33"/>
        <v>119.63470239999999</v>
      </c>
      <c r="DV25" s="285">
        <f t="shared" ca="1" si="33"/>
        <v>119.63470239999999</v>
      </c>
      <c r="DW25" s="285">
        <f t="shared" ca="1" si="33"/>
        <v>119.63470239999999</v>
      </c>
      <c r="DX25" s="285">
        <f t="shared" ca="1" si="33"/>
        <v>119.63470239999999</v>
      </c>
      <c r="DY25" s="285">
        <f t="shared" ca="1" si="33"/>
        <v>119.63470239999999</v>
      </c>
      <c r="DZ25" s="285">
        <f t="shared" ca="1" si="33"/>
        <v>119.63470239999999</v>
      </c>
      <c r="EA25" s="285">
        <f t="shared" ca="1" si="33"/>
        <v>119.63470239999999</v>
      </c>
      <c r="EB25" s="285">
        <f t="shared" ca="1" si="33"/>
        <v>119.63470239999999</v>
      </c>
      <c r="EC25" s="285">
        <f t="shared" ca="1" si="33"/>
        <v>119.63470239999999</v>
      </c>
      <c r="ED25" s="285">
        <f t="shared" ca="1" si="33"/>
        <v>119.63470239999999</v>
      </c>
      <c r="EE25" s="285">
        <f t="shared" ca="1" si="33"/>
        <v>119.63470239999999</v>
      </c>
      <c r="EF25" s="285">
        <f t="shared" ca="1" si="33"/>
        <v>119.63470239999999</v>
      </c>
      <c r="EG25" s="285">
        <f t="shared" ref="EG25:GR25" ca="1" si="34">IF(EG7=1,100, IF(EG24=1, EF25*(1+EG23), EF25))</f>
        <v>119.63470239999999</v>
      </c>
      <c r="EH25" s="285">
        <f t="shared" ca="1" si="34"/>
        <v>119.63470239999999</v>
      </c>
      <c r="EI25" s="285">
        <f t="shared" ca="1" si="34"/>
        <v>119.63470239999999</v>
      </c>
      <c r="EJ25" s="285">
        <f t="shared" ca="1" si="34"/>
        <v>119.63470239999999</v>
      </c>
      <c r="EK25" s="285">
        <f t="shared" ca="1" si="34"/>
        <v>119.63470239999999</v>
      </c>
      <c r="EL25" s="285">
        <f t="shared" ca="1" si="34"/>
        <v>119.63470239999999</v>
      </c>
      <c r="EM25" s="285">
        <f t="shared" ca="1" si="34"/>
        <v>119.63470239999999</v>
      </c>
      <c r="EN25" s="285">
        <f t="shared" ca="1" si="34"/>
        <v>119.63470239999999</v>
      </c>
      <c r="EO25" s="285">
        <f t="shared" ca="1" si="34"/>
        <v>119.63470239999999</v>
      </c>
      <c r="EP25" s="285">
        <f t="shared" ca="1" si="34"/>
        <v>119.63470239999999</v>
      </c>
      <c r="EQ25" s="285">
        <f t="shared" ca="1" si="34"/>
        <v>119.63470239999999</v>
      </c>
      <c r="ER25" s="285">
        <f t="shared" ca="1" si="34"/>
        <v>119.63470239999999</v>
      </c>
      <c r="ES25" s="285">
        <f t="shared" ca="1" si="34"/>
        <v>119.63470239999999</v>
      </c>
      <c r="ET25" s="285">
        <f t="shared" ca="1" si="34"/>
        <v>119.63470239999999</v>
      </c>
      <c r="EU25" s="285">
        <f t="shared" ca="1" si="34"/>
        <v>119.63470239999999</v>
      </c>
      <c r="EV25" s="285">
        <f t="shared" ca="1" si="34"/>
        <v>119.63470239999999</v>
      </c>
      <c r="EW25" s="285">
        <f t="shared" ca="1" si="34"/>
        <v>119.63470239999999</v>
      </c>
      <c r="EX25" s="285">
        <f t="shared" ca="1" si="34"/>
        <v>119.63470239999999</v>
      </c>
      <c r="EY25" s="285">
        <f t="shared" ca="1" si="34"/>
        <v>119.63470239999999</v>
      </c>
      <c r="EZ25" s="285">
        <f t="shared" ca="1" si="34"/>
        <v>119.63470239999999</v>
      </c>
      <c r="FA25" s="285">
        <f t="shared" ca="1" si="34"/>
        <v>119.63470239999999</v>
      </c>
      <c r="FB25" s="285">
        <f t="shared" ca="1" si="34"/>
        <v>119.63470239999999</v>
      </c>
      <c r="FC25" s="285">
        <f t="shared" ca="1" si="34"/>
        <v>119.63470239999999</v>
      </c>
      <c r="FD25" s="285">
        <f t="shared" ca="1" si="34"/>
        <v>119.63470239999999</v>
      </c>
      <c r="FE25" s="285">
        <f t="shared" ca="1" si="34"/>
        <v>119.63470239999999</v>
      </c>
      <c r="FF25" s="285">
        <f t="shared" ca="1" si="34"/>
        <v>119.63470239999999</v>
      </c>
      <c r="FG25" s="285">
        <f t="shared" ca="1" si="34"/>
        <v>119.63470239999999</v>
      </c>
      <c r="FH25" s="285">
        <f t="shared" ca="1" si="34"/>
        <v>119.63470239999999</v>
      </c>
      <c r="FI25" s="285">
        <f t="shared" ca="1" si="34"/>
        <v>119.63470239999999</v>
      </c>
      <c r="FJ25" s="285">
        <f t="shared" ca="1" si="34"/>
        <v>119.63470239999999</v>
      </c>
      <c r="FK25" s="285">
        <f t="shared" ca="1" si="34"/>
        <v>119.63470239999999</v>
      </c>
      <c r="FL25" s="285">
        <f t="shared" ca="1" si="34"/>
        <v>119.63470239999999</v>
      </c>
      <c r="FM25" s="285">
        <f t="shared" ca="1" si="34"/>
        <v>119.63470239999999</v>
      </c>
      <c r="FN25" s="285">
        <f t="shared" ca="1" si="34"/>
        <v>119.63470239999999</v>
      </c>
      <c r="FO25" s="285">
        <f t="shared" ca="1" si="34"/>
        <v>119.63470239999999</v>
      </c>
      <c r="FP25" s="285">
        <f t="shared" ca="1" si="34"/>
        <v>119.63470239999999</v>
      </c>
      <c r="FQ25" s="285">
        <f t="shared" ca="1" si="34"/>
        <v>119.63470239999999</v>
      </c>
      <c r="FR25" s="285">
        <f t="shared" ca="1" si="34"/>
        <v>119.63470239999999</v>
      </c>
      <c r="FS25" s="285">
        <f t="shared" ca="1" si="34"/>
        <v>119.63470239999999</v>
      </c>
      <c r="FT25" s="285">
        <f t="shared" ca="1" si="34"/>
        <v>119.63470239999999</v>
      </c>
      <c r="FU25" s="285">
        <f t="shared" ca="1" si="34"/>
        <v>119.63470239999999</v>
      </c>
      <c r="FV25" s="285">
        <f t="shared" ca="1" si="34"/>
        <v>119.63470239999999</v>
      </c>
      <c r="FW25" s="285">
        <f t="shared" ca="1" si="34"/>
        <v>119.63470239999999</v>
      </c>
      <c r="FX25" s="285">
        <f t="shared" ca="1" si="34"/>
        <v>119.63470239999999</v>
      </c>
      <c r="FY25" s="285">
        <f t="shared" ca="1" si="34"/>
        <v>119.63470239999999</v>
      </c>
      <c r="FZ25" s="285">
        <f t="shared" ca="1" si="34"/>
        <v>119.63470239999999</v>
      </c>
      <c r="GA25" s="285">
        <f t="shared" ca="1" si="34"/>
        <v>119.63470239999999</v>
      </c>
      <c r="GB25" s="285">
        <f t="shared" ca="1" si="34"/>
        <v>119.63470239999999</v>
      </c>
      <c r="GC25" s="285">
        <f t="shared" ca="1" si="34"/>
        <v>119.63470239999999</v>
      </c>
      <c r="GD25" s="285">
        <f t="shared" ca="1" si="34"/>
        <v>119.63470239999999</v>
      </c>
      <c r="GE25" s="285">
        <f t="shared" ca="1" si="34"/>
        <v>119.63470239999999</v>
      </c>
      <c r="GF25" s="285">
        <f t="shared" ca="1" si="34"/>
        <v>119.63470239999999</v>
      </c>
      <c r="GG25" s="285">
        <f t="shared" ca="1" si="34"/>
        <v>119.63470239999999</v>
      </c>
      <c r="GH25" s="285">
        <f t="shared" ca="1" si="34"/>
        <v>119.63470239999999</v>
      </c>
      <c r="GI25" s="285">
        <f t="shared" ca="1" si="34"/>
        <v>119.63470239999999</v>
      </c>
      <c r="GJ25" s="285">
        <f t="shared" ca="1" si="34"/>
        <v>119.63470239999999</v>
      </c>
      <c r="GK25" s="285">
        <f t="shared" ca="1" si="34"/>
        <v>119.63470239999999</v>
      </c>
      <c r="GL25" s="285">
        <f t="shared" ca="1" si="34"/>
        <v>119.63470239999999</v>
      </c>
      <c r="GM25" s="285">
        <f t="shared" ca="1" si="34"/>
        <v>119.63470239999999</v>
      </c>
      <c r="GN25" s="285">
        <f t="shared" ca="1" si="34"/>
        <v>119.63470239999999</v>
      </c>
      <c r="GO25" s="285">
        <f t="shared" ca="1" si="34"/>
        <v>119.63470239999999</v>
      </c>
      <c r="GP25" s="285">
        <f t="shared" ca="1" si="34"/>
        <v>119.63470239999999</v>
      </c>
      <c r="GQ25" s="285">
        <f t="shared" ca="1" si="34"/>
        <v>119.63470239999999</v>
      </c>
      <c r="GR25" s="285">
        <f t="shared" ca="1" si="34"/>
        <v>119.63470239999999</v>
      </c>
      <c r="GS25" s="285">
        <f t="shared" ref="GS25:JD25" ca="1" si="35">IF(GS7=1,100, IF(GS24=1, GR25*(1+GS23), GR25))</f>
        <v>119.63470239999999</v>
      </c>
      <c r="GT25" s="285">
        <f t="shared" ca="1" si="35"/>
        <v>119.63470239999999</v>
      </c>
      <c r="GU25" s="285">
        <f t="shared" ca="1" si="35"/>
        <v>119.63470239999999</v>
      </c>
      <c r="GV25" s="285">
        <f t="shared" ca="1" si="35"/>
        <v>119.63470239999999</v>
      </c>
      <c r="GW25" s="285">
        <f t="shared" ca="1" si="35"/>
        <v>119.63470239999999</v>
      </c>
      <c r="GX25" s="285">
        <f t="shared" ca="1" si="35"/>
        <v>119.63470239999999</v>
      </c>
      <c r="GY25" s="285">
        <f t="shared" ca="1" si="35"/>
        <v>119.63470239999999</v>
      </c>
      <c r="GZ25" s="285">
        <f t="shared" ca="1" si="35"/>
        <v>119.63470239999999</v>
      </c>
      <c r="HA25" s="285">
        <f t="shared" ca="1" si="35"/>
        <v>119.63470239999999</v>
      </c>
      <c r="HB25" s="285">
        <f t="shared" ca="1" si="35"/>
        <v>119.63470239999999</v>
      </c>
      <c r="HC25" s="285">
        <f t="shared" ca="1" si="35"/>
        <v>119.63470239999999</v>
      </c>
      <c r="HD25" s="285">
        <f t="shared" ca="1" si="35"/>
        <v>119.63470239999999</v>
      </c>
      <c r="HE25" s="285">
        <f t="shared" ca="1" si="35"/>
        <v>119.63470239999999</v>
      </c>
      <c r="HF25" s="285">
        <f t="shared" ca="1" si="35"/>
        <v>119.63470239999999</v>
      </c>
      <c r="HG25" s="285">
        <f t="shared" ca="1" si="35"/>
        <v>119.63470239999999</v>
      </c>
      <c r="HH25" s="285">
        <f t="shared" ca="1" si="35"/>
        <v>119.63470239999999</v>
      </c>
      <c r="HI25" s="285">
        <f t="shared" ca="1" si="35"/>
        <v>119.63470239999999</v>
      </c>
      <c r="HJ25" s="285">
        <f t="shared" ca="1" si="35"/>
        <v>119.63470239999999</v>
      </c>
      <c r="HK25" s="285">
        <f t="shared" ca="1" si="35"/>
        <v>119.63470239999999</v>
      </c>
      <c r="HL25" s="285">
        <f t="shared" ca="1" si="35"/>
        <v>119.63470239999999</v>
      </c>
      <c r="HM25" s="285">
        <f t="shared" ca="1" si="35"/>
        <v>119.63470239999999</v>
      </c>
      <c r="HN25" s="285">
        <f t="shared" ca="1" si="35"/>
        <v>119.63470239999999</v>
      </c>
      <c r="HO25" s="285">
        <f t="shared" ca="1" si="35"/>
        <v>119.63470239999999</v>
      </c>
      <c r="HP25" s="285">
        <f t="shared" ca="1" si="35"/>
        <v>119.63470239999999</v>
      </c>
      <c r="HQ25" s="285">
        <f t="shared" ca="1" si="35"/>
        <v>119.63470239999999</v>
      </c>
      <c r="HR25" s="285">
        <f t="shared" ca="1" si="35"/>
        <v>119.63470239999999</v>
      </c>
      <c r="HS25" s="285">
        <f t="shared" ca="1" si="35"/>
        <v>119.63470239999999</v>
      </c>
      <c r="HT25" s="285">
        <f t="shared" ca="1" si="35"/>
        <v>119.63470239999999</v>
      </c>
      <c r="HU25" s="285">
        <f t="shared" ca="1" si="35"/>
        <v>119.63470239999999</v>
      </c>
      <c r="HV25" s="285">
        <f t="shared" ca="1" si="35"/>
        <v>119.63470239999999</v>
      </c>
      <c r="HW25" s="285">
        <f t="shared" ca="1" si="35"/>
        <v>119.63470239999999</v>
      </c>
      <c r="HX25" s="285">
        <f t="shared" ca="1" si="35"/>
        <v>119.63470239999999</v>
      </c>
      <c r="HY25" s="285">
        <f t="shared" ca="1" si="35"/>
        <v>119.63470239999999</v>
      </c>
      <c r="HZ25" s="285">
        <f t="shared" ca="1" si="35"/>
        <v>119.63470239999999</v>
      </c>
      <c r="IA25" s="285">
        <f t="shared" ca="1" si="35"/>
        <v>119.63470239999999</v>
      </c>
      <c r="IB25" s="285">
        <f t="shared" ca="1" si="35"/>
        <v>119.63470239999999</v>
      </c>
      <c r="IC25" s="285">
        <f t="shared" ca="1" si="35"/>
        <v>119.63470239999999</v>
      </c>
      <c r="ID25" s="285">
        <f t="shared" ca="1" si="35"/>
        <v>119.63470239999999</v>
      </c>
      <c r="IE25" s="285">
        <f t="shared" ca="1" si="35"/>
        <v>119.63470239999999</v>
      </c>
      <c r="IF25" s="285">
        <f t="shared" ca="1" si="35"/>
        <v>119.63470239999999</v>
      </c>
      <c r="IG25" s="285">
        <f t="shared" ca="1" si="35"/>
        <v>119.63470239999999</v>
      </c>
      <c r="IH25" s="285">
        <f t="shared" ca="1" si="35"/>
        <v>119.63470239999999</v>
      </c>
      <c r="II25" s="285">
        <f t="shared" ca="1" si="35"/>
        <v>119.63470239999999</v>
      </c>
      <c r="IJ25" s="285">
        <f t="shared" ca="1" si="35"/>
        <v>119.63470239999999</v>
      </c>
      <c r="IK25" s="285">
        <f t="shared" ca="1" si="35"/>
        <v>119.63470239999999</v>
      </c>
      <c r="IL25" s="285">
        <f t="shared" ca="1" si="35"/>
        <v>119.63470239999999</v>
      </c>
      <c r="IM25" s="285">
        <f t="shared" ca="1" si="35"/>
        <v>119.63470239999999</v>
      </c>
      <c r="IN25" s="285">
        <f t="shared" ca="1" si="35"/>
        <v>119.63470239999999</v>
      </c>
      <c r="IO25" s="285">
        <f t="shared" ca="1" si="35"/>
        <v>119.63470239999999</v>
      </c>
      <c r="IP25" s="285">
        <f t="shared" ca="1" si="35"/>
        <v>119.63470239999999</v>
      </c>
      <c r="IQ25" s="285">
        <f t="shared" ca="1" si="35"/>
        <v>119.63470239999999</v>
      </c>
      <c r="IR25" s="285">
        <f t="shared" ca="1" si="35"/>
        <v>119.63470239999999</v>
      </c>
      <c r="IS25" s="285">
        <f t="shared" ca="1" si="35"/>
        <v>119.63470239999999</v>
      </c>
      <c r="IT25" s="285">
        <f t="shared" ca="1" si="35"/>
        <v>119.63470239999999</v>
      </c>
      <c r="IU25" s="285">
        <f t="shared" ca="1" si="35"/>
        <v>119.63470239999999</v>
      </c>
      <c r="IV25" s="285">
        <f t="shared" ca="1" si="35"/>
        <v>119.63470239999999</v>
      </c>
      <c r="IW25" s="285">
        <f t="shared" ca="1" si="35"/>
        <v>119.63470239999999</v>
      </c>
      <c r="IX25" s="285">
        <f t="shared" ca="1" si="35"/>
        <v>119.63470239999999</v>
      </c>
      <c r="IY25" s="285">
        <f t="shared" ca="1" si="35"/>
        <v>119.63470239999999</v>
      </c>
      <c r="IZ25" s="285">
        <f t="shared" ca="1" si="35"/>
        <v>119.63470239999999</v>
      </c>
      <c r="JA25" s="285">
        <f t="shared" ca="1" si="35"/>
        <v>119.63470239999999</v>
      </c>
      <c r="JB25" s="285">
        <f t="shared" ca="1" si="35"/>
        <v>119.63470239999999</v>
      </c>
      <c r="JC25" s="285">
        <f t="shared" ca="1" si="35"/>
        <v>119.63470239999999</v>
      </c>
      <c r="JD25" s="285">
        <f t="shared" ca="1" si="35"/>
        <v>119.63470239999999</v>
      </c>
      <c r="JE25" s="285">
        <f t="shared" ref="JE25:JL25" ca="1" si="36">IF(JE7=1,100, IF(JE24=1, JD25*(1+JE23), JD25))</f>
        <v>119.63470239999999</v>
      </c>
      <c r="JF25" s="285">
        <f t="shared" ca="1" si="36"/>
        <v>119.63470239999999</v>
      </c>
      <c r="JG25" s="285">
        <f t="shared" ca="1" si="36"/>
        <v>119.63470239999999</v>
      </c>
      <c r="JH25" s="285">
        <f t="shared" ca="1" si="36"/>
        <v>119.63470239999999</v>
      </c>
      <c r="JI25" s="285">
        <f t="shared" ca="1" si="36"/>
        <v>119.63470239999999</v>
      </c>
      <c r="JJ25" s="285">
        <f t="shared" ca="1" si="36"/>
        <v>119.63470239999999</v>
      </c>
      <c r="JK25" s="285">
        <f t="shared" ca="1" si="36"/>
        <v>119.63470239999999</v>
      </c>
      <c r="JL25" s="285">
        <f t="shared" ca="1" si="36"/>
        <v>119.63470239999999</v>
      </c>
      <c r="JM25" s="92" t="s">
        <v>321</v>
      </c>
    </row>
    <row r="26" spans="2:273" x14ac:dyDescent="0.25">
      <c r="D26" s="92" t="s">
        <v>28</v>
      </c>
      <c r="E26" s="286">
        <f ca="1">Inputs!F19</f>
        <v>0</v>
      </c>
      <c r="F26" s="92" t="s">
        <v>346</v>
      </c>
      <c r="I26" s="285">
        <f ca="1">$E$26*I25/100</f>
        <v>0</v>
      </c>
      <c r="J26" s="285">
        <f t="shared" ref="J26:BU26" ca="1" si="37">$E$26*J25/100</f>
        <v>0</v>
      </c>
      <c r="K26" s="285">
        <f t="shared" ca="1" si="37"/>
        <v>0</v>
      </c>
      <c r="L26" s="285">
        <f t="shared" ca="1" si="37"/>
        <v>0</v>
      </c>
      <c r="M26" s="285">
        <f t="shared" ca="1" si="37"/>
        <v>0</v>
      </c>
      <c r="N26" s="285">
        <f t="shared" ca="1" si="37"/>
        <v>0</v>
      </c>
      <c r="O26" s="285">
        <f t="shared" ca="1" si="37"/>
        <v>0</v>
      </c>
      <c r="P26" s="285">
        <f t="shared" ca="1" si="37"/>
        <v>0</v>
      </c>
      <c r="Q26" s="285">
        <f t="shared" ca="1" si="37"/>
        <v>0</v>
      </c>
      <c r="R26" s="285">
        <f t="shared" ca="1" si="37"/>
        <v>0</v>
      </c>
      <c r="S26" s="285">
        <f t="shared" ca="1" si="37"/>
        <v>0</v>
      </c>
      <c r="T26" s="285">
        <f t="shared" ca="1" si="37"/>
        <v>0</v>
      </c>
      <c r="U26" s="285">
        <f t="shared" ca="1" si="37"/>
        <v>0</v>
      </c>
      <c r="V26" s="285">
        <f t="shared" ca="1" si="37"/>
        <v>0</v>
      </c>
      <c r="W26" s="285">
        <f t="shared" ca="1" si="37"/>
        <v>0</v>
      </c>
      <c r="X26" s="285">
        <f t="shared" ca="1" si="37"/>
        <v>0</v>
      </c>
      <c r="Y26" s="285">
        <f t="shared" ca="1" si="37"/>
        <v>0</v>
      </c>
      <c r="Z26" s="285">
        <f t="shared" ca="1" si="37"/>
        <v>0</v>
      </c>
      <c r="AA26" s="285">
        <f t="shared" ca="1" si="37"/>
        <v>0</v>
      </c>
      <c r="AB26" s="285">
        <f t="shared" ca="1" si="37"/>
        <v>0</v>
      </c>
      <c r="AC26" s="285">
        <f t="shared" ca="1" si="37"/>
        <v>0</v>
      </c>
      <c r="AD26" s="285">
        <f t="shared" ca="1" si="37"/>
        <v>0</v>
      </c>
      <c r="AE26" s="285">
        <f t="shared" ca="1" si="37"/>
        <v>0</v>
      </c>
      <c r="AF26" s="285">
        <f t="shared" ca="1" si="37"/>
        <v>0</v>
      </c>
      <c r="AG26" s="285">
        <f t="shared" ca="1" si="37"/>
        <v>0</v>
      </c>
      <c r="AH26" s="285">
        <f t="shared" ca="1" si="37"/>
        <v>0</v>
      </c>
      <c r="AI26" s="285">
        <f t="shared" ca="1" si="37"/>
        <v>0</v>
      </c>
      <c r="AJ26" s="285">
        <f t="shared" ca="1" si="37"/>
        <v>0</v>
      </c>
      <c r="AK26" s="285">
        <f t="shared" ca="1" si="37"/>
        <v>0</v>
      </c>
      <c r="AL26" s="285">
        <f t="shared" ca="1" si="37"/>
        <v>0</v>
      </c>
      <c r="AM26" s="285">
        <f t="shared" ca="1" si="37"/>
        <v>0</v>
      </c>
      <c r="AN26" s="285">
        <f t="shared" ca="1" si="37"/>
        <v>0</v>
      </c>
      <c r="AO26" s="285">
        <f t="shared" ca="1" si="37"/>
        <v>0</v>
      </c>
      <c r="AP26" s="285">
        <f t="shared" ca="1" si="37"/>
        <v>0</v>
      </c>
      <c r="AQ26" s="285">
        <f t="shared" ca="1" si="37"/>
        <v>0</v>
      </c>
      <c r="AR26" s="285">
        <f t="shared" ca="1" si="37"/>
        <v>0</v>
      </c>
      <c r="AS26" s="285">
        <f t="shared" ca="1" si="37"/>
        <v>0</v>
      </c>
      <c r="AT26" s="285">
        <f t="shared" ca="1" si="37"/>
        <v>0</v>
      </c>
      <c r="AU26" s="285">
        <f t="shared" ca="1" si="37"/>
        <v>0</v>
      </c>
      <c r="AV26" s="285">
        <f t="shared" ca="1" si="37"/>
        <v>0</v>
      </c>
      <c r="AW26" s="285">
        <f t="shared" ca="1" si="37"/>
        <v>0</v>
      </c>
      <c r="AX26" s="285">
        <f t="shared" ca="1" si="37"/>
        <v>0</v>
      </c>
      <c r="AY26" s="285">
        <f t="shared" ca="1" si="37"/>
        <v>0</v>
      </c>
      <c r="AZ26" s="285">
        <f t="shared" ca="1" si="37"/>
        <v>0</v>
      </c>
      <c r="BA26" s="285">
        <f t="shared" ca="1" si="37"/>
        <v>0</v>
      </c>
      <c r="BB26" s="285">
        <f t="shared" ca="1" si="37"/>
        <v>0</v>
      </c>
      <c r="BC26" s="285">
        <f t="shared" ca="1" si="37"/>
        <v>0</v>
      </c>
      <c r="BD26" s="285">
        <f t="shared" ca="1" si="37"/>
        <v>0</v>
      </c>
      <c r="BE26" s="285">
        <f t="shared" ca="1" si="37"/>
        <v>0</v>
      </c>
      <c r="BF26" s="285">
        <f t="shared" ca="1" si="37"/>
        <v>0</v>
      </c>
      <c r="BG26" s="285">
        <f t="shared" ca="1" si="37"/>
        <v>0</v>
      </c>
      <c r="BH26" s="285">
        <f t="shared" ca="1" si="37"/>
        <v>0</v>
      </c>
      <c r="BI26" s="285">
        <f t="shared" ca="1" si="37"/>
        <v>0</v>
      </c>
      <c r="BJ26" s="285">
        <f t="shared" ca="1" si="37"/>
        <v>0</v>
      </c>
      <c r="BK26" s="285">
        <f t="shared" ca="1" si="37"/>
        <v>0</v>
      </c>
      <c r="BL26" s="285">
        <f t="shared" ca="1" si="37"/>
        <v>0</v>
      </c>
      <c r="BM26" s="285">
        <f t="shared" ca="1" si="37"/>
        <v>0</v>
      </c>
      <c r="BN26" s="285">
        <f t="shared" ca="1" si="37"/>
        <v>0</v>
      </c>
      <c r="BO26" s="285">
        <f t="shared" ca="1" si="37"/>
        <v>0</v>
      </c>
      <c r="BP26" s="285">
        <f t="shared" ca="1" si="37"/>
        <v>0</v>
      </c>
      <c r="BQ26" s="285">
        <f t="shared" ca="1" si="37"/>
        <v>0</v>
      </c>
      <c r="BR26" s="285">
        <f t="shared" ca="1" si="37"/>
        <v>0</v>
      </c>
      <c r="BS26" s="285">
        <f t="shared" ca="1" si="37"/>
        <v>0</v>
      </c>
      <c r="BT26" s="285">
        <f t="shared" ca="1" si="37"/>
        <v>0</v>
      </c>
      <c r="BU26" s="285">
        <f t="shared" ca="1" si="37"/>
        <v>0</v>
      </c>
      <c r="BV26" s="285">
        <f t="shared" ref="BV26:EG26" ca="1" si="38">$E$26*BV25/100</f>
        <v>0</v>
      </c>
      <c r="BW26" s="285">
        <f t="shared" ca="1" si="38"/>
        <v>0</v>
      </c>
      <c r="BX26" s="285">
        <f t="shared" ca="1" si="38"/>
        <v>0</v>
      </c>
      <c r="BY26" s="285">
        <f t="shared" ca="1" si="38"/>
        <v>0</v>
      </c>
      <c r="BZ26" s="285">
        <f t="shared" ca="1" si="38"/>
        <v>0</v>
      </c>
      <c r="CA26" s="285">
        <f t="shared" ca="1" si="38"/>
        <v>0</v>
      </c>
      <c r="CB26" s="285">
        <f t="shared" ca="1" si="38"/>
        <v>0</v>
      </c>
      <c r="CC26" s="285">
        <f t="shared" ca="1" si="38"/>
        <v>0</v>
      </c>
      <c r="CD26" s="285">
        <f t="shared" ca="1" si="38"/>
        <v>0</v>
      </c>
      <c r="CE26" s="285">
        <f t="shared" ca="1" si="38"/>
        <v>0</v>
      </c>
      <c r="CF26" s="285">
        <f t="shared" ca="1" si="38"/>
        <v>0</v>
      </c>
      <c r="CG26" s="285">
        <f t="shared" ca="1" si="38"/>
        <v>0</v>
      </c>
      <c r="CH26" s="285">
        <f t="shared" ca="1" si="38"/>
        <v>0</v>
      </c>
      <c r="CI26" s="285">
        <f t="shared" ca="1" si="38"/>
        <v>0</v>
      </c>
      <c r="CJ26" s="285">
        <f t="shared" ca="1" si="38"/>
        <v>0</v>
      </c>
      <c r="CK26" s="285">
        <f t="shared" ca="1" si="38"/>
        <v>0</v>
      </c>
      <c r="CL26" s="285">
        <f t="shared" ca="1" si="38"/>
        <v>0</v>
      </c>
      <c r="CM26" s="285">
        <f t="shared" ca="1" si="38"/>
        <v>0</v>
      </c>
      <c r="CN26" s="285">
        <f t="shared" ca="1" si="38"/>
        <v>0</v>
      </c>
      <c r="CO26" s="285">
        <f t="shared" ca="1" si="38"/>
        <v>0</v>
      </c>
      <c r="CP26" s="285">
        <f t="shared" ca="1" si="38"/>
        <v>0</v>
      </c>
      <c r="CQ26" s="285">
        <f t="shared" ca="1" si="38"/>
        <v>0</v>
      </c>
      <c r="CR26" s="285">
        <f t="shared" ca="1" si="38"/>
        <v>0</v>
      </c>
      <c r="CS26" s="285">
        <f t="shared" ca="1" si="38"/>
        <v>0</v>
      </c>
      <c r="CT26" s="285">
        <f t="shared" ca="1" si="38"/>
        <v>0</v>
      </c>
      <c r="CU26" s="285">
        <f t="shared" ca="1" si="38"/>
        <v>0</v>
      </c>
      <c r="CV26" s="285">
        <f t="shared" ca="1" si="38"/>
        <v>0</v>
      </c>
      <c r="CW26" s="285">
        <f t="shared" ca="1" si="38"/>
        <v>0</v>
      </c>
      <c r="CX26" s="285">
        <f t="shared" ca="1" si="38"/>
        <v>0</v>
      </c>
      <c r="CY26" s="285">
        <f t="shared" ca="1" si="38"/>
        <v>0</v>
      </c>
      <c r="CZ26" s="285">
        <f t="shared" ca="1" si="38"/>
        <v>0</v>
      </c>
      <c r="DA26" s="285">
        <f t="shared" ca="1" si="38"/>
        <v>0</v>
      </c>
      <c r="DB26" s="285">
        <f t="shared" ca="1" si="38"/>
        <v>0</v>
      </c>
      <c r="DC26" s="285">
        <f t="shared" ca="1" si="38"/>
        <v>0</v>
      </c>
      <c r="DD26" s="285">
        <f t="shared" ca="1" si="38"/>
        <v>0</v>
      </c>
      <c r="DE26" s="285">
        <f t="shared" ca="1" si="38"/>
        <v>0</v>
      </c>
      <c r="DF26" s="285">
        <f t="shared" ca="1" si="38"/>
        <v>0</v>
      </c>
      <c r="DG26" s="285">
        <f t="shared" ca="1" si="38"/>
        <v>0</v>
      </c>
      <c r="DH26" s="285">
        <f t="shared" ca="1" si="38"/>
        <v>0</v>
      </c>
      <c r="DI26" s="285">
        <f t="shared" ca="1" si="38"/>
        <v>0</v>
      </c>
      <c r="DJ26" s="285">
        <f t="shared" ca="1" si="38"/>
        <v>0</v>
      </c>
      <c r="DK26" s="285">
        <f t="shared" ca="1" si="38"/>
        <v>0</v>
      </c>
      <c r="DL26" s="285">
        <f t="shared" ca="1" si="38"/>
        <v>0</v>
      </c>
      <c r="DM26" s="285">
        <f t="shared" ca="1" si="38"/>
        <v>0</v>
      </c>
      <c r="DN26" s="285">
        <f t="shared" ca="1" si="38"/>
        <v>0</v>
      </c>
      <c r="DO26" s="285">
        <f t="shared" ca="1" si="38"/>
        <v>0</v>
      </c>
      <c r="DP26" s="285">
        <f t="shared" ca="1" si="38"/>
        <v>0</v>
      </c>
      <c r="DQ26" s="285">
        <f t="shared" ca="1" si="38"/>
        <v>0</v>
      </c>
      <c r="DR26" s="285">
        <f t="shared" ca="1" si="38"/>
        <v>0</v>
      </c>
      <c r="DS26" s="285">
        <f t="shared" ca="1" si="38"/>
        <v>0</v>
      </c>
      <c r="DT26" s="285">
        <f t="shared" ca="1" si="38"/>
        <v>0</v>
      </c>
      <c r="DU26" s="285">
        <f t="shared" ca="1" si="38"/>
        <v>0</v>
      </c>
      <c r="DV26" s="285">
        <f t="shared" ca="1" si="38"/>
        <v>0</v>
      </c>
      <c r="DW26" s="285">
        <f t="shared" ca="1" si="38"/>
        <v>0</v>
      </c>
      <c r="DX26" s="285">
        <f t="shared" ca="1" si="38"/>
        <v>0</v>
      </c>
      <c r="DY26" s="285">
        <f t="shared" ca="1" si="38"/>
        <v>0</v>
      </c>
      <c r="DZ26" s="285">
        <f t="shared" ca="1" si="38"/>
        <v>0</v>
      </c>
      <c r="EA26" s="285">
        <f t="shared" ca="1" si="38"/>
        <v>0</v>
      </c>
      <c r="EB26" s="285">
        <f t="shared" ca="1" si="38"/>
        <v>0</v>
      </c>
      <c r="EC26" s="285">
        <f t="shared" ca="1" si="38"/>
        <v>0</v>
      </c>
      <c r="ED26" s="285">
        <f t="shared" ca="1" si="38"/>
        <v>0</v>
      </c>
      <c r="EE26" s="285">
        <f t="shared" ca="1" si="38"/>
        <v>0</v>
      </c>
      <c r="EF26" s="285">
        <f t="shared" ca="1" si="38"/>
        <v>0</v>
      </c>
      <c r="EG26" s="285">
        <f t="shared" ca="1" si="38"/>
        <v>0</v>
      </c>
      <c r="EH26" s="285">
        <f t="shared" ref="EH26:GS26" ca="1" si="39">$E$26*EH25/100</f>
        <v>0</v>
      </c>
      <c r="EI26" s="285">
        <f t="shared" ca="1" si="39"/>
        <v>0</v>
      </c>
      <c r="EJ26" s="285">
        <f t="shared" ca="1" si="39"/>
        <v>0</v>
      </c>
      <c r="EK26" s="285">
        <f t="shared" ca="1" si="39"/>
        <v>0</v>
      </c>
      <c r="EL26" s="285">
        <f t="shared" ca="1" si="39"/>
        <v>0</v>
      </c>
      <c r="EM26" s="285">
        <f t="shared" ca="1" si="39"/>
        <v>0</v>
      </c>
      <c r="EN26" s="285">
        <f t="shared" ca="1" si="39"/>
        <v>0</v>
      </c>
      <c r="EO26" s="285">
        <f t="shared" ca="1" si="39"/>
        <v>0</v>
      </c>
      <c r="EP26" s="285">
        <f t="shared" ca="1" si="39"/>
        <v>0</v>
      </c>
      <c r="EQ26" s="285">
        <f t="shared" ca="1" si="39"/>
        <v>0</v>
      </c>
      <c r="ER26" s="285">
        <f t="shared" ca="1" si="39"/>
        <v>0</v>
      </c>
      <c r="ES26" s="285">
        <f t="shared" ca="1" si="39"/>
        <v>0</v>
      </c>
      <c r="ET26" s="285">
        <f t="shared" ca="1" si="39"/>
        <v>0</v>
      </c>
      <c r="EU26" s="285">
        <f t="shared" ca="1" si="39"/>
        <v>0</v>
      </c>
      <c r="EV26" s="285">
        <f t="shared" ca="1" si="39"/>
        <v>0</v>
      </c>
      <c r="EW26" s="285">
        <f t="shared" ca="1" si="39"/>
        <v>0</v>
      </c>
      <c r="EX26" s="285">
        <f t="shared" ca="1" si="39"/>
        <v>0</v>
      </c>
      <c r="EY26" s="285">
        <f t="shared" ca="1" si="39"/>
        <v>0</v>
      </c>
      <c r="EZ26" s="285">
        <f t="shared" ca="1" si="39"/>
        <v>0</v>
      </c>
      <c r="FA26" s="285">
        <f t="shared" ca="1" si="39"/>
        <v>0</v>
      </c>
      <c r="FB26" s="285">
        <f t="shared" ca="1" si="39"/>
        <v>0</v>
      </c>
      <c r="FC26" s="285">
        <f t="shared" ca="1" si="39"/>
        <v>0</v>
      </c>
      <c r="FD26" s="285">
        <f t="shared" ca="1" si="39"/>
        <v>0</v>
      </c>
      <c r="FE26" s="285">
        <f t="shared" ca="1" si="39"/>
        <v>0</v>
      </c>
      <c r="FF26" s="285">
        <f t="shared" ca="1" si="39"/>
        <v>0</v>
      </c>
      <c r="FG26" s="285">
        <f t="shared" ca="1" si="39"/>
        <v>0</v>
      </c>
      <c r="FH26" s="285">
        <f t="shared" ca="1" si="39"/>
        <v>0</v>
      </c>
      <c r="FI26" s="285">
        <f t="shared" ca="1" si="39"/>
        <v>0</v>
      </c>
      <c r="FJ26" s="285">
        <f t="shared" ca="1" si="39"/>
        <v>0</v>
      </c>
      <c r="FK26" s="285">
        <f t="shared" ca="1" si="39"/>
        <v>0</v>
      </c>
      <c r="FL26" s="285">
        <f t="shared" ca="1" si="39"/>
        <v>0</v>
      </c>
      <c r="FM26" s="285">
        <f t="shared" ca="1" si="39"/>
        <v>0</v>
      </c>
      <c r="FN26" s="285">
        <f t="shared" ca="1" si="39"/>
        <v>0</v>
      </c>
      <c r="FO26" s="285">
        <f t="shared" ca="1" si="39"/>
        <v>0</v>
      </c>
      <c r="FP26" s="285">
        <f t="shared" ca="1" si="39"/>
        <v>0</v>
      </c>
      <c r="FQ26" s="285">
        <f t="shared" ca="1" si="39"/>
        <v>0</v>
      </c>
      <c r="FR26" s="285">
        <f t="shared" ca="1" si="39"/>
        <v>0</v>
      </c>
      <c r="FS26" s="285">
        <f t="shared" ca="1" si="39"/>
        <v>0</v>
      </c>
      <c r="FT26" s="285">
        <f t="shared" ca="1" si="39"/>
        <v>0</v>
      </c>
      <c r="FU26" s="285">
        <f t="shared" ca="1" si="39"/>
        <v>0</v>
      </c>
      <c r="FV26" s="285">
        <f t="shared" ca="1" si="39"/>
        <v>0</v>
      </c>
      <c r="FW26" s="285">
        <f t="shared" ca="1" si="39"/>
        <v>0</v>
      </c>
      <c r="FX26" s="285">
        <f t="shared" ca="1" si="39"/>
        <v>0</v>
      </c>
      <c r="FY26" s="285">
        <f t="shared" ca="1" si="39"/>
        <v>0</v>
      </c>
      <c r="FZ26" s="285">
        <f t="shared" ca="1" si="39"/>
        <v>0</v>
      </c>
      <c r="GA26" s="285">
        <f t="shared" ca="1" si="39"/>
        <v>0</v>
      </c>
      <c r="GB26" s="285">
        <f t="shared" ca="1" si="39"/>
        <v>0</v>
      </c>
      <c r="GC26" s="285">
        <f t="shared" ca="1" si="39"/>
        <v>0</v>
      </c>
      <c r="GD26" s="285">
        <f t="shared" ca="1" si="39"/>
        <v>0</v>
      </c>
      <c r="GE26" s="285">
        <f t="shared" ca="1" si="39"/>
        <v>0</v>
      </c>
      <c r="GF26" s="285">
        <f t="shared" ca="1" si="39"/>
        <v>0</v>
      </c>
      <c r="GG26" s="285">
        <f t="shared" ca="1" si="39"/>
        <v>0</v>
      </c>
      <c r="GH26" s="285">
        <f t="shared" ca="1" si="39"/>
        <v>0</v>
      </c>
      <c r="GI26" s="285">
        <f t="shared" ca="1" si="39"/>
        <v>0</v>
      </c>
      <c r="GJ26" s="285">
        <f t="shared" ca="1" si="39"/>
        <v>0</v>
      </c>
      <c r="GK26" s="285">
        <f t="shared" ca="1" si="39"/>
        <v>0</v>
      </c>
      <c r="GL26" s="285">
        <f t="shared" ca="1" si="39"/>
        <v>0</v>
      </c>
      <c r="GM26" s="285">
        <f t="shared" ca="1" si="39"/>
        <v>0</v>
      </c>
      <c r="GN26" s="285">
        <f t="shared" ca="1" si="39"/>
        <v>0</v>
      </c>
      <c r="GO26" s="285">
        <f t="shared" ca="1" si="39"/>
        <v>0</v>
      </c>
      <c r="GP26" s="285">
        <f t="shared" ca="1" si="39"/>
        <v>0</v>
      </c>
      <c r="GQ26" s="285">
        <f t="shared" ca="1" si="39"/>
        <v>0</v>
      </c>
      <c r="GR26" s="285">
        <f t="shared" ca="1" si="39"/>
        <v>0</v>
      </c>
      <c r="GS26" s="285">
        <f t="shared" ca="1" si="39"/>
        <v>0</v>
      </c>
      <c r="GT26" s="285">
        <f t="shared" ref="GT26:JE26" ca="1" si="40">$E$26*GT25/100</f>
        <v>0</v>
      </c>
      <c r="GU26" s="285">
        <f t="shared" ca="1" si="40"/>
        <v>0</v>
      </c>
      <c r="GV26" s="285">
        <f t="shared" ca="1" si="40"/>
        <v>0</v>
      </c>
      <c r="GW26" s="285">
        <f t="shared" ca="1" si="40"/>
        <v>0</v>
      </c>
      <c r="GX26" s="285">
        <f t="shared" ca="1" si="40"/>
        <v>0</v>
      </c>
      <c r="GY26" s="285">
        <f t="shared" ca="1" si="40"/>
        <v>0</v>
      </c>
      <c r="GZ26" s="285">
        <f t="shared" ca="1" si="40"/>
        <v>0</v>
      </c>
      <c r="HA26" s="285">
        <f t="shared" ca="1" si="40"/>
        <v>0</v>
      </c>
      <c r="HB26" s="285">
        <f t="shared" ca="1" si="40"/>
        <v>0</v>
      </c>
      <c r="HC26" s="285">
        <f t="shared" ca="1" si="40"/>
        <v>0</v>
      </c>
      <c r="HD26" s="285">
        <f t="shared" ca="1" si="40"/>
        <v>0</v>
      </c>
      <c r="HE26" s="285">
        <f t="shared" ca="1" si="40"/>
        <v>0</v>
      </c>
      <c r="HF26" s="285">
        <f t="shared" ca="1" si="40"/>
        <v>0</v>
      </c>
      <c r="HG26" s="285">
        <f t="shared" ca="1" si="40"/>
        <v>0</v>
      </c>
      <c r="HH26" s="285">
        <f t="shared" ca="1" si="40"/>
        <v>0</v>
      </c>
      <c r="HI26" s="285">
        <f t="shared" ca="1" si="40"/>
        <v>0</v>
      </c>
      <c r="HJ26" s="285">
        <f t="shared" ca="1" si="40"/>
        <v>0</v>
      </c>
      <c r="HK26" s="285">
        <f t="shared" ca="1" si="40"/>
        <v>0</v>
      </c>
      <c r="HL26" s="285">
        <f t="shared" ca="1" si="40"/>
        <v>0</v>
      </c>
      <c r="HM26" s="285">
        <f t="shared" ca="1" si="40"/>
        <v>0</v>
      </c>
      <c r="HN26" s="285">
        <f t="shared" ca="1" si="40"/>
        <v>0</v>
      </c>
      <c r="HO26" s="285">
        <f t="shared" ca="1" si="40"/>
        <v>0</v>
      </c>
      <c r="HP26" s="285">
        <f t="shared" ca="1" si="40"/>
        <v>0</v>
      </c>
      <c r="HQ26" s="285">
        <f t="shared" ca="1" si="40"/>
        <v>0</v>
      </c>
      <c r="HR26" s="285">
        <f t="shared" ca="1" si="40"/>
        <v>0</v>
      </c>
      <c r="HS26" s="285">
        <f t="shared" ca="1" si="40"/>
        <v>0</v>
      </c>
      <c r="HT26" s="285">
        <f t="shared" ca="1" si="40"/>
        <v>0</v>
      </c>
      <c r="HU26" s="285">
        <f t="shared" ca="1" si="40"/>
        <v>0</v>
      </c>
      <c r="HV26" s="285">
        <f t="shared" ca="1" si="40"/>
        <v>0</v>
      </c>
      <c r="HW26" s="285">
        <f t="shared" ca="1" si="40"/>
        <v>0</v>
      </c>
      <c r="HX26" s="285">
        <f t="shared" ca="1" si="40"/>
        <v>0</v>
      </c>
      <c r="HY26" s="285">
        <f t="shared" ca="1" si="40"/>
        <v>0</v>
      </c>
      <c r="HZ26" s="285">
        <f t="shared" ca="1" si="40"/>
        <v>0</v>
      </c>
      <c r="IA26" s="285">
        <f t="shared" ca="1" si="40"/>
        <v>0</v>
      </c>
      <c r="IB26" s="285">
        <f t="shared" ca="1" si="40"/>
        <v>0</v>
      </c>
      <c r="IC26" s="285">
        <f t="shared" ca="1" si="40"/>
        <v>0</v>
      </c>
      <c r="ID26" s="285">
        <f t="shared" ca="1" si="40"/>
        <v>0</v>
      </c>
      <c r="IE26" s="285">
        <f t="shared" ca="1" si="40"/>
        <v>0</v>
      </c>
      <c r="IF26" s="285">
        <f t="shared" ca="1" si="40"/>
        <v>0</v>
      </c>
      <c r="IG26" s="285">
        <f t="shared" ca="1" si="40"/>
        <v>0</v>
      </c>
      <c r="IH26" s="285">
        <f t="shared" ca="1" si="40"/>
        <v>0</v>
      </c>
      <c r="II26" s="285">
        <f t="shared" ca="1" si="40"/>
        <v>0</v>
      </c>
      <c r="IJ26" s="285">
        <f t="shared" ca="1" si="40"/>
        <v>0</v>
      </c>
      <c r="IK26" s="285">
        <f t="shared" ca="1" si="40"/>
        <v>0</v>
      </c>
      <c r="IL26" s="285">
        <f t="shared" ca="1" si="40"/>
        <v>0</v>
      </c>
      <c r="IM26" s="285">
        <f t="shared" ca="1" si="40"/>
        <v>0</v>
      </c>
      <c r="IN26" s="285">
        <f t="shared" ca="1" si="40"/>
        <v>0</v>
      </c>
      <c r="IO26" s="285">
        <f t="shared" ca="1" si="40"/>
        <v>0</v>
      </c>
      <c r="IP26" s="285">
        <f t="shared" ca="1" si="40"/>
        <v>0</v>
      </c>
      <c r="IQ26" s="285">
        <f t="shared" ca="1" si="40"/>
        <v>0</v>
      </c>
      <c r="IR26" s="285">
        <f t="shared" ca="1" si="40"/>
        <v>0</v>
      </c>
      <c r="IS26" s="285">
        <f t="shared" ca="1" si="40"/>
        <v>0</v>
      </c>
      <c r="IT26" s="285">
        <f t="shared" ca="1" si="40"/>
        <v>0</v>
      </c>
      <c r="IU26" s="285">
        <f t="shared" ca="1" si="40"/>
        <v>0</v>
      </c>
      <c r="IV26" s="285">
        <f t="shared" ca="1" si="40"/>
        <v>0</v>
      </c>
      <c r="IW26" s="285">
        <f t="shared" ca="1" si="40"/>
        <v>0</v>
      </c>
      <c r="IX26" s="285">
        <f t="shared" ca="1" si="40"/>
        <v>0</v>
      </c>
      <c r="IY26" s="285">
        <f t="shared" ca="1" si="40"/>
        <v>0</v>
      </c>
      <c r="IZ26" s="285">
        <f t="shared" ca="1" si="40"/>
        <v>0</v>
      </c>
      <c r="JA26" s="285">
        <f t="shared" ca="1" si="40"/>
        <v>0</v>
      </c>
      <c r="JB26" s="285">
        <f t="shared" ca="1" si="40"/>
        <v>0</v>
      </c>
      <c r="JC26" s="285">
        <f t="shared" ca="1" si="40"/>
        <v>0</v>
      </c>
      <c r="JD26" s="285">
        <f t="shared" ca="1" si="40"/>
        <v>0</v>
      </c>
      <c r="JE26" s="285">
        <f t="shared" ca="1" si="40"/>
        <v>0</v>
      </c>
      <c r="JF26" s="285">
        <f t="shared" ref="JF26:JL26" ca="1" si="41">$E$26*JF25/100</f>
        <v>0</v>
      </c>
      <c r="JG26" s="285">
        <f t="shared" ca="1" si="41"/>
        <v>0</v>
      </c>
      <c r="JH26" s="285">
        <f t="shared" ca="1" si="41"/>
        <v>0</v>
      </c>
      <c r="JI26" s="285">
        <f t="shared" ca="1" si="41"/>
        <v>0</v>
      </c>
      <c r="JJ26" s="285">
        <f t="shared" ca="1" si="41"/>
        <v>0</v>
      </c>
      <c r="JK26" s="285">
        <f t="shared" ca="1" si="41"/>
        <v>0</v>
      </c>
      <c r="JL26" s="285">
        <f t="shared" ca="1" si="41"/>
        <v>0</v>
      </c>
      <c r="JM26" s="92" t="s">
        <v>321</v>
      </c>
    </row>
    <row r="27" spans="2:273" x14ac:dyDescent="0.25">
      <c r="D27" s="92" t="s">
        <v>309</v>
      </c>
      <c r="E27" s="270">
        <f>Inputs!F20</f>
        <v>0</v>
      </c>
      <c r="F27" s="92" t="s">
        <v>1</v>
      </c>
      <c r="I27" s="285">
        <f ca="1">I26 * (1 + $E$27)</f>
        <v>0</v>
      </c>
      <c r="J27" s="285">
        <f t="shared" ref="J27:BU27" ca="1" si="42">J26 * (1 + $E$27)</f>
        <v>0</v>
      </c>
      <c r="K27" s="285">
        <f t="shared" ca="1" si="42"/>
        <v>0</v>
      </c>
      <c r="L27" s="285">
        <f t="shared" ca="1" si="42"/>
        <v>0</v>
      </c>
      <c r="M27" s="285">
        <f t="shared" ca="1" si="42"/>
        <v>0</v>
      </c>
      <c r="N27" s="285">
        <f t="shared" ca="1" si="42"/>
        <v>0</v>
      </c>
      <c r="O27" s="285">
        <f t="shared" ca="1" si="42"/>
        <v>0</v>
      </c>
      <c r="P27" s="285">
        <f t="shared" ca="1" si="42"/>
        <v>0</v>
      </c>
      <c r="Q27" s="285">
        <f t="shared" ca="1" si="42"/>
        <v>0</v>
      </c>
      <c r="R27" s="285">
        <f t="shared" ca="1" si="42"/>
        <v>0</v>
      </c>
      <c r="S27" s="285">
        <f t="shared" ca="1" si="42"/>
        <v>0</v>
      </c>
      <c r="T27" s="285">
        <f t="shared" ca="1" si="42"/>
        <v>0</v>
      </c>
      <c r="U27" s="285">
        <f t="shared" ca="1" si="42"/>
        <v>0</v>
      </c>
      <c r="V27" s="285">
        <f t="shared" ca="1" si="42"/>
        <v>0</v>
      </c>
      <c r="W27" s="285">
        <f t="shared" ca="1" si="42"/>
        <v>0</v>
      </c>
      <c r="X27" s="285">
        <f t="shared" ca="1" si="42"/>
        <v>0</v>
      </c>
      <c r="Y27" s="285">
        <f t="shared" ca="1" si="42"/>
        <v>0</v>
      </c>
      <c r="Z27" s="285">
        <f t="shared" ca="1" si="42"/>
        <v>0</v>
      </c>
      <c r="AA27" s="285">
        <f t="shared" ca="1" si="42"/>
        <v>0</v>
      </c>
      <c r="AB27" s="285">
        <f t="shared" ca="1" si="42"/>
        <v>0</v>
      </c>
      <c r="AC27" s="285">
        <f t="shared" ca="1" si="42"/>
        <v>0</v>
      </c>
      <c r="AD27" s="285">
        <f t="shared" ca="1" si="42"/>
        <v>0</v>
      </c>
      <c r="AE27" s="285">
        <f t="shared" ca="1" si="42"/>
        <v>0</v>
      </c>
      <c r="AF27" s="285">
        <f t="shared" ca="1" si="42"/>
        <v>0</v>
      </c>
      <c r="AG27" s="285">
        <f t="shared" ca="1" si="42"/>
        <v>0</v>
      </c>
      <c r="AH27" s="285">
        <f t="shared" ca="1" si="42"/>
        <v>0</v>
      </c>
      <c r="AI27" s="285">
        <f t="shared" ca="1" si="42"/>
        <v>0</v>
      </c>
      <c r="AJ27" s="285">
        <f t="shared" ca="1" si="42"/>
        <v>0</v>
      </c>
      <c r="AK27" s="285">
        <f t="shared" ca="1" si="42"/>
        <v>0</v>
      </c>
      <c r="AL27" s="285">
        <f t="shared" ca="1" si="42"/>
        <v>0</v>
      </c>
      <c r="AM27" s="285">
        <f t="shared" ca="1" si="42"/>
        <v>0</v>
      </c>
      <c r="AN27" s="285">
        <f t="shared" ca="1" si="42"/>
        <v>0</v>
      </c>
      <c r="AO27" s="285">
        <f t="shared" ca="1" si="42"/>
        <v>0</v>
      </c>
      <c r="AP27" s="285">
        <f t="shared" ca="1" si="42"/>
        <v>0</v>
      </c>
      <c r="AQ27" s="285">
        <f t="shared" ca="1" si="42"/>
        <v>0</v>
      </c>
      <c r="AR27" s="285">
        <f t="shared" ca="1" si="42"/>
        <v>0</v>
      </c>
      <c r="AS27" s="285">
        <f t="shared" ca="1" si="42"/>
        <v>0</v>
      </c>
      <c r="AT27" s="285">
        <f t="shared" ca="1" si="42"/>
        <v>0</v>
      </c>
      <c r="AU27" s="285">
        <f t="shared" ca="1" si="42"/>
        <v>0</v>
      </c>
      <c r="AV27" s="285">
        <f t="shared" ca="1" si="42"/>
        <v>0</v>
      </c>
      <c r="AW27" s="285">
        <f t="shared" ca="1" si="42"/>
        <v>0</v>
      </c>
      <c r="AX27" s="285">
        <f t="shared" ca="1" si="42"/>
        <v>0</v>
      </c>
      <c r="AY27" s="285">
        <f t="shared" ca="1" si="42"/>
        <v>0</v>
      </c>
      <c r="AZ27" s="285">
        <f t="shared" ca="1" si="42"/>
        <v>0</v>
      </c>
      <c r="BA27" s="285">
        <f t="shared" ca="1" si="42"/>
        <v>0</v>
      </c>
      <c r="BB27" s="285">
        <f t="shared" ca="1" si="42"/>
        <v>0</v>
      </c>
      <c r="BC27" s="285">
        <f t="shared" ca="1" si="42"/>
        <v>0</v>
      </c>
      <c r="BD27" s="285">
        <f t="shared" ca="1" si="42"/>
        <v>0</v>
      </c>
      <c r="BE27" s="285">
        <f t="shared" ca="1" si="42"/>
        <v>0</v>
      </c>
      <c r="BF27" s="285">
        <f t="shared" ca="1" si="42"/>
        <v>0</v>
      </c>
      <c r="BG27" s="285">
        <f t="shared" ca="1" si="42"/>
        <v>0</v>
      </c>
      <c r="BH27" s="285">
        <f t="shared" ca="1" si="42"/>
        <v>0</v>
      </c>
      <c r="BI27" s="285">
        <f t="shared" ca="1" si="42"/>
        <v>0</v>
      </c>
      <c r="BJ27" s="285">
        <f t="shared" ca="1" si="42"/>
        <v>0</v>
      </c>
      <c r="BK27" s="285">
        <f t="shared" ca="1" si="42"/>
        <v>0</v>
      </c>
      <c r="BL27" s="285">
        <f t="shared" ca="1" si="42"/>
        <v>0</v>
      </c>
      <c r="BM27" s="285">
        <f t="shared" ca="1" si="42"/>
        <v>0</v>
      </c>
      <c r="BN27" s="285">
        <f t="shared" ca="1" si="42"/>
        <v>0</v>
      </c>
      <c r="BO27" s="285">
        <f t="shared" ca="1" si="42"/>
        <v>0</v>
      </c>
      <c r="BP27" s="285">
        <f t="shared" ca="1" si="42"/>
        <v>0</v>
      </c>
      <c r="BQ27" s="285">
        <f t="shared" ca="1" si="42"/>
        <v>0</v>
      </c>
      <c r="BR27" s="285">
        <f t="shared" ca="1" si="42"/>
        <v>0</v>
      </c>
      <c r="BS27" s="285">
        <f t="shared" ca="1" si="42"/>
        <v>0</v>
      </c>
      <c r="BT27" s="285">
        <f t="shared" ca="1" si="42"/>
        <v>0</v>
      </c>
      <c r="BU27" s="285">
        <f t="shared" ca="1" si="42"/>
        <v>0</v>
      </c>
      <c r="BV27" s="285">
        <f t="shared" ref="BV27:EG27" ca="1" si="43">BV26 * (1 + $E$27)</f>
        <v>0</v>
      </c>
      <c r="BW27" s="285">
        <f t="shared" ca="1" si="43"/>
        <v>0</v>
      </c>
      <c r="BX27" s="285">
        <f t="shared" ca="1" si="43"/>
        <v>0</v>
      </c>
      <c r="BY27" s="285">
        <f t="shared" ca="1" si="43"/>
        <v>0</v>
      </c>
      <c r="BZ27" s="285">
        <f t="shared" ca="1" si="43"/>
        <v>0</v>
      </c>
      <c r="CA27" s="285">
        <f t="shared" ca="1" si="43"/>
        <v>0</v>
      </c>
      <c r="CB27" s="285">
        <f t="shared" ca="1" si="43"/>
        <v>0</v>
      </c>
      <c r="CC27" s="285">
        <f t="shared" ca="1" si="43"/>
        <v>0</v>
      </c>
      <c r="CD27" s="285">
        <f t="shared" ca="1" si="43"/>
        <v>0</v>
      </c>
      <c r="CE27" s="285">
        <f t="shared" ca="1" si="43"/>
        <v>0</v>
      </c>
      <c r="CF27" s="285">
        <f t="shared" ca="1" si="43"/>
        <v>0</v>
      </c>
      <c r="CG27" s="285">
        <f t="shared" ca="1" si="43"/>
        <v>0</v>
      </c>
      <c r="CH27" s="285">
        <f t="shared" ca="1" si="43"/>
        <v>0</v>
      </c>
      <c r="CI27" s="285">
        <f t="shared" ca="1" si="43"/>
        <v>0</v>
      </c>
      <c r="CJ27" s="285">
        <f t="shared" ca="1" si="43"/>
        <v>0</v>
      </c>
      <c r="CK27" s="285">
        <f t="shared" ca="1" si="43"/>
        <v>0</v>
      </c>
      <c r="CL27" s="285">
        <f t="shared" ca="1" si="43"/>
        <v>0</v>
      </c>
      <c r="CM27" s="285">
        <f t="shared" ca="1" si="43"/>
        <v>0</v>
      </c>
      <c r="CN27" s="285">
        <f t="shared" ca="1" si="43"/>
        <v>0</v>
      </c>
      <c r="CO27" s="285">
        <f t="shared" ca="1" si="43"/>
        <v>0</v>
      </c>
      <c r="CP27" s="285">
        <f t="shared" ca="1" si="43"/>
        <v>0</v>
      </c>
      <c r="CQ27" s="285">
        <f t="shared" ca="1" si="43"/>
        <v>0</v>
      </c>
      <c r="CR27" s="285">
        <f t="shared" ca="1" si="43"/>
        <v>0</v>
      </c>
      <c r="CS27" s="285">
        <f t="shared" ca="1" si="43"/>
        <v>0</v>
      </c>
      <c r="CT27" s="285">
        <f t="shared" ca="1" si="43"/>
        <v>0</v>
      </c>
      <c r="CU27" s="285">
        <f t="shared" ca="1" si="43"/>
        <v>0</v>
      </c>
      <c r="CV27" s="285">
        <f t="shared" ca="1" si="43"/>
        <v>0</v>
      </c>
      <c r="CW27" s="285">
        <f t="shared" ca="1" si="43"/>
        <v>0</v>
      </c>
      <c r="CX27" s="285">
        <f t="shared" ca="1" si="43"/>
        <v>0</v>
      </c>
      <c r="CY27" s="285">
        <f t="shared" ca="1" si="43"/>
        <v>0</v>
      </c>
      <c r="CZ27" s="285">
        <f t="shared" ca="1" si="43"/>
        <v>0</v>
      </c>
      <c r="DA27" s="285">
        <f t="shared" ca="1" si="43"/>
        <v>0</v>
      </c>
      <c r="DB27" s="285">
        <f t="shared" ca="1" si="43"/>
        <v>0</v>
      </c>
      <c r="DC27" s="285">
        <f t="shared" ca="1" si="43"/>
        <v>0</v>
      </c>
      <c r="DD27" s="285">
        <f t="shared" ca="1" si="43"/>
        <v>0</v>
      </c>
      <c r="DE27" s="285">
        <f t="shared" ca="1" si="43"/>
        <v>0</v>
      </c>
      <c r="DF27" s="285">
        <f t="shared" ca="1" si="43"/>
        <v>0</v>
      </c>
      <c r="DG27" s="285">
        <f t="shared" ca="1" si="43"/>
        <v>0</v>
      </c>
      <c r="DH27" s="285">
        <f t="shared" ca="1" si="43"/>
        <v>0</v>
      </c>
      <c r="DI27" s="285">
        <f t="shared" ca="1" si="43"/>
        <v>0</v>
      </c>
      <c r="DJ27" s="285">
        <f t="shared" ca="1" si="43"/>
        <v>0</v>
      </c>
      <c r="DK27" s="285">
        <f t="shared" ca="1" si="43"/>
        <v>0</v>
      </c>
      <c r="DL27" s="285">
        <f t="shared" ca="1" si="43"/>
        <v>0</v>
      </c>
      <c r="DM27" s="285">
        <f t="shared" ca="1" si="43"/>
        <v>0</v>
      </c>
      <c r="DN27" s="285">
        <f t="shared" ca="1" si="43"/>
        <v>0</v>
      </c>
      <c r="DO27" s="285">
        <f t="shared" ca="1" si="43"/>
        <v>0</v>
      </c>
      <c r="DP27" s="285">
        <f t="shared" ca="1" si="43"/>
        <v>0</v>
      </c>
      <c r="DQ27" s="285">
        <f t="shared" ca="1" si="43"/>
        <v>0</v>
      </c>
      <c r="DR27" s="285">
        <f t="shared" ca="1" si="43"/>
        <v>0</v>
      </c>
      <c r="DS27" s="285">
        <f t="shared" ca="1" si="43"/>
        <v>0</v>
      </c>
      <c r="DT27" s="285">
        <f t="shared" ca="1" si="43"/>
        <v>0</v>
      </c>
      <c r="DU27" s="285">
        <f t="shared" ca="1" si="43"/>
        <v>0</v>
      </c>
      <c r="DV27" s="285">
        <f t="shared" ca="1" si="43"/>
        <v>0</v>
      </c>
      <c r="DW27" s="285">
        <f t="shared" ca="1" si="43"/>
        <v>0</v>
      </c>
      <c r="DX27" s="285">
        <f t="shared" ca="1" si="43"/>
        <v>0</v>
      </c>
      <c r="DY27" s="285">
        <f t="shared" ca="1" si="43"/>
        <v>0</v>
      </c>
      <c r="DZ27" s="285">
        <f t="shared" ca="1" si="43"/>
        <v>0</v>
      </c>
      <c r="EA27" s="285">
        <f t="shared" ca="1" si="43"/>
        <v>0</v>
      </c>
      <c r="EB27" s="285">
        <f t="shared" ca="1" si="43"/>
        <v>0</v>
      </c>
      <c r="EC27" s="285">
        <f t="shared" ca="1" si="43"/>
        <v>0</v>
      </c>
      <c r="ED27" s="285">
        <f t="shared" ca="1" si="43"/>
        <v>0</v>
      </c>
      <c r="EE27" s="285">
        <f t="shared" ca="1" si="43"/>
        <v>0</v>
      </c>
      <c r="EF27" s="285">
        <f t="shared" ca="1" si="43"/>
        <v>0</v>
      </c>
      <c r="EG27" s="285">
        <f t="shared" ca="1" si="43"/>
        <v>0</v>
      </c>
      <c r="EH27" s="285">
        <f t="shared" ref="EH27:GS27" ca="1" si="44">EH26 * (1 + $E$27)</f>
        <v>0</v>
      </c>
      <c r="EI27" s="285">
        <f t="shared" ca="1" si="44"/>
        <v>0</v>
      </c>
      <c r="EJ27" s="285">
        <f t="shared" ca="1" si="44"/>
        <v>0</v>
      </c>
      <c r="EK27" s="285">
        <f t="shared" ca="1" si="44"/>
        <v>0</v>
      </c>
      <c r="EL27" s="285">
        <f t="shared" ca="1" si="44"/>
        <v>0</v>
      </c>
      <c r="EM27" s="285">
        <f t="shared" ca="1" si="44"/>
        <v>0</v>
      </c>
      <c r="EN27" s="285">
        <f t="shared" ca="1" si="44"/>
        <v>0</v>
      </c>
      <c r="EO27" s="285">
        <f t="shared" ca="1" si="44"/>
        <v>0</v>
      </c>
      <c r="EP27" s="285">
        <f t="shared" ca="1" si="44"/>
        <v>0</v>
      </c>
      <c r="EQ27" s="285">
        <f t="shared" ca="1" si="44"/>
        <v>0</v>
      </c>
      <c r="ER27" s="285">
        <f t="shared" ca="1" si="44"/>
        <v>0</v>
      </c>
      <c r="ES27" s="285">
        <f t="shared" ca="1" si="44"/>
        <v>0</v>
      </c>
      <c r="ET27" s="285">
        <f t="shared" ca="1" si="44"/>
        <v>0</v>
      </c>
      <c r="EU27" s="285">
        <f t="shared" ca="1" si="44"/>
        <v>0</v>
      </c>
      <c r="EV27" s="285">
        <f t="shared" ca="1" si="44"/>
        <v>0</v>
      </c>
      <c r="EW27" s="285">
        <f t="shared" ca="1" si="44"/>
        <v>0</v>
      </c>
      <c r="EX27" s="285">
        <f t="shared" ca="1" si="44"/>
        <v>0</v>
      </c>
      <c r="EY27" s="285">
        <f t="shared" ca="1" si="44"/>
        <v>0</v>
      </c>
      <c r="EZ27" s="285">
        <f t="shared" ca="1" si="44"/>
        <v>0</v>
      </c>
      <c r="FA27" s="285">
        <f t="shared" ca="1" si="44"/>
        <v>0</v>
      </c>
      <c r="FB27" s="285">
        <f t="shared" ca="1" si="44"/>
        <v>0</v>
      </c>
      <c r="FC27" s="285">
        <f t="shared" ca="1" si="44"/>
        <v>0</v>
      </c>
      <c r="FD27" s="285">
        <f t="shared" ca="1" si="44"/>
        <v>0</v>
      </c>
      <c r="FE27" s="285">
        <f t="shared" ca="1" si="44"/>
        <v>0</v>
      </c>
      <c r="FF27" s="285">
        <f t="shared" ca="1" si="44"/>
        <v>0</v>
      </c>
      <c r="FG27" s="285">
        <f t="shared" ca="1" si="44"/>
        <v>0</v>
      </c>
      <c r="FH27" s="285">
        <f t="shared" ca="1" si="44"/>
        <v>0</v>
      </c>
      <c r="FI27" s="285">
        <f t="shared" ca="1" si="44"/>
        <v>0</v>
      </c>
      <c r="FJ27" s="285">
        <f t="shared" ca="1" si="44"/>
        <v>0</v>
      </c>
      <c r="FK27" s="285">
        <f t="shared" ca="1" si="44"/>
        <v>0</v>
      </c>
      <c r="FL27" s="285">
        <f t="shared" ca="1" si="44"/>
        <v>0</v>
      </c>
      <c r="FM27" s="285">
        <f t="shared" ca="1" si="44"/>
        <v>0</v>
      </c>
      <c r="FN27" s="285">
        <f t="shared" ca="1" si="44"/>
        <v>0</v>
      </c>
      <c r="FO27" s="285">
        <f t="shared" ca="1" si="44"/>
        <v>0</v>
      </c>
      <c r="FP27" s="285">
        <f t="shared" ca="1" si="44"/>
        <v>0</v>
      </c>
      <c r="FQ27" s="285">
        <f t="shared" ca="1" si="44"/>
        <v>0</v>
      </c>
      <c r="FR27" s="285">
        <f t="shared" ca="1" si="44"/>
        <v>0</v>
      </c>
      <c r="FS27" s="285">
        <f t="shared" ca="1" si="44"/>
        <v>0</v>
      </c>
      <c r="FT27" s="285">
        <f t="shared" ca="1" si="44"/>
        <v>0</v>
      </c>
      <c r="FU27" s="285">
        <f t="shared" ca="1" si="44"/>
        <v>0</v>
      </c>
      <c r="FV27" s="285">
        <f t="shared" ca="1" si="44"/>
        <v>0</v>
      </c>
      <c r="FW27" s="285">
        <f t="shared" ca="1" si="44"/>
        <v>0</v>
      </c>
      <c r="FX27" s="285">
        <f t="shared" ca="1" si="44"/>
        <v>0</v>
      </c>
      <c r="FY27" s="285">
        <f t="shared" ca="1" si="44"/>
        <v>0</v>
      </c>
      <c r="FZ27" s="285">
        <f t="shared" ca="1" si="44"/>
        <v>0</v>
      </c>
      <c r="GA27" s="285">
        <f t="shared" ca="1" si="44"/>
        <v>0</v>
      </c>
      <c r="GB27" s="285">
        <f t="shared" ca="1" si="44"/>
        <v>0</v>
      </c>
      <c r="GC27" s="285">
        <f t="shared" ca="1" si="44"/>
        <v>0</v>
      </c>
      <c r="GD27" s="285">
        <f t="shared" ca="1" si="44"/>
        <v>0</v>
      </c>
      <c r="GE27" s="285">
        <f t="shared" ca="1" si="44"/>
        <v>0</v>
      </c>
      <c r="GF27" s="285">
        <f t="shared" ca="1" si="44"/>
        <v>0</v>
      </c>
      <c r="GG27" s="285">
        <f t="shared" ca="1" si="44"/>
        <v>0</v>
      </c>
      <c r="GH27" s="285">
        <f t="shared" ca="1" si="44"/>
        <v>0</v>
      </c>
      <c r="GI27" s="285">
        <f t="shared" ca="1" si="44"/>
        <v>0</v>
      </c>
      <c r="GJ27" s="285">
        <f t="shared" ca="1" si="44"/>
        <v>0</v>
      </c>
      <c r="GK27" s="285">
        <f t="shared" ca="1" si="44"/>
        <v>0</v>
      </c>
      <c r="GL27" s="285">
        <f t="shared" ca="1" si="44"/>
        <v>0</v>
      </c>
      <c r="GM27" s="285">
        <f t="shared" ca="1" si="44"/>
        <v>0</v>
      </c>
      <c r="GN27" s="285">
        <f t="shared" ca="1" si="44"/>
        <v>0</v>
      </c>
      <c r="GO27" s="285">
        <f t="shared" ca="1" si="44"/>
        <v>0</v>
      </c>
      <c r="GP27" s="285">
        <f t="shared" ca="1" si="44"/>
        <v>0</v>
      </c>
      <c r="GQ27" s="285">
        <f t="shared" ca="1" si="44"/>
        <v>0</v>
      </c>
      <c r="GR27" s="285">
        <f t="shared" ca="1" si="44"/>
        <v>0</v>
      </c>
      <c r="GS27" s="285">
        <f t="shared" ca="1" si="44"/>
        <v>0</v>
      </c>
      <c r="GT27" s="285">
        <f t="shared" ref="GT27:JE27" ca="1" si="45">GT26 * (1 + $E$27)</f>
        <v>0</v>
      </c>
      <c r="GU27" s="285">
        <f t="shared" ca="1" si="45"/>
        <v>0</v>
      </c>
      <c r="GV27" s="285">
        <f t="shared" ca="1" si="45"/>
        <v>0</v>
      </c>
      <c r="GW27" s="285">
        <f t="shared" ca="1" si="45"/>
        <v>0</v>
      </c>
      <c r="GX27" s="285">
        <f t="shared" ca="1" si="45"/>
        <v>0</v>
      </c>
      <c r="GY27" s="285">
        <f t="shared" ca="1" si="45"/>
        <v>0</v>
      </c>
      <c r="GZ27" s="285">
        <f t="shared" ca="1" si="45"/>
        <v>0</v>
      </c>
      <c r="HA27" s="285">
        <f t="shared" ca="1" si="45"/>
        <v>0</v>
      </c>
      <c r="HB27" s="285">
        <f t="shared" ca="1" si="45"/>
        <v>0</v>
      </c>
      <c r="HC27" s="285">
        <f t="shared" ca="1" si="45"/>
        <v>0</v>
      </c>
      <c r="HD27" s="285">
        <f t="shared" ca="1" si="45"/>
        <v>0</v>
      </c>
      <c r="HE27" s="285">
        <f t="shared" ca="1" si="45"/>
        <v>0</v>
      </c>
      <c r="HF27" s="285">
        <f t="shared" ca="1" si="45"/>
        <v>0</v>
      </c>
      <c r="HG27" s="285">
        <f t="shared" ca="1" si="45"/>
        <v>0</v>
      </c>
      <c r="HH27" s="285">
        <f t="shared" ca="1" si="45"/>
        <v>0</v>
      </c>
      <c r="HI27" s="285">
        <f t="shared" ca="1" si="45"/>
        <v>0</v>
      </c>
      <c r="HJ27" s="285">
        <f t="shared" ca="1" si="45"/>
        <v>0</v>
      </c>
      <c r="HK27" s="285">
        <f t="shared" ca="1" si="45"/>
        <v>0</v>
      </c>
      <c r="HL27" s="285">
        <f t="shared" ca="1" si="45"/>
        <v>0</v>
      </c>
      <c r="HM27" s="285">
        <f t="shared" ca="1" si="45"/>
        <v>0</v>
      </c>
      <c r="HN27" s="285">
        <f t="shared" ca="1" si="45"/>
        <v>0</v>
      </c>
      <c r="HO27" s="285">
        <f t="shared" ca="1" si="45"/>
        <v>0</v>
      </c>
      <c r="HP27" s="285">
        <f t="shared" ca="1" si="45"/>
        <v>0</v>
      </c>
      <c r="HQ27" s="285">
        <f t="shared" ca="1" si="45"/>
        <v>0</v>
      </c>
      <c r="HR27" s="285">
        <f t="shared" ca="1" si="45"/>
        <v>0</v>
      </c>
      <c r="HS27" s="285">
        <f t="shared" ca="1" si="45"/>
        <v>0</v>
      </c>
      <c r="HT27" s="285">
        <f t="shared" ca="1" si="45"/>
        <v>0</v>
      </c>
      <c r="HU27" s="285">
        <f t="shared" ca="1" si="45"/>
        <v>0</v>
      </c>
      <c r="HV27" s="285">
        <f t="shared" ca="1" si="45"/>
        <v>0</v>
      </c>
      <c r="HW27" s="285">
        <f t="shared" ca="1" si="45"/>
        <v>0</v>
      </c>
      <c r="HX27" s="285">
        <f t="shared" ca="1" si="45"/>
        <v>0</v>
      </c>
      <c r="HY27" s="285">
        <f t="shared" ca="1" si="45"/>
        <v>0</v>
      </c>
      <c r="HZ27" s="285">
        <f t="shared" ca="1" si="45"/>
        <v>0</v>
      </c>
      <c r="IA27" s="285">
        <f t="shared" ca="1" si="45"/>
        <v>0</v>
      </c>
      <c r="IB27" s="285">
        <f t="shared" ca="1" si="45"/>
        <v>0</v>
      </c>
      <c r="IC27" s="285">
        <f t="shared" ca="1" si="45"/>
        <v>0</v>
      </c>
      <c r="ID27" s="285">
        <f t="shared" ca="1" si="45"/>
        <v>0</v>
      </c>
      <c r="IE27" s="285">
        <f t="shared" ca="1" si="45"/>
        <v>0</v>
      </c>
      <c r="IF27" s="285">
        <f t="shared" ca="1" si="45"/>
        <v>0</v>
      </c>
      <c r="IG27" s="285">
        <f t="shared" ca="1" si="45"/>
        <v>0</v>
      </c>
      <c r="IH27" s="285">
        <f t="shared" ca="1" si="45"/>
        <v>0</v>
      </c>
      <c r="II27" s="285">
        <f t="shared" ca="1" si="45"/>
        <v>0</v>
      </c>
      <c r="IJ27" s="285">
        <f t="shared" ca="1" si="45"/>
        <v>0</v>
      </c>
      <c r="IK27" s="285">
        <f t="shared" ca="1" si="45"/>
        <v>0</v>
      </c>
      <c r="IL27" s="285">
        <f t="shared" ca="1" si="45"/>
        <v>0</v>
      </c>
      <c r="IM27" s="285">
        <f t="shared" ca="1" si="45"/>
        <v>0</v>
      </c>
      <c r="IN27" s="285">
        <f t="shared" ca="1" si="45"/>
        <v>0</v>
      </c>
      <c r="IO27" s="285">
        <f t="shared" ca="1" si="45"/>
        <v>0</v>
      </c>
      <c r="IP27" s="285">
        <f t="shared" ca="1" si="45"/>
        <v>0</v>
      </c>
      <c r="IQ27" s="285">
        <f t="shared" ca="1" si="45"/>
        <v>0</v>
      </c>
      <c r="IR27" s="285">
        <f t="shared" ca="1" si="45"/>
        <v>0</v>
      </c>
      <c r="IS27" s="285">
        <f t="shared" ca="1" si="45"/>
        <v>0</v>
      </c>
      <c r="IT27" s="285">
        <f t="shared" ca="1" si="45"/>
        <v>0</v>
      </c>
      <c r="IU27" s="285">
        <f t="shared" ca="1" si="45"/>
        <v>0</v>
      </c>
      <c r="IV27" s="285">
        <f t="shared" ca="1" si="45"/>
        <v>0</v>
      </c>
      <c r="IW27" s="285">
        <f t="shared" ca="1" si="45"/>
        <v>0</v>
      </c>
      <c r="IX27" s="285">
        <f t="shared" ca="1" si="45"/>
        <v>0</v>
      </c>
      <c r="IY27" s="285">
        <f t="shared" ca="1" si="45"/>
        <v>0</v>
      </c>
      <c r="IZ27" s="285">
        <f t="shared" ca="1" si="45"/>
        <v>0</v>
      </c>
      <c r="JA27" s="285">
        <f t="shared" ca="1" si="45"/>
        <v>0</v>
      </c>
      <c r="JB27" s="285">
        <f t="shared" ca="1" si="45"/>
        <v>0</v>
      </c>
      <c r="JC27" s="285">
        <f t="shared" ca="1" si="45"/>
        <v>0</v>
      </c>
      <c r="JD27" s="285">
        <f t="shared" ca="1" si="45"/>
        <v>0</v>
      </c>
      <c r="JE27" s="285">
        <f t="shared" ca="1" si="45"/>
        <v>0</v>
      </c>
      <c r="JF27" s="285">
        <f t="shared" ref="JF27:JL27" ca="1" si="46">JF26 * (1 + $E$27)</f>
        <v>0</v>
      </c>
      <c r="JG27" s="285">
        <f t="shared" ca="1" si="46"/>
        <v>0</v>
      </c>
      <c r="JH27" s="285">
        <f t="shared" ca="1" si="46"/>
        <v>0</v>
      </c>
      <c r="JI27" s="285">
        <f t="shared" ca="1" si="46"/>
        <v>0</v>
      </c>
      <c r="JJ27" s="285">
        <f t="shared" ca="1" si="46"/>
        <v>0</v>
      </c>
      <c r="JK27" s="285">
        <f t="shared" ca="1" si="46"/>
        <v>0</v>
      </c>
      <c r="JL27" s="285">
        <f t="shared" ca="1" si="46"/>
        <v>0</v>
      </c>
      <c r="JM27" s="92" t="s">
        <v>321</v>
      </c>
    </row>
    <row r="28" spans="2:273" x14ac:dyDescent="0.25">
      <c r="E28" s="270"/>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c r="GZ28" s="281"/>
      <c r="HA28" s="281"/>
      <c r="HB28" s="281"/>
      <c r="HC28" s="281"/>
      <c r="HD28" s="281"/>
      <c r="HE28" s="281"/>
      <c r="HF28" s="281"/>
      <c r="HG28" s="281"/>
      <c r="HH28" s="281"/>
      <c r="HI28" s="281"/>
      <c r="HJ28" s="281"/>
      <c r="HK28" s="281"/>
      <c r="HL28" s="281"/>
      <c r="HM28" s="281"/>
      <c r="HN28" s="281"/>
      <c r="HO28" s="281"/>
      <c r="HP28" s="281"/>
      <c r="HQ28" s="281"/>
      <c r="HR28" s="281"/>
      <c r="HS28" s="281"/>
      <c r="HT28" s="281"/>
      <c r="HU28" s="281"/>
      <c r="HV28" s="281"/>
      <c r="HW28" s="281"/>
      <c r="HX28" s="281"/>
      <c r="HY28" s="281"/>
      <c r="HZ28" s="281"/>
      <c r="IA28" s="281"/>
      <c r="IB28" s="281"/>
      <c r="IC28" s="281"/>
      <c r="ID28" s="281"/>
      <c r="IE28" s="281"/>
      <c r="IF28" s="281"/>
      <c r="IG28" s="281"/>
      <c r="IH28" s="281"/>
      <c r="II28" s="281"/>
      <c r="IJ28" s="281"/>
      <c r="IK28" s="281"/>
      <c r="IL28" s="281"/>
      <c r="IM28" s="281"/>
      <c r="IN28" s="281"/>
      <c r="IO28" s="281"/>
      <c r="IP28" s="281"/>
      <c r="IQ28" s="281"/>
      <c r="IR28" s="281"/>
      <c r="IS28" s="281"/>
      <c r="IT28" s="281"/>
      <c r="IU28" s="281"/>
      <c r="IV28" s="281"/>
      <c r="IW28" s="281"/>
      <c r="IX28" s="281"/>
      <c r="IY28" s="281"/>
      <c r="IZ28" s="281"/>
      <c r="JA28" s="281"/>
      <c r="JB28" s="281"/>
      <c r="JC28" s="281"/>
      <c r="JD28" s="281"/>
      <c r="JE28" s="281"/>
      <c r="JF28" s="281"/>
      <c r="JG28" s="281"/>
      <c r="JH28" s="281"/>
      <c r="JI28" s="281"/>
      <c r="JJ28" s="281"/>
      <c r="JK28" s="281"/>
      <c r="JL28" s="281"/>
      <c r="JM28" s="92" t="s">
        <v>321</v>
      </c>
    </row>
    <row r="29" spans="2:273" x14ac:dyDescent="0.25">
      <c r="D29" s="92" t="s">
        <v>327</v>
      </c>
      <c r="E29" s="270"/>
      <c r="F29" s="92" t="s">
        <v>77</v>
      </c>
      <c r="I29" s="281">
        <f>HLOOKUP(I6,$I$10:$AE$14,5)</f>
        <v>0</v>
      </c>
      <c r="J29" s="281">
        <f t="shared" ref="J29:BU29" si="47">HLOOKUP(J6,$I$10:$AE$14,5)</f>
        <v>0</v>
      </c>
      <c r="K29" s="281">
        <f t="shared" si="47"/>
        <v>0</v>
      </c>
      <c r="L29" s="281">
        <f t="shared" si="47"/>
        <v>0</v>
      </c>
      <c r="M29" s="281">
        <f t="shared" si="47"/>
        <v>0</v>
      </c>
      <c r="N29" s="281">
        <f t="shared" si="47"/>
        <v>0</v>
      </c>
      <c r="O29" s="281">
        <f t="shared" si="47"/>
        <v>0</v>
      </c>
      <c r="P29" s="281">
        <f t="shared" si="47"/>
        <v>0</v>
      </c>
      <c r="Q29" s="281">
        <f t="shared" si="47"/>
        <v>0</v>
      </c>
      <c r="R29" s="281">
        <f t="shared" si="47"/>
        <v>0</v>
      </c>
      <c r="S29" s="281">
        <f t="shared" si="47"/>
        <v>0</v>
      </c>
      <c r="T29" s="281">
        <f t="shared" si="47"/>
        <v>0</v>
      </c>
      <c r="U29" s="281">
        <f t="shared" si="47"/>
        <v>0</v>
      </c>
      <c r="V29" s="281">
        <f t="shared" si="47"/>
        <v>0</v>
      </c>
      <c r="W29" s="281">
        <f t="shared" si="47"/>
        <v>0</v>
      </c>
      <c r="X29" s="281">
        <f t="shared" si="47"/>
        <v>0</v>
      </c>
      <c r="Y29" s="281">
        <f t="shared" si="47"/>
        <v>0</v>
      </c>
      <c r="Z29" s="281">
        <f t="shared" si="47"/>
        <v>0</v>
      </c>
      <c r="AA29" s="281">
        <f t="shared" si="47"/>
        <v>0</v>
      </c>
      <c r="AB29" s="281">
        <f t="shared" si="47"/>
        <v>0</v>
      </c>
      <c r="AC29" s="281">
        <f t="shared" si="47"/>
        <v>0</v>
      </c>
      <c r="AD29" s="281">
        <f t="shared" si="47"/>
        <v>0</v>
      </c>
      <c r="AE29" s="281">
        <f t="shared" si="47"/>
        <v>0</v>
      </c>
      <c r="AF29" s="281">
        <f t="shared" si="47"/>
        <v>0</v>
      </c>
      <c r="AG29" s="281">
        <f t="shared" si="47"/>
        <v>0</v>
      </c>
      <c r="AH29" s="281">
        <f t="shared" si="47"/>
        <v>0</v>
      </c>
      <c r="AI29" s="281">
        <f t="shared" si="47"/>
        <v>0</v>
      </c>
      <c r="AJ29" s="281">
        <f t="shared" si="47"/>
        <v>0</v>
      </c>
      <c r="AK29" s="281">
        <f t="shared" si="47"/>
        <v>0</v>
      </c>
      <c r="AL29" s="281">
        <f t="shared" si="47"/>
        <v>0</v>
      </c>
      <c r="AM29" s="281">
        <f t="shared" si="47"/>
        <v>0</v>
      </c>
      <c r="AN29" s="281">
        <f t="shared" si="47"/>
        <v>0</v>
      </c>
      <c r="AO29" s="281">
        <f t="shared" si="47"/>
        <v>0</v>
      </c>
      <c r="AP29" s="281">
        <f t="shared" si="47"/>
        <v>0</v>
      </c>
      <c r="AQ29" s="281">
        <f t="shared" si="47"/>
        <v>0</v>
      </c>
      <c r="AR29" s="281">
        <f t="shared" si="47"/>
        <v>0</v>
      </c>
      <c r="AS29" s="281">
        <f t="shared" si="47"/>
        <v>0</v>
      </c>
      <c r="AT29" s="281">
        <f t="shared" si="47"/>
        <v>0</v>
      </c>
      <c r="AU29" s="281">
        <f t="shared" si="47"/>
        <v>0</v>
      </c>
      <c r="AV29" s="281">
        <f t="shared" si="47"/>
        <v>0</v>
      </c>
      <c r="AW29" s="281">
        <f t="shared" si="47"/>
        <v>0</v>
      </c>
      <c r="AX29" s="281">
        <f t="shared" si="47"/>
        <v>0</v>
      </c>
      <c r="AY29" s="281">
        <f t="shared" si="47"/>
        <v>0</v>
      </c>
      <c r="AZ29" s="281">
        <f t="shared" si="47"/>
        <v>0</v>
      </c>
      <c r="BA29" s="281">
        <f t="shared" si="47"/>
        <v>0</v>
      </c>
      <c r="BB29" s="281">
        <f t="shared" si="47"/>
        <v>0</v>
      </c>
      <c r="BC29" s="281">
        <f t="shared" si="47"/>
        <v>0</v>
      </c>
      <c r="BD29" s="281">
        <f t="shared" si="47"/>
        <v>0</v>
      </c>
      <c r="BE29" s="281">
        <f t="shared" si="47"/>
        <v>0</v>
      </c>
      <c r="BF29" s="281">
        <f t="shared" si="47"/>
        <v>0</v>
      </c>
      <c r="BG29" s="281">
        <f t="shared" si="47"/>
        <v>0</v>
      </c>
      <c r="BH29" s="281">
        <f t="shared" si="47"/>
        <v>0</v>
      </c>
      <c r="BI29" s="281">
        <f t="shared" si="47"/>
        <v>0</v>
      </c>
      <c r="BJ29" s="281">
        <f t="shared" si="47"/>
        <v>0</v>
      </c>
      <c r="BK29" s="281">
        <f t="shared" si="47"/>
        <v>0</v>
      </c>
      <c r="BL29" s="281">
        <f t="shared" si="47"/>
        <v>0</v>
      </c>
      <c r="BM29" s="281">
        <f t="shared" si="47"/>
        <v>0</v>
      </c>
      <c r="BN29" s="281">
        <f t="shared" si="47"/>
        <v>0</v>
      </c>
      <c r="BO29" s="281">
        <f t="shared" si="47"/>
        <v>0</v>
      </c>
      <c r="BP29" s="281">
        <f t="shared" si="47"/>
        <v>0</v>
      </c>
      <c r="BQ29" s="281">
        <f t="shared" si="47"/>
        <v>0</v>
      </c>
      <c r="BR29" s="281">
        <f t="shared" si="47"/>
        <v>0</v>
      </c>
      <c r="BS29" s="281">
        <f t="shared" si="47"/>
        <v>0</v>
      </c>
      <c r="BT29" s="281">
        <f t="shared" si="47"/>
        <v>0</v>
      </c>
      <c r="BU29" s="281">
        <f t="shared" si="47"/>
        <v>0</v>
      </c>
      <c r="BV29" s="281">
        <f t="shared" ref="BV29:EG29" si="48">HLOOKUP(BV6,$I$10:$AE$14,5)</f>
        <v>0</v>
      </c>
      <c r="BW29" s="281">
        <f t="shared" si="48"/>
        <v>0</v>
      </c>
      <c r="BX29" s="281">
        <f t="shared" si="48"/>
        <v>0</v>
      </c>
      <c r="BY29" s="281">
        <f t="shared" si="48"/>
        <v>0</v>
      </c>
      <c r="BZ29" s="281">
        <f t="shared" si="48"/>
        <v>0</v>
      </c>
      <c r="CA29" s="281">
        <f t="shared" si="48"/>
        <v>0</v>
      </c>
      <c r="CB29" s="281">
        <f t="shared" si="48"/>
        <v>0</v>
      </c>
      <c r="CC29" s="281">
        <f t="shared" si="48"/>
        <v>0</v>
      </c>
      <c r="CD29" s="281">
        <f t="shared" si="48"/>
        <v>0</v>
      </c>
      <c r="CE29" s="281">
        <f t="shared" si="48"/>
        <v>0</v>
      </c>
      <c r="CF29" s="281">
        <f t="shared" si="48"/>
        <v>0</v>
      </c>
      <c r="CG29" s="281">
        <f t="shared" si="48"/>
        <v>0</v>
      </c>
      <c r="CH29" s="281">
        <f t="shared" si="48"/>
        <v>0</v>
      </c>
      <c r="CI29" s="281">
        <f t="shared" si="48"/>
        <v>0</v>
      </c>
      <c r="CJ29" s="281">
        <f t="shared" si="48"/>
        <v>0</v>
      </c>
      <c r="CK29" s="281">
        <f t="shared" si="48"/>
        <v>0</v>
      </c>
      <c r="CL29" s="281">
        <f t="shared" si="48"/>
        <v>0</v>
      </c>
      <c r="CM29" s="281">
        <f t="shared" si="48"/>
        <v>0</v>
      </c>
      <c r="CN29" s="281">
        <f t="shared" si="48"/>
        <v>0</v>
      </c>
      <c r="CO29" s="281">
        <f t="shared" si="48"/>
        <v>0</v>
      </c>
      <c r="CP29" s="281">
        <f t="shared" si="48"/>
        <v>0</v>
      </c>
      <c r="CQ29" s="281">
        <f t="shared" si="48"/>
        <v>0</v>
      </c>
      <c r="CR29" s="281">
        <f t="shared" si="48"/>
        <v>0</v>
      </c>
      <c r="CS29" s="281">
        <f t="shared" si="48"/>
        <v>0</v>
      </c>
      <c r="CT29" s="281">
        <f t="shared" si="48"/>
        <v>0</v>
      </c>
      <c r="CU29" s="281">
        <f t="shared" si="48"/>
        <v>0</v>
      </c>
      <c r="CV29" s="281">
        <f t="shared" si="48"/>
        <v>0</v>
      </c>
      <c r="CW29" s="281">
        <f t="shared" si="48"/>
        <v>0</v>
      </c>
      <c r="CX29" s="281">
        <f t="shared" si="48"/>
        <v>0</v>
      </c>
      <c r="CY29" s="281">
        <f t="shared" si="48"/>
        <v>0</v>
      </c>
      <c r="CZ29" s="281">
        <f t="shared" si="48"/>
        <v>0</v>
      </c>
      <c r="DA29" s="281">
        <f t="shared" si="48"/>
        <v>0</v>
      </c>
      <c r="DB29" s="281">
        <f t="shared" si="48"/>
        <v>0</v>
      </c>
      <c r="DC29" s="281">
        <f t="shared" si="48"/>
        <v>0</v>
      </c>
      <c r="DD29" s="281">
        <f t="shared" si="48"/>
        <v>0</v>
      </c>
      <c r="DE29" s="281">
        <f t="shared" si="48"/>
        <v>0</v>
      </c>
      <c r="DF29" s="281">
        <f t="shared" si="48"/>
        <v>0</v>
      </c>
      <c r="DG29" s="281">
        <f t="shared" si="48"/>
        <v>0</v>
      </c>
      <c r="DH29" s="281">
        <f t="shared" si="48"/>
        <v>0</v>
      </c>
      <c r="DI29" s="281">
        <f t="shared" si="48"/>
        <v>0</v>
      </c>
      <c r="DJ29" s="281">
        <f t="shared" si="48"/>
        <v>0</v>
      </c>
      <c r="DK29" s="281">
        <f t="shared" si="48"/>
        <v>0</v>
      </c>
      <c r="DL29" s="281">
        <f t="shared" si="48"/>
        <v>0</v>
      </c>
      <c r="DM29" s="281">
        <f t="shared" si="48"/>
        <v>0</v>
      </c>
      <c r="DN29" s="281">
        <f t="shared" si="48"/>
        <v>0</v>
      </c>
      <c r="DO29" s="281">
        <f t="shared" si="48"/>
        <v>0</v>
      </c>
      <c r="DP29" s="281">
        <f t="shared" si="48"/>
        <v>0</v>
      </c>
      <c r="DQ29" s="281">
        <f t="shared" si="48"/>
        <v>0</v>
      </c>
      <c r="DR29" s="281">
        <f t="shared" si="48"/>
        <v>0</v>
      </c>
      <c r="DS29" s="281">
        <f t="shared" si="48"/>
        <v>0</v>
      </c>
      <c r="DT29" s="281">
        <f t="shared" si="48"/>
        <v>0</v>
      </c>
      <c r="DU29" s="281">
        <f t="shared" si="48"/>
        <v>0</v>
      </c>
      <c r="DV29" s="281">
        <f t="shared" si="48"/>
        <v>0</v>
      </c>
      <c r="DW29" s="281">
        <f t="shared" si="48"/>
        <v>0</v>
      </c>
      <c r="DX29" s="281">
        <f t="shared" si="48"/>
        <v>0</v>
      </c>
      <c r="DY29" s="281">
        <f t="shared" si="48"/>
        <v>0</v>
      </c>
      <c r="DZ29" s="281">
        <f t="shared" si="48"/>
        <v>0</v>
      </c>
      <c r="EA29" s="281">
        <f t="shared" si="48"/>
        <v>0</v>
      </c>
      <c r="EB29" s="281">
        <f t="shared" si="48"/>
        <v>0</v>
      </c>
      <c r="EC29" s="281">
        <f t="shared" si="48"/>
        <v>0</v>
      </c>
      <c r="ED29" s="281">
        <f t="shared" si="48"/>
        <v>0</v>
      </c>
      <c r="EE29" s="281">
        <f t="shared" si="48"/>
        <v>0</v>
      </c>
      <c r="EF29" s="281">
        <f t="shared" si="48"/>
        <v>0</v>
      </c>
      <c r="EG29" s="281">
        <f t="shared" si="48"/>
        <v>0</v>
      </c>
      <c r="EH29" s="281">
        <f t="shared" ref="EH29:GS29" si="49">HLOOKUP(EH6,$I$10:$AE$14,5)</f>
        <v>0</v>
      </c>
      <c r="EI29" s="281">
        <f t="shared" si="49"/>
        <v>0</v>
      </c>
      <c r="EJ29" s="281">
        <f t="shared" si="49"/>
        <v>0</v>
      </c>
      <c r="EK29" s="281">
        <f t="shared" si="49"/>
        <v>0</v>
      </c>
      <c r="EL29" s="281">
        <f t="shared" si="49"/>
        <v>0</v>
      </c>
      <c r="EM29" s="281">
        <f t="shared" si="49"/>
        <v>0</v>
      </c>
      <c r="EN29" s="281">
        <f t="shared" si="49"/>
        <v>0</v>
      </c>
      <c r="EO29" s="281">
        <f t="shared" si="49"/>
        <v>0</v>
      </c>
      <c r="EP29" s="281">
        <f t="shared" si="49"/>
        <v>0</v>
      </c>
      <c r="EQ29" s="281">
        <f t="shared" si="49"/>
        <v>0</v>
      </c>
      <c r="ER29" s="281">
        <f t="shared" si="49"/>
        <v>0</v>
      </c>
      <c r="ES29" s="281">
        <f t="shared" si="49"/>
        <v>0</v>
      </c>
      <c r="ET29" s="281">
        <f t="shared" si="49"/>
        <v>0</v>
      </c>
      <c r="EU29" s="281">
        <f t="shared" si="49"/>
        <v>0</v>
      </c>
      <c r="EV29" s="281">
        <f t="shared" si="49"/>
        <v>0</v>
      </c>
      <c r="EW29" s="281">
        <f t="shared" si="49"/>
        <v>0</v>
      </c>
      <c r="EX29" s="281">
        <f t="shared" si="49"/>
        <v>0</v>
      </c>
      <c r="EY29" s="281">
        <f t="shared" si="49"/>
        <v>0</v>
      </c>
      <c r="EZ29" s="281">
        <f t="shared" si="49"/>
        <v>0</v>
      </c>
      <c r="FA29" s="281">
        <f t="shared" si="49"/>
        <v>0</v>
      </c>
      <c r="FB29" s="281">
        <f t="shared" si="49"/>
        <v>0</v>
      </c>
      <c r="FC29" s="281">
        <f t="shared" si="49"/>
        <v>0</v>
      </c>
      <c r="FD29" s="281">
        <f t="shared" si="49"/>
        <v>0</v>
      </c>
      <c r="FE29" s="281">
        <f t="shared" si="49"/>
        <v>0</v>
      </c>
      <c r="FF29" s="281">
        <f t="shared" si="49"/>
        <v>0</v>
      </c>
      <c r="FG29" s="281">
        <f t="shared" si="49"/>
        <v>0</v>
      </c>
      <c r="FH29" s="281">
        <f t="shared" si="49"/>
        <v>0</v>
      </c>
      <c r="FI29" s="281">
        <f t="shared" si="49"/>
        <v>0</v>
      </c>
      <c r="FJ29" s="281">
        <f t="shared" si="49"/>
        <v>0</v>
      </c>
      <c r="FK29" s="281">
        <f t="shared" si="49"/>
        <v>0</v>
      </c>
      <c r="FL29" s="281">
        <f t="shared" si="49"/>
        <v>0</v>
      </c>
      <c r="FM29" s="281">
        <f t="shared" si="49"/>
        <v>0</v>
      </c>
      <c r="FN29" s="281">
        <f t="shared" si="49"/>
        <v>0</v>
      </c>
      <c r="FO29" s="281">
        <f t="shared" si="49"/>
        <v>0</v>
      </c>
      <c r="FP29" s="281">
        <f t="shared" si="49"/>
        <v>0</v>
      </c>
      <c r="FQ29" s="281">
        <f t="shared" si="49"/>
        <v>0</v>
      </c>
      <c r="FR29" s="281">
        <f t="shared" si="49"/>
        <v>0</v>
      </c>
      <c r="FS29" s="281">
        <f t="shared" si="49"/>
        <v>0</v>
      </c>
      <c r="FT29" s="281">
        <f t="shared" si="49"/>
        <v>0</v>
      </c>
      <c r="FU29" s="281">
        <f t="shared" si="49"/>
        <v>0</v>
      </c>
      <c r="FV29" s="281">
        <f t="shared" si="49"/>
        <v>0</v>
      </c>
      <c r="FW29" s="281">
        <f t="shared" si="49"/>
        <v>0</v>
      </c>
      <c r="FX29" s="281">
        <f t="shared" si="49"/>
        <v>0</v>
      </c>
      <c r="FY29" s="281">
        <f t="shared" si="49"/>
        <v>0</v>
      </c>
      <c r="FZ29" s="281">
        <f t="shared" si="49"/>
        <v>0</v>
      </c>
      <c r="GA29" s="281">
        <f t="shared" si="49"/>
        <v>0</v>
      </c>
      <c r="GB29" s="281">
        <f t="shared" si="49"/>
        <v>0</v>
      </c>
      <c r="GC29" s="281">
        <f t="shared" si="49"/>
        <v>0</v>
      </c>
      <c r="GD29" s="281">
        <f t="shared" si="49"/>
        <v>0</v>
      </c>
      <c r="GE29" s="281">
        <f t="shared" si="49"/>
        <v>0</v>
      </c>
      <c r="GF29" s="281">
        <f t="shared" si="49"/>
        <v>0</v>
      </c>
      <c r="GG29" s="281">
        <f t="shared" si="49"/>
        <v>0</v>
      </c>
      <c r="GH29" s="281">
        <f t="shared" si="49"/>
        <v>0</v>
      </c>
      <c r="GI29" s="281">
        <f t="shared" si="49"/>
        <v>0</v>
      </c>
      <c r="GJ29" s="281">
        <f t="shared" si="49"/>
        <v>0</v>
      </c>
      <c r="GK29" s="281">
        <f t="shared" si="49"/>
        <v>0</v>
      </c>
      <c r="GL29" s="281">
        <f t="shared" si="49"/>
        <v>0</v>
      </c>
      <c r="GM29" s="281">
        <f t="shared" si="49"/>
        <v>0</v>
      </c>
      <c r="GN29" s="281">
        <f t="shared" si="49"/>
        <v>0</v>
      </c>
      <c r="GO29" s="281">
        <f t="shared" si="49"/>
        <v>0</v>
      </c>
      <c r="GP29" s="281">
        <f t="shared" si="49"/>
        <v>0</v>
      </c>
      <c r="GQ29" s="281">
        <f t="shared" si="49"/>
        <v>0</v>
      </c>
      <c r="GR29" s="281">
        <f t="shared" si="49"/>
        <v>0</v>
      </c>
      <c r="GS29" s="281">
        <f t="shared" si="49"/>
        <v>0</v>
      </c>
      <c r="GT29" s="281">
        <f t="shared" ref="GT29:JE29" si="50">HLOOKUP(GT6,$I$10:$AE$14,5)</f>
        <v>0</v>
      </c>
      <c r="GU29" s="281">
        <f t="shared" si="50"/>
        <v>0</v>
      </c>
      <c r="GV29" s="281">
        <f t="shared" si="50"/>
        <v>0</v>
      </c>
      <c r="GW29" s="281">
        <f t="shared" si="50"/>
        <v>0</v>
      </c>
      <c r="GX29" s="281">
        <f t="shared" si="50"/>
        <v>0</v>
      </c>
      <c r="GY29" s="281">
        <f t="shared" si="50"/>
        <v>0</v>
      </c>
      <c r="GZ29" s="281">
        <f t="shared" si="50"/>
        <v>0</v>
      </c>
      <c r="HA29" s="281">
        <f t="shared" si="50"/>
        <v>0</v>
      </c>
      <c r="HB29" s="281">
        <f t="shared" si="50"/>
        <v>0</v>
      </c>
      <c r="HC29" s="281">
        <f t="shared" si="50"/>
        <v>0</v>
      </c>
      <c r="HD29" s="281">
        <f t="shared" si="50"/>
        <v>0</v>
      </c>
      <c r="HE29" s="281">
        <f t="shared" si="50"/>
        <v>0</v>
      </c>
      <c r="HF29" s="281">
        <f t="shared" si="50"/>
        <v>0</v>
      </c>
      <c r="HG29" s="281">
        <f t="shared" si="50"/>
        <v>0</v>
      </c>
      <c r="HH29" s="281">
        <f t="shared" si="50"/>
        <v>0</v>
      </c>
      <c r="HI29" s="281">
        <f t="shared" si="50"/>
        <v>0</v>
      </c>
      <c r="HJ29" s="281">
        <f t="shared" si="50"/>
        <v>0</v>
      </c>
      <c r="HK29" s="281">
        <f t="shared" si="50"/>
        <v>0</v>
      </c>
      <c r="HL29" s="281">
        <f t="shared" si="50"/>
        <v>0</v>
      </c>
      <c r="HM29" s="281">
        <f t="shared" si="50"/>
        <v>0</v>
      </c>
      <c r="HN29" s="281">
        <f t="shared" si="50"/>
        <v>0</v>
      </c>
      <c r="HO29" s="281">
        <f t="shared" si="50"/>
        <v>0</v>
      </c>
      <c r="HP29" s="281">
        <f t="shared" si="50"/>
        <v>0</v>
      </c>
      <c r="HQ29" s="281">
        <f t="shared" si="50"/>
        <v>0</v>
      </c>
      <c r="HR29" s="281">
        <f t="shared" si="50"/>
        <v>0</v>
      </c>
      <c r="HS29" s="281">
        <f t="shared" si="50"/>
        <v>0</v>
      </c>
      <c r="HT29" s="281">
        <f t="shared" si="50"/>
        <v>0</v>
      </c>
      <c r="HU29" s="281">
        <f t="shared" si="50"/>
        <v>0</v>
      </c>
      <c r="HV29" s="281">
        <f t="shared" si="50"/>
        <v>0</v>
      </c>
      <c r="HW29" s="281">
        <f t="shared" si="50"/>
        <v>0</v>
      </c>
      <c r="HX29" s="281">
        <f t="shared" si="50"/>
        <v>0</v>
      </c>
      <c r="HY29" s="281">
        <f t="shared" si="50"/>
        <v>0</v>
      </c>
      <c r="HZ29" s="281">
        <f t="shared" si="50"/>
        <v>0</v>
      </c>
      <c r="IA29" s="281">
        <f t="shared" si="50"/>
        <v>0</v>
      </c>
      <c r="IB29" s="281">
        <f t="shared" si="50"/>
        <v>0</v>
      </c>
      <c r="IC29" s="281">
        <f t="shared" si="50"/>
        <v>0</v>
      </c>
      <c r="ID29" s="281">
        <f t="shared" si="50"/>
        <v>0</v>
      </c>
      <c r="IE29" s="281">
        <f t="shared" si="50"/>
        <v>0</v>
      </c>
      <c r="IF29" s="281">
        <f t="shared" si="50"/>
        <v>0</v>
      </c>
      <c r="IG29" s="281">
        <f t="shared" si="50"/>
        <v>0</v>
      </c>
      <c r="IH29" s="281">
        <f t="shared" si="50"/>
        <v>0</v>
      </c>
      <c r="II29" s="281">
        <f t="shared" si="50"/>
        <v>0</v>
      </c>
      <c r="IJ29" s="281">
        <f t="shared" si="50"/>
        <v>0</v>
      </c>
      <c r="IK29" s="281">
        <f t="shared" si="50"/>
        <v>0</v>
      </c>
      <c r="IL29" s="281">
        <f t="shared" si="50"/>
        <v>0</v>
      </c>
      <c r="IM29" s="281">
        <f t="shared" si="50"/>
        <v>0</v>
      </c>
      <c r="IN29" s="281">
        <f t="shared" si="50"/>
        <v>0</v>
      </c>
      <c r="IO29" s="281">
        <f t="shared" si="50"/>
        <v>0</v>
      </c>
      <c r="IP29" s="281">
        <f t="shared" si="50"/>
        <v>0</v>
      </c>
      <c r="IQ29" s="281">
        <f t="shared" si="50"/>
        <v>0</v>
      </c>
      <c r="IR29" s="281">
        <f t="shared" si="50"/>
        <v>0</v>
      </c>
      <c r="IS29" s="281">
        <f t="shared" si="50"/>
        <v>0</v>
      </c>
      <c r="IT29" s="281">
        <f t="shared" si="50"/>
        <v>0</v>
      </c>
      <c r="IU29" s="281">
        <f t="shared" si="50"/>
        <v>0</v>
      </c>
      <c r="IV29" s="281">
        <f t="shared" si="50"/>
        <v>0</v>
      </c>
      <c r="IW29" s="281">
        <f t="shared" si="50"/>
        <v>0</v>
      </c>
      <c r="IX29" s="281">
        <f t="shared" si="50"/>
        <v>0</v>
      </c>
      <c r="IY29" s="281">
        <f t="shared" si="50"/>
        <v>0</v>
      </c>
      <c r="IZ29" s="281">
        <f t="shared" si="50"/>
        <v>0</v>
      </c>
      <c r="JA29" s="281">
        <f t="shared" si="50"/>
        <v>0</v>
      </c>
      <c r="JB29" s="281">
        <f t="shared" si="50"/>
        <v>0</v>
      </c>
      <c r="JC29" s="281">
        <f t="shared" si="50"/>
        <v>0</v>
      </c>
      <c r="JD29" s="281">
        <f t="shared" si="50"/>
        <v>0</v>
      </c>
      <c r="JE29" s="281">
        <f t="shared" si="50"/>
        <v>0</v>
      </c>
      <c r="JF29" s="281">
        <f t="shared" ref="JF29:JL29" si="51">HLOOKUP(JF6,$I$10:$AE$14,5)</f>
        <v>0</v>
      </c>
      <c r="JG29" s="281">
        <f t="shared" si="51"/>
        <v>0</v>
      </c>
      <c r="JH29" s="281">
        <f t="shared" si="51"/>
        <v>0</v>
      </c>
      <c r="JI29" s="281">
        <f t="shared" si="51"/>
        <v>0</v>
      </c>
      <c r="JJ29" s="281">
        <f t="shared" si="51"/>
        <v>0</v>
      </c>
      <c r="JK29" s="281">
        <f t="shared" si="51"/>
        <v>0</v>
      </c>
      <c r="JL29" s="281">
        <f t="shared" si="51"/>
        <v>0</v>
      </c>
      <c r="JM29" s="92" t="s">
        <v>321</v>
      </c>
    </row>
    <row r="30" spans="2:273" x14ac:dyDescent="0.25">
      <c r="D30" s="92" t="s">
        <v>326</v>
      </c>
      <c r="E30" s="282">
        <v>6</v>
      </c>
      <c r="F30" s="283" t="s">
        <v>294</v>
      </c>
      <c r="I30" s="284">
        <f t="shared" ref="I30:BT30" si="52">IF(MONTH(I5)=$E$30, 1, 0)</f>
        <v>0</v>
      </c>
      <c r="J30" s="284">
        <f t="shared" si="52"/>
        <v>0</v>
      </c>
      <c r="K30" s="284">
        <f t="shared" si="52"/>
        <v>0</v>
      </c>
      <c r="L30" s="284">
        <f t="shared" si="52"/>
        <v>0</v>
      </c>
      <c r="M30" s="284">
        <f t="shared" si="52"/>
        <v>0</v>
      </c>
      <c r="N30" s="284">
        <f t="shared" si="52"/>
        <v>1</v>
      </c>
      <c r="O30" s="284">
        <f t="shared" si="52"/>
        <v>0</v>
      </c>
      <c r="P30" s="284">
        <f t="shared" si="52"/>
        <v>0</v>
      </c>
      <c r="Q30" s="284">
        <f t="shared" si="52"/>
        <v>0</v>
      </c>
      <c r="R30" s="284">
        <f t="shared" si="52"/>
        <v>0</v>
      </c>
      <c r="S30" s="284">
        <f t="shared" si="52"/>
        <v>0</v>
      </c>
      <c r="T30" s="284">
        <f t="shared" si="52"/>
        <v>0</v>
      </c>
      <c r="U30" s="284">
        <f t="shared" si="52"/>
        <v>0</v>
      </c>
      <c r="V30" s="284">
        <f t="shared" si="52"/>
        <v>0</v>
      </c>
      <c r="W30" s="284">
        <f t="shared" si="52"/>
        <v>0</v>
      </c>
      <c r="X30" s="284">
        <f t="shared" si="52"/>
        <v>0</v>
      </c>
      <c r="Y30" s="284">
        <f t="shared" si="52"/>
        <v>0</v>
      </c>
      <c r="Z30" s="284">
        <f t="shared" si="52"/>
        <v>1</v>
      </c>
      <c r="AA30" s="284">
        <f t="shared" si="52"/>
        <v>0</v>
      </c>
      <c r="AB30" s="284">
        <f t="shared" si="52"/>
        <v>0</v>
      </c>
      <c r="AC30" s="284">
        <f t="shared" si="52"/>
        <v>0</v>
      </c>
      <c r="AD30" s="284">
        <f t="shared" si="52"/>
        <v>0</v>
      </c>
      <c r="AE30" s="284">
        <f t="shared" si="52"/>
        <v>0</v>
      </c>
      <c r="AF30" s="284">
        <f t="shared" si="52"/>
        <v>0</v>
      </c>
      <c r="AG30" s="284">
        <f t="shared" si="52"/>
        <v>0</v>
      </c>
      <c r="AH30" s="284">
        <f t="shared" si="52"/>
        <v>0</v>
      </c>
      <c r="AI30" s="284">
        <f t="shared" si="52"/>
        <v>0</v>
      </c>
      <c r="AJ30" s="284">
        <f t="shared" si="52"/>
        <v>0</v>
      </c>
      <c r="AK30" s="284">
        <f t="shared" si="52"/>
        <v>0</v>
      </c>
      <c r="AL30" s="284">
        <f t="shared" si="52"/>
        <v>1</v>
      </c>
      <c r="AM30" s="284">
        <f t="shared" si="52"/>
        <v>0</v>
      </c>
      <c r="AN30" s="284">
        <f t="shared" si="52"/>
        <v>0</v>
      </c>
      <c r="AO30" s="284">
        <f t="shared" si="52"/>
        <v>0</v>
      </c>
      <c r="AP30" s="284">
        <f t="shared" si="52"/>
        <v>0</v>
      </c>
      <c r="AQ30" s="284">
        <f t="shared" si="52"/>
        <v>0</v>
      </c>
      <c r="AR30" s="284">
        <f t="shared" si="52"/>
        <v>0</v>
      </c>
      <c r="AS30" s="284">
        <f t="shared" si="52"/>
        <v>0</v>
      </c>
      <c r="AT30" s="284">
        <f t="shared" si="52"/>
        <v>0</v>
      </c>
      <c r="AU30" s="284">
        <f t="shared" si="52"/>
        <v>0</v>
      </c>
      <c r="AV30" s="284">
        <f t="shared" si="52"/>
        <v>0</v>
      </c>
      <c r="AW30" s="284">
        <f t="shared" si="52"/>
        <v>0</v>
      </c>
      <c r="AX30" s="284">
        <f t="shared" si="52"/>
        <v>1</v>
      </c>
      <c r="AY30" s="284">
        <f t="shared" si="52"/>
        <v>0</v>
      </c>
      <c r="AZ30" s="284">
        <f t="shared" si="52"/>
        <v>0</v>
      </c>
      <c r="BA30" s="284">
        <f t="shared" si="52"/>
        <v>0</v>
      </c>
      <c r="BB30" s="284">
        <f t="shared" si="52"/>
        <v>0</v>
      </c>
      <c r="BC30" s="284">
        <f t="shared" si="52"/>
        <v>0</v>
      </c>
      <c r="BD30" s="284">
        <f t="shared" si="52"/>
        <v>0</v>
      </c>
      <c r="BE30" s="284">
        <f t="shared" si="52"/>
        <v>0</v>
      </c>
      <c r="BF30" s="284">
        <f t="shared" si="52"/>
        <v>0</v>
      </c>
      <c r="BG30" s="284">
        <f t="shared" si="52"/>
        <v>0</v>
      </c>
      <c r="BH30" s="284">
        <f t="shared" si="52"/>
        <v>0</v>
      </c>
      <c r="BI30" s="284">
        <f t="shared" si="52"/>
        <v>0</v>
      </c>
      <c r="BJ30" s="284">
        <f t="shared" si="52"/>
        <v>1</v>
      </c>
      <c r="BK30" s="284">
        <f t="shared" si="52"/>
        <v>0</v>
      </c>
      <c r="BL30" s="284">
        <f t="shared" si="52"/>
        <v>0</v>
      </c>
      <c r="BM30" s="284">
        <f t="shared" si="52"/>
        <v>0</v>
      </c>
      <c r="BN30" s="284">
        <f t="shared" si="52"/>
        <v>0</v>
      </c>
      <c r="BO30" s="284">
        <f t="shared" si="52"/>
        <v>0</v>
      </c>
      <c r="BP30" s="284">
        <f t="shared" si="52"/>
        <v>0</v>
      </c>
      <c r="BQ30" s="284">
        <f t="shared" si="52"/>
        <v>0</v>
      </c>
      <c r="BR30" s="284">
        <f t="shared" si="52"/>
        <v>0</v>
      </c>
      <c r="BS30" s="284">
        <f t="shared" si="52"/>
        <v>0</v>
      </c>
      <c r="BT30" s="284">
        <f t="shared" si="52"/>
        <v>0</v>
      </c>
      <c r="BU30" s="284">
        <f t="shared" ref="BU30:EF30" si="53">IF(MONTH(BU5)=$E$30, 1, 0)</f>
        <v>0</v>
      </c>
      <c r="BV30" s="284">
        <f t="shared" si="53"/>
        <v>1</v>
      </c>
      <c r="BW30" s="284">
        <f t="shared" si="53"/>
        <v>0</v>
      </c>
      <c r="BX30" s="284">
        <f t="shared" si="53"/>
        <v>0</v>
      </c>
      <c r="BY30" s="284">
        <f t="shared" si="53"/>
        <v>0</v>
      </c>
      <c r="BZ30" s="284">
        <f t="shared" si="53"/>
        <v>0</v>
      </c>
      <c r="CA30" s="284">
        <f t="shared" si="53"/>
        <v>0</v>
      </c>
      <c r="CB30" s="284">
        <f t="shared" si="53"/>
        <v>0</v>
      </c>
      <c r="CC30" s="284">
        <f t="shared" si="53"/>
        <v>0</v>
      </c>
      <c r="CD30" s="284">
        <f t="shared" si="53"/>
        <v>0</v>
      </c>
      <c r="CE30" s="284">
        <f t="shared" si="53"/>
        <v>0</v>
      </c>
      <c r="CF30" s="284">
        <f t="shared" si="53"/>
        <v>0</v>
      </c>
      <c r="CG30" s="284">
        <f t="shared" si="53"/>
        <v>0</v>
      </c>
      <c r="CH30" s="284">
        <f t="shared" si="53"/>
        <v>1</v>
      </c>
      <c r="CI30" s="284">
        <f t="shared" si="53"/>
        <v>0</v>
      </c>
      <c r="CJ30" s="284">
        <f t="shared" si="53"/>
        <v>0</v>
      </c>
      <c r="CK30" s="284">
        <f t="shared" si="53"/>
        <v>0</v>
      </c>
      <c r="CL30" s="284">
        <f t="shared" si="53"/>
        <v>0</v>
      </c>
      <c r="CM30" s="284">
        <f t="shared" si="53"/>
        <v>0</v>
      </c>
      <c r="CN30" s="284">
        <f t="shared" si="53"/>
        <v>0</v>
      </c>
      <c r="CO30" s="284">
        <f t="shared" si="53"/>
        <v>0</v>
      </c>
      <c r="CP30" s="284">
        <f t="shared" si="53"/>
        <v>0</v>
      </c>
      <c r="CQ30" s="284">
        <f t="shared" si="53"/>
        <v>0</v>
      </c>
      <c r="CR30" s="284">
        <f t="shared" si="53"/>
        <v>0</v>
      </c>
      <c r="CS30" s="284">
        <f t="shared" si="53"/>
        <v>0</v>
      </c>
      <c r="CT30" s="284">
        <f t="shared" si="53"/>
        <v>1</v>
      </c>
      <c r="CU30" s="284">
        <f t="shared" si="53"/>
        <v>0</v>
      </c>
      <c r="CV30" s="284">
        <f t="shared" si="53"/>
        <v>0</v>
      </c>
      <c r="CW30" s="284">
        <f t="shared" si="53"/>
        <v>0</v>
      </c>
      <c r="CX30" s="284">
        <f t="shared" si="53"/>
        <v>0</v>
      </c>
      <c r="CY30" s="284">
        <f t="shared" si="53"/>
        <v>0</v>
      </c>
      <c r="CZ30" s="284">
        <f t="shared" si="53"/>
        <v>0</v>
      </c>
      <c r="DA30" s="284">
        <f t="shared" si="53"/>
        <v>0</v>
      </c>
      <c r="DB30" s="284">
        <f t="shared" si="53"/>
        <v>0</v>
      </c>
      <c r="DC30" s="284">
        <f t="shared" si="53"/>
        <v>0</v>
      </c>
      <c r="DD30" s="284">
        <f t="shared" si="53"/>
        <v>0</v>
      </c>
      <c r="DE30" s="284">
        <f t="shared" si="53"/>
        <v>0</v>
      </c>
      <c r="DF30" s="284">
        <f t="shared" si="53"/>
        <v>1</v>
      </c>
      <c r="DG30" s="284">
        <f t="shared" si="53"/>
        <v>0</v>
      </c>
      <c r="DH30" s="284">
        <f t="shared" si="53"/>
        <v>0</v>
      </c>
      <c r="DI30" s="284">
        <f t="shared" si="53"/>
        <v>0</v>
      </c>
      <c r="DJ30" s="284">
        <f t="shared" si="53"/>
        <v>0</v>
      </c>
      <c r="DK30" s="284">
        <f t="shared" si="53"/>
        <v>0</v>
      </c>
      <c r="DL30" s="284">
        <f t="shared" si="53"/>
        <v>0</v>
      </c>
      <c r="DM30" s="284">
        <f t="shared" si="53"/>
        <v>0</v>
      </c>
      <c r="DN30" s="284">
        <f t="shared" si="53"/>
        <v>0</v>
      </c>
      <c r="DO30" s="284">
        <f t="shared" si="53"/>
        <v>0</v>
      </c>
      <c r="DP30" s="284">
        <f t="shared" si="53"/>
        <v>0</v>
      </c>
      <c r="DQ30" s="284">
        <f t="shared" si="53"/>
        <v>0</v>
      </c>
      <c r="DR30" s="284">
        <f t="shared" si="53"/>
        <v>1</v>
      </c>
      <c r="DS30" s="284">
        <f t="shared" si="53"/>
        <v>0</v>
      </c>
      <c r="DT30" s="284">
        <f t="shared" si="53"/>
        <v>0</v>
      </c>
      <c r="DU30" s="284">
        <f t="shared" si="53"/>
        <v>0</v>
      </c>
      <c r="DV30" s="284">
        <f t="shared" si="53"/>
        <v>0</v>
      </c>
      <c r="DW30" s="284">
        <f t="shared" si="53"/>
        <v>0</v>
      </c>
      <c r="DX30" s="284">
        <f t="shared" si="53"/>
        <v>0</v>
      </c>
      <c r="DY30" s="284">
        <f t="shared" si="53"/>
        <v>0</v>
      </c>
      <c r="DZ30" s="284">
        <f t="shared" si="53"/>
        <v>0</v>
      </c>
      <c r="EA30" s="284">
        <f t="shared" si="53"/>
        <v>0</v>
      </c>
      <c r="EB30" s="284">
        <f t="shared" si="53"/>
        <v>0</v>
      </c>
      <c r="EC30" s="284">
        <f t="shared" si="53"/>
        <v>0</v>
      </c>
      <c r="ED30" s="284">
        <f t="shared" si="53"/>
        <v>1</v>
      </c>
      <c r="EE30" s="284">
        <f t="shared" si="53"/>
        <v>0</v>
      </c>
      <c r="EF30" s="284">
        <f t="shared" si="53"/>
        <v>0</v>
      </c>
      <c r="EG30" s="284">
        <f t="shared" ref="EG30:GR30" si="54">IF(MONTH(EG5)=$E$30, 1, 0)</f>
        <v>0</v>
      </c>
      <c r="EH30" s="284">
        <f t="shared" si="54"/>
        <v>0</v>
      </c>
      <c r="EI30" s="284">
        <f t="shared" si="54"/>
        <v>0</v>
      </c>
      <c r="EJ30" s="284">
        <f t="shared" si="54"/>
        <v>0</v>
      </c>
      <c r="EK30" s="284">
        <f t="shared" si="54"/>
        <v>0</v>
      </c>
      <c r="EL30" s="284">
        <f t="shared" si="54"/>
        <v>0</v>
      </c>
      <c r="EM30" s="284">
        <f t="shared" si="54"/>
        <v>0</v>
      </c>
      <c r="EN30" s="284">
        <f t="shared" si="54"/>
        <v>0</v>
      </c>
      <c r="EO30" s="284">
        <f t="shared" si="54"/>
        <v>0</v>
      </c>
      <c r="EP30" s="284">
        <f t="shared" si="54"/>
        <v>1</v>
      </c>
      <c r="EQ30" s="284">
        <f t="shared" si="54"/>
        <v>0</v>
      </c>
      <c r="ER30" s="284">
        <f t="shared" si="54"/>
        <v>0</v>
      </c>
      <c r="ES30" s="284">
        <f t="shared" si="54"/>
        <v>0</v>
      </c>
      <c r="ET30" s="284">
        <f t="shared" si="54"/>
        <v>0</v>
      </c>
      <c r="EU30" s="284">
        <f t="shared" si="54"/>
        <v>0</v>
      </c>
      <c r="EV30" s="284">
        <f t="shared" si="54"/>
        <v>0</v>
      </c>
      <c r="EW30" s="284">
        <f t="shared" si="54"/>
        <v>0</v>
      </c>
      <c r="EX30" s="284">
        <f t="shared" si="54"/>
        <v>0</v>
      </c>
      <c r="EY30" s="284">
        <f t="shared" si="54"/>
        <v>0</v>
      </c>
      <c r="EZ30" s="284">
        <f t="shared" si="54"/>
        <v>0</v>
      </c>
      <c r="FA30" s="284">
        <f t="shared" si="54"/>
        <v>0</v>
      </c>
      <c r="FB30" s="284">
        <f t="shared" si="54"/>
        <v>1</v>
      </c>
      <c r="FC30" s="284">
        <f t="shared" si="54"/>
        <v>0</v>
      </c>
      <c r="FD30" s="284">
        <f t="shared" si="54"/>
        <v>0</v>
      </c>
      <c r="FE30" s="284">
        <f t="shared" si="54"/>
        <v>0</v>
      </c>
      <c r="FF30" s="284">
        <f t="shared" si="54"/>
        <v>0</v>
      </c>
      <c r="FG30" s="284">
        <f t="shared" si="54"/>
        <v>0</v>
      </c>
      <c r="FH30" s="284">
        <f t="shared" si="54"/>
        <v>0</v>
      </c>
      <c r="FI30" s="284">
        <f t="shared" si="54"/>
        <v>0</v>
      </c>
      <c r="FJ30" s="284">
        <f t="shared" si="54"/>
        <v>0</v>
      </c>
      <c r="FK30" s="284">
        <f t="shared" si="54"/>
        <v>0</v>
      </c>
      <c r="FL30" s="284">
        <f t="shared" si="54"/>
        <v>0</v>
      </c>
      <c r="FM30" s="284">
        <f t="shared" si="54"/>
        <v>0</v>
      </c>
      <c r="FN30" s="284">
        <f t="shared" si="54"/>
        <v>1</v>
      </c>
      <c r="FO30" s="284">
        <f t="shared" si="54"/>
        <v>0</v>
      </c>
      <c r="FP30" s="284">
        <f t="shared" si="54"/>
        <v>0</v>
      </c>
      <c r="FQ30" s="284">
        <f t="shared" si="54"/>
        <v>0</v>
      </c>
      <c r="FR30" s="284">
        <f t="shared" si="54"/>
        <v>0</v>
      </c>
      <c r="FS30" s="284">
        <f t="shared" si="54"/>
        <v>0</v>
      </c>
      <c r="FT30" s="284">
        <f t="shared" si="54"/>
        <v>0</v>
      </c>
      <c r="FU30" s="284">
        <f t="shared" si="54"/>
        <v>0</v>
      </c>
      <c r="FV30" s="284">
        <f t="shared" si="54"/>
        <v>0</v>
      </c>
      <c r="FW30" s="284">
        <f t="shared" si="54"/>
        <v>0</v>
      </c>
      <c r="FX30" s="284">
        <f t="shared" si="54"/>
        <v>0</v>
      </c>
      <c r="FY30" s="284">
        <f t="shared" si="54"/>
        <v>0</v>
      </c>
      <c r="FZ30" s="284">
        <f t="shared" si="54"/>
        <v>1</v>
      </c>
      <c r="GA30" s="284">
        <f t="shared" si="54"/>
        <v>0</v>
      </c>
      <c r="GB30" s="284">
        <f t="shared" si="54"/>
        <v>0</v>
      </c>
      <c r="GC30" s="284">
        <f t="shared" si="54"/>
        <v>0</v>
      </c>
      <c r="GD30" s="284">
        <f t="shared" si="54"/>
        <v>0</v>
      </c>
      <c r="GE30" s="284">
        <f t="shared" si="54"/>
        <v>0</v>
      </c>
      <c r="GF30" s="284">
        <f t="shared" si="54"/>
        <v>0</v>
      </c>
      <c r="GG30" s="284">
        <f t="shared" si="54"/>
        <v>0</v>
      </c>
      <c r="GH30" s="284">
        <f t="shared" si="54"/>
        <v>0</v>
      </c>
      <c r="GI30" s="284">
        <f t="shared" si="54"/>
        <v>0</v>
      </c>
      <c r="GJ30" s="284">
        <f t="shared" si="54"/>
        <v>0</v>
      </c>
      <c r="GK30" s="284">
        <f t="shared" si="54"/>
        <v>0</v>
      </c>
      <c r="GL30" s="284">
        <f t="shared" si="54"/>
        <v>1</v>
      </c>
      <c r="GM30" s="284">
        <f t="shared" si="54"/>
        <v>0</v>
      </c>
      <c r="GN30" s="284">
        <f t="shared" si="54"/>
        <v>0</v>
      </c>
      <c r="GO30" s="284">
        <f t="shared" si="54"/>
        <v>0</v>
      </c>
      <c r="GP30" s="284">
        <f t="shared" si="54"/>
        <v>0</v>
      </c>
      <c r="GQ30" s="284">
        <f t="shared" si="54"/>
        <v>0</v>
      </c>
      <c r="GR30" s="284">
        <f t="shared" si="54"/>
        <v>0</v>
      </c>
      <c r="GS30" s="284">
        <f t="shared" ref="GS30:JD30" si="55">IF(MONTH(GS5)=$E$30, 1, 0)</f>
        <v>0</v>
      </c>
      <c r="GT30" s="284">
        <f t="shared" si="55"/>
        <v>0</v>
      </c>
      <c r="GU30" s="284">
        <f t="shared" si="55"/>
        <v>0</v>
      </c>
      <c r="GV30" s="284">
        <f t="shared" si="55"/>
        <v>0</v>
      </c>
      <c r="GW30" s="284">
        <f t="shared" si="55"/>
        <v>0</v>
      </c>
      <c r="GX30" s="284">
        <f t="shared" si="55"/>
        <v>1</v>
      </c>
      <c r="GY30" s="284">
        <f t="shared" si="55"/>
        <v>0</v>
      </c>
      <c r="GZ30" s="284">
        <f t="shared" si="55"/>
        <v>0</v>
      </c>
      <c r="HA30" s="284">
        <f t="shared" si="55"/>
        <v>0</v>
      </c>
      <c r="HB30" s="284">
        <f t="shared" si="55"/>
        <v>0</v>
      </c>
      <c r="HC30" s="284">
        <f t="shared" si="55"/>
        <v>0</v>
      </c>
      <c r="HD30" s="284">
        <f t="shared" si="55"/>
        <v>0</v>
      </c>
      <c r="HE30" s="284">
        <f t="shared" si="55"/>
        <v>0</v>
      </c>
      <c r="HF30" s="284">
        <f t="shared" si="55"/>
        <v>0</v>
      </c>
      <c r="HG30" s="284">
        <f t="shared" si="55"/>
        <v>0</v>
      </c>
      <c r="HH30" s="284">
        <f t="shared" si="55"/>
        <v>0</v>
      </c>
      <c r="HI30" s="284">
        <f t="shared" si="55"/>
        <v>0</v>
      </c>
      <c r="HJ30" s="284">
        <f t="shared" si="55"/>
        <v>1</v>
      </c>
      <c r="HK30" s="284">
        <f t="shared" si="55"/>
        <v>0</v>
      </c>
      <c r="HL30" s="284">
        <f t="shared" si="55"/>
        <v>0</v>
      </c>
      <c r="HM30" s="284">
        <f t="shared" si="55"/>
        <v>0</v>
      </c>
      <c r="HN30" s="284">
        <f t="shared" si="55"/>
        <v>0</v>
      </c>
      <c r="HO30" s="284">
        <f t="shared" si="55"/>
        <v>0</v>
      </c>
      <c r="HP30" s="284">
        <f t="shared" si="55"/>
        <v>0</v>
      </c>
      <c r="HQ30" s="284">
        <f t="shared" si="55"/>
        <v>0</v>
      </c>
      <c r="HR30" s="284">
        <f t="shared" si="55"/>
        <v>0</v>
      </c>
      <c r="HS30" s="284">
        <f t="shared" si="55"/>
        <v>0</v>
      </c>
      <c r="HT30" s="284">
        <f t="shared" si="55"/>
        <v>0</v>
      </c>
      <c r="HU30" s="284">
        <f t="shared" si="55"/>
        <v>0</v>
      </c>
      <c r="HV30" s="284">
        <f t="shared" si="55"/>
        <v>1</v>
      </c>
      <c r="HW30" s="284">
        <f t="shared" si="55"/>
        <v>0</v>
      </c>
      <c r="HX30" s="284">
        <f t="shared" si="55"/>
        <v>0</v>
      </c>
      <c r="HY30" s="284">
        <f t="shared" si="55"/>
        <v>0</v>
      </c>
      <c r="HZ30" s="284">
        <f t="shared" si="55"/>
        <v>0</v>
      </c>
      <c r="IA30" s="284">
        <f t="shared" si="55"/>
        <v>0</v>
      </c>
      <c r="IB30" s="284">
        <f t="shared" si="55"/>
        <v>0</v>
      </c>
      <c r="IC30" s="284">
        <f t="shared" si="55"/>
        <v>0</v>
      </c>
      <c r="ID30" s="284">
        <f t="shared" si="55"/>
        <v>0</v>
      </c>
      <c r="IE30" s="284">
        <f t="shared" si="55"/>
        <v>0</v>
      </c>
      <c r="IF30" s="284">
        <f t="shared" si="55"/>
        <v>0</v>
      </c>
      <c r="IG30" s="284">
        <f t="shared" si="55"/>
        <v>0</v>
      </c>
      <c r="IH30" s="284">
        <f t="shared" si="55"/>
        <v>1</v>
      </c>
      <c r="II30" s="284">
        <f t="shared" si="55"/>
        <v>0</v>
      </c>
      <c r="IJ30" s="284">
        <f t="shared" si="55"/>
        <v>0</v>
      </c>
      <c r="IK30" s="284">
        <f t="shared" si="55"/>
        <v>0</v>
      </c>
      <c r="IL30" s="284">
        <f t="shared" si="55"/>
        <v>0</v>
      </c>
      <c r="IM30" s="284">
        <f t="shared" si="55"/>
        <v>0</v>
      </c>
      <c r="IN30" s="284">
        <f t="shared" si="55"/>
        <v>0</v>
      </c>
      <c r="IO30" s="284">
        <f t="shared" si="55"/>
        <v>0</v>
      </c>
      <c r="IP30" s="284">
        <f t="shared" si="55"/>
        <v>0</v>
      </c>
      <c r="IQ30" s="284">
        <f t="shared" si="55"/>
        <v>0</v>
      </c>
      <c r="IR30" s="284">
        <f t="shared" si="55"/>
        <v>0</v>
      </c>
      <c r="IS30" s="284">
        <f t="shared" si="55"/>
        <v>0</v>
      </c>
      <c r="IT30" s="284">
        <f t="shared" si="55"/>
        <v>1</v>
      </c>
      <c r="IU30" s="284">
        <f t="shared" si="55"/>
        <v>0</v>
      </c>
      <c r="IV30" s="284">
        <f t="shared" si="55"/>
        <v>0</v>
      </c>
      <c r="IW30" s="284">
        <f t="shared" si="55"/>
        <v>0</v>
      </c>
      <c r="IX30" s="284">
        <f t="shared" si="55"/>
        <v>0</v>
      </c>
      <c r="IY30" s="284">
        <f t="shared" si="55"/>
        <v>0</v>
      </c>
      <c r="IZ30" s="284">
        <f t="shared" si="55"/>
        <v>0</v>
      </c>
      <c r="JA30" s="284">
        <f t="shared" si="55"/>
        <v>0</v>
      </c>
      <c r="JB30" s="284">
        <f t="shared" si="55"/>
        <v>0</v>
      </c>
      <c r="JC30" s="284">
        <f t="shared" si="55"/>
        <v>0</v>
      </c>
      <c r="JD30" s="284">
        <f t="shared" si="55"/>
        <v>0</v>
      </c>
      <c r="JE30" s="284">
        <f t="shared" ref="JE30:JL30" si="56">IF(MONTH(JE5)=$E$30, 1, 0)</f>
        <v>0</v>
      </c>
      <c r="JF30" s="284">
        <f t="shared" si="56"/>
        <v>1</v>
      </c>
      <c r="JG30" s="284">
        <f t="shared" si="56"/>
        <v>0</v>
      </c>
      <c r="JH30" s="284">
        <f t="shared" si="56"/>
        <v>0</v>
      </c>
      <c r="JI30" s="284">
        <f t="shared" si="56"/>
        <v>0</v>
      </c>
      <c r="JJ30" s="284">
        <f t="shared" si="56"/>
        <v>0</v>
      </c>
      <c r="JK30" s="284">
        <f t="shared" si="56"/>
        <v>0</v>
      </c>
      <c r="JL30" s="284">
        <f t="shared" si="56"/>
        <v>0</v>
      </c>
      <c r="JM30" s="92" t="s">
        <v>321</v>
      </c>
    </row>
    <row r="31" spans="2:273" x14ac:dyDescent="0.25">
      <c r="D31" s="92" t="s">
        <v>311</v>
      </c>
      <c r="E31" s="270"/>
      <c r="F31" s="92" t="s">
        <v>347</v>
      </c>
      <c r="H31" s="274"/>
      <c r="I31" s="285">
        <f t="shared" ref="I31:BT31" si="57">IF(I7=1,100, IF(I30=1, H31*(1+I29), H31))</f>
        <v>100</v>
      </c>
      <c r="J31" s="285">
        <f t="shared" si="57"/>
        <v>100</v>
      </c>
      <c r="K31" s="285">
        <f t="shared" si="57"/>
        <v>100</v>
      </c>
      <c r="L31" s="285">
        <f t="shared" si="57"/>
        <v>100</v>
      </c>
      <c r="M31" s="285">
        <f t="shared" si="57"/>
        <v>100</v>
      </c>
      <c r="N31" s="285">
        <f t="shared" si="57"/>
        <v>100</v>
      </c>
      <c r="O31" s="285">
        <f t="shared" si="57"/>
        <v>100</v>
      </c>
      <c r="P31" s="285">
        <f t="shared" si="57"/>
        <v>100</v>
      </c>
      <c r="Q31" s="285">
        <f t="shared" si="57"/>
        <v>100</v>
      </c>
      <c r="R31" s="285">
        <f t="shared" si="57"/>
        <v>100</v>
      </c>
      <c r="S31" s="285">
        <f t="shared" si="57"/>
        <v>100</v>
      </c>
      <c r="T31" s="285">
        <f t="shared" si="57"/>
        <v>100</v>
      </c>
      <c r="U31" s="285">
        <f t="shared" si="57"/>
        <v>100</v>
      </c>
      <c r="V31" s="285">
        <f t="shared" si="57"/>
        <v>100</v>
      </c>
      <c r="W31" s="285">
        <f t="shared" si="57"/>
        <v>100</v>
      </c>
      <c r="X31" s="285">
        <f t="shared" si="57"/>
        <v>100</v>
      </c>
      <c r="Y31" s="285">
        <f t="shared" si="57"/>
        <v>100</v>
      </c>
      <c r="Z31" s="285">
        <f t="shared" si="57"/>
        <v>100</v>
      </c>
      <c r="AA31" s="285">
        <f t="shared" si="57"/>
        <v>100</v>
      </c>
      <c r="AB31" s="285">
        <f t="shared" si="57"/>
        <v>100</v>
      </c>
      <c r="AC31" s="285">
        <f t="shared" si="57"/>
        <v>100</v>
      </c>
      <c r="AD31" s="285">
        <f t="shared" si="57"/>
        <v>100</v>
      </c>
      <c r="AE31" s="285">
        <f t="shared" si="57"/>
        <v>100</v>
      </c>
      <c r="AF31" s="285">
        <f t="shared" si="57"/>
        <v>100</v>
      </c>
      <c r="AG31" s="285">
        <f t="shared" si="57"/>
        <v>100</v>
      </c>
      <c r="AH31" s="285">
        <f t="shared" si="57"/>
        <v>100</v>
      </c>
      <c r="AI31" s="285">
        <f t="shared" si="57"/>
        <v>100</v>
      </c>
      <c r="AJ31" s="285">
        <f t="shared" si="57"/>
        <v>100</v>
      </c>
      <c r="AK31" s="285">
        <f t="shared" si="57"/>
        <v>100</v>
      </c>
      <c r="AL31" s="285">
        <f t="shared" si="57"/>
        <v>100</v>
      </c>
      <c r="AM31" s="285">
        <f t="shared" si="57"/>
        <v>100</v>
      </c>
      <c r="AN31" s="285">
        <f t="shared" si="57"/>
        <v>100</v>
      </c>
      <c r="AO31" s="285">
        <f t="shared" si="57"/>
        <v>100</v>
      </c>
      <c r="AP31" s="285">
        <f t="shared" si="57"/>
        <v>100</v>
      </c>
      <c r="AQ31" s="285">
        <f t="shared" si="57"/>
        <v>100</v>
      </c>
      <c r="AR31" s="285">
        <f t="shared" si="57"/>
        <v>100</v>
      </c>
      <c r="AS31" s="285">
        <f t="shared" si="57"/>
        <v>100</v>
      </c>
      <c r="AT31" s="285">
        <f t="shared" si="57"/>
        <v>100</v>
      </c>
      <c r="AU31" s="285">
        <f t="shared" si="57"/>
        <v>100</v>
      </c>
      <c r="AV31" s="285">
        <f t="shared" si="57"/>
        <v>100</v>
      </c>
      <c r="AW31" s="285">
        <f t="shared" si="57"/>
        <v>100</v>
      </c>
      <c r="AX31" s="285">
        <f t="shared" si="57"/>
        <v>100</v>
      </c>
      <c r="AY31" s="285">
        <f t="shared" si="57"/>
        <v>100</v>
      </c>
      <c r="AZ31" s="285">
        <f t="shared" si="57"/>
        <v>100</v>
      </c>
      <c r="BA31" s="285">
        <f t="shared" si="57"/>
        <v>100</v>
      </c>
      <c r="BB31" s="285">
        <f t="shared" si="57"/>
        <v>100</v>
      </c>
      <c r="BC31" s="285">
        <f t="shared" si="57"/>
        <v>100</v>
      </c>
      <c r="BD31" s="285">
        <f t="shared" si="57"/>
        <v>100</v>
      </c>
      <c r="BE31" s="285">
        <f t="shared" si="57"/>
        <v>100</v>
      </c>
      <c r="BF31" s="285">
        <f t="shared" si="57"/>
        <v>100</v>
      </c>
      <c r="BG31" s="285">
        <f t="shared" si="57"/>
        <v>100</v>
      </c>
      <c r="BH31" s="285">
        <f t="shared" si="57"/>
        <v>100</v>
      </c>
      <c r="BI31" s="285">
        <f t="shared" si="57"/>
        <v>100</v>
      </c>
      <c r="BJ31" s="285">
        <f t="shared" si="57"/>
        <v>100</v>
      </c>
      <c r="BK31" s="285">
        <f t="shared" si="57"/>
        <v>100</v>
      </c>
      <c r="BL31" s="285">
        <f t="shared" si="57"/>
        <v>100</v>
      </c>
      <c r="BM31" s="285">
        <f t="shared" si="57"/>
        <v>100</v>
      </c>
      <c r="BN31" s="285">
        <f t="shared" si="57"/>
        <v>100</v>
      </c>
      <c r="BO31" s="285">
        <f t="shared" si="57"/>
        <v>100</v>
      </c>
      <c r="BP31" s="285">
        <f t="shared" si="57"/>
        <v>100</v>
      </c>
      <c r="BQ31" s="285">
        <f t="shared" si="57"/>
        <v>100</v>
      </c>
      <c r="BR31" s="285">
        <f t="shared" si="57"/>
        <v>100</v>
      </c>
      <c r="BS31" s="285">
        <f t="shared" si="57"/>
        <v>100</v>
      </c>
      <c r="BT31" s="285">
        <f t="shared" si="57"/>
        <v>100</v>
      </c>
      <c r="BU31" s="285">
        <f t="shared" ref="BU31:EF31" si="58">IF(BU7=1,100, IF(BU30=1, BT31*(1+BU29), BT31))</f>
        <v>100</v>
      </c>
      <c r="BV31" s="285">
        <f t="shared" si="58"/>
        <v>100</v>
      </c>
      <c r="BW31" s="285">
        <f t="shared" si="58"/>
        <v>100</v>
      </c>
      <c r="BX31" s="285">
        <f t="shared" si="58"/>
        <v>100</v>
      </c>
      <c r="BY31" s="285">
        <f t="shared" si="58"/>
        <v>100</v>
      </c>
      <c r="BZ31" s="285">
        <f t="shared" si="58"/>
        <v>100</v>
      </c>
      <c r="CA31" s="285">
        <f t="shared" si="58"/>
        <v>100</v>
      </c>
      <c r="CB31" s="285">
        <f t="shared" si="58"/>
        <v>100</v>
      </c>
      <c r="CC31" s="285">
        <f t="shared" si="58"/>
        <v>100</v>
      </c>
      <c r="CD31" s="285">
        <f t="shared" si="58"/>
        <v>100</v>
      </c>
      <c r="CE31" s="285">
        <f t="shared" si="58"/>
        <v>100</v>
      </c>
      <c r="CF31" s="285">
        <f t="shared" si="58"/>
        <v>100</v>
      </c>
      <c r="CG31" s="285">
        <f t="shared" si="58"/>
        <v>100</v>
      </c>
      <c r="CH31" s="285">
        <f t="shared" si="58"/>
        <v>100</v>
      </c>
      <c r="CI31" s="285">
        <f t="shared" si="58"/>
        <v>100</v>
      </c>
      <c r="CJ31" s="285">
        <f t="shared" si="58"/>
        <v>100</v>
      </c>
      <c r="CK31" s="285">
        <f t="shared" si="58"/>
        <v>100</v>
      </c>
      <c r="CL31" s="285">
        <f t="shared" si="58"/>
        <v>100</v>
      </c>
      <c r="CM31" s="285">
        <f t="shared" si="58"/>
        <v>100</v>
      </c>
      <c r="CN31" s="285">
        <f t="shared" si="58"/>
        <v>100</v>
      </c>
      <c r="CO31" s="285">
        <f t="shared" si="58"/>
        <v>100</v>
      </c>
      <c r="CP31" s="285">
        <f t="shared" si="58"/>
        <v>100</v>
      </c>
      <c r="CQ31" s="285">
        <f t="shared" si="58"/>
        <v>100</v>
      </c>
      <c r="CR31" s="285">
        <f t="shared" si="58"/>
        <v>100</v>
      </c>
      <c r="CS31" s="285">
        <f t="shared" si="58"/>
        <v>100</v>
      </c>
      <c r="CT31" s="285">
        <f t="shared" si="58"/>
        <v>100</v>
      </c>
      <c r="CU31" s="285">
        <f t="shared" si="58"/>
        <v>100</v>
      </c>
      <c r="CV31" s="285">
        <f t="shared" si="58"/>
        <v>100</v>
      </c>
      <c r="CW31" s="285">
        <f t="shared" si="58"/>
        <v>100</v>
      </c>
      <c r="CX31" s="285">
        <f t="shared" si="58"/>
        <v>100</v>
      </c>
      <c r="CY31" s="285">
        <f t="shared" si="58"/>
        <v>100</v>
      </c>
      <c r="CZ31" s="285">
        <f t="shared" si="58"/>
        <v>100</v>
      </c>
      <c r="DA31" s="285">
        <f t="shared" si="58"/>
        <v>100</v>
      </c>
      <c r="DB31" s="285">
        <f t="shared" si="58"/>
        <v>100</v>
      </c>
      <c r="DC31" s="285">
        <f t="shared" si="58"/>
        <v>100</v>
      </c>
      <c r="DD31" s="285">
        <f t="shared" si="58"/>
        <v>100</v>
      </c>
      <c r="DE31" s="285">
        <f t="shared" si="58"/>
        <v>100</v>
      </c>
      <c r="DF31" s="285">
        <f t="shared" si="58"/>
        <v>100</v>
      </c>
      <c r="DG31" s="285">
        <f t="shared" si="58"/>
        <v>100</v>
      </c>
      <c r="DH31" s="285">
        <f t="shared" si="58"/>
        <v>100</v>
      </c>
      <c r="DI31" s="285">
        <f t="shared" si="58"/>
        <v>100</v>
      </c>
      <c r="DJ31" s="285">
        <f t="shared" si="58"/>
        <v>100</v>
      </c>
      <c r="DK31" s="285">
        <f t="shared" si="58"/>
        <v>100</v>
      </c>
      <c r="DL31" s="285">
        <f t="shared" si="58"/>
        <v>100</v>
      </c>
      <c r="DM31" s="285">
        <f t="shared" si="58"/>
        <v>100</v>
      </c>
      <c r="DN31" s="285">
        <f t="shared" si="58"/>
        <v>100</v>
      </c>
      <c r="DO31" s="285">
        <f t="shared" si="58"/>
        <v>100</v>
      </c>
      <c r="DP31" s="285">
        <f t="shared" si="58"/>
        <v>100</v>
      </c>
      <c r="DQ31" s="285">
        <f t="shared" si="58"/>
        <v>100</v>
      </c>
      <c r="DR31" s="285">
        <f t="shared" si="58"/>
        <v>100</v>
      </c>
      <c r="DS31" s="285">
        <f t="shared" si="58"/>
        <v>100</v>
      </c>
      <c r="DT31" s="285">
        <f t="shared" si="58"/>
        <v>100</v>
      </c>
      <c r="DU31" s="285">
        <f t="shared" si="58"/>
        <v>100</v>
      </c>
      <c r="DV31" s="285">
        <f t="shared" si="58"/>
        <v>100</v>
      </c>
      <c r="DW31" s="285">
        <f t="shared" si="58"/>
        <v>100</v>
      </c>
      <c r="DX31" s="285">
        <f t="shared" si="58"/>
        <v>100</v>
      </c>
      <c r="DY31" s="285">
        <f t="shared" si="58"/>
        <v>100</v>
      </c>
      <c r="DZ31" s="285">
        <f t="shared" si="58"/>
        <v>100</v>
      </c>
      <c r="EA31" s="285">
        <f t="shared" si="58"/>
        <v>100</v>
      </c>
      <c r="EB31" s="285">
        <f t="shared" si="58"/>
        <v>100</v>
      </c>
      <c r="EC31" s="285">
        <f t="shared" si="58"/>
        <v>100</v>
      </c>
      <c r="ED31" s="285">
        <f t="shared" si="58"/>
        <v>100</v>
      </c>
      <c r="EE31" s="285">
        <f t="shared" si="58"/>
        <v>100</v>
      </c>
      <c r="EF31" s="285">
        <f t="shared" si="58"/>
        <v>100</v>
      </c>
      <c r="EG31" s="285">
        <f t="shared" ref="EG31:GR31" si="59">IF(EG7=1,100, IF(EG30=1, EF31*(1+EG29), EF31))</f>
        <v>100</v>
      </c>
      <c r="EH31" s="285">
        <f t="shared" si="59"/>
        <v>100</v>
      </c>
      <c r="EI31" s="285">
        <f t="shared" si="59"/>
        <v>100</v>
      </c>
      <c r="EJ31" s="285">
        <f t="shared" si="59"/>
        <v>100</v>
      </c>
      <c r="EK31" s="285">
        <f t="shared" si="59"/>
        <v>100</v>
      </c>
      <c r="EL31" s="285">
        <f t="shared" si="59"/>
        <v>100</v>
      </c>
      <c r="EM31" s="285">
        <f t="shared" si="59"/>
        <v>100</v>
      </c>
      <c r="EN31" s="285">
        <f t="shared" si="59"/>
        <v>100</v>
      </c>
      <c r="EO31" s="285">
        <f t="shared" si="59"/>
        <v>100</v>
      </c>
      <c r="EP31" s="285">
        <f t="shared" si="59"/>
        <v>100</v>
      </c>
      <c r="EQ31" s="285">
        <f t="shared" si="59"/>
        <v>100</v>
      </c>
      <c r="ER31" s="285">
        <f t="shared" si="59"/>
        <v>100</v>
      </c>
      <c r="ES31" s="285">
        <f t="shared" si="59"/>
        <v>100</v>
      </c>
      <c r="ET31" s="285">
        <f t="shared" si="59"/>
        <v>100</v>
      </c>
      <c r="EU31" s="285">
        <f t="shared" si="59"/>
        <v>100</v>
      </c>
      <c r="EV31" s="285">
        <f t="shared" si="59"/>
        <v>100</v>
      </c>
      <c r="EW31" s="285">
        <f t="shared" si="59"/>
        <v>100</v>
      </c>
      <c r="EX31" s="285">
        <f t="shared" si="59"/>
        <v>100</v>
      </c>
      <c r="EY31" s="285">
        <f t="shared" si="59"/>
        <v>100</v>
      </c>
      <c r="EZ31" s="285">
        <f t="shared" si="59"/>
        <v>100</v>
      </c>
      <c r="FA31" s="285">
        <f t="shared" si="59"/>
        <v>100</v>
      </c>
      <c r="FB31" s="285">
        <f t="shared" si="59"/>
        <v>100</v>
      </c>
      <c r="FC31" s="285">
        <f t="shared" si="59"/>
        <v>100</v>
      </c>
      <c r="FD31" s="285">
        <f t="shared" si="59"/>
        <v>100</v>
      </c>
      <c r="FE31" s="285">
        <f t="shared" si="59"/>
        <v>100</v>
      </c>
      <c r="FF31" s="285">
        <f t="shared" si="59"/>
        <v>100</v>
      </c>
      <c r="FG31" s="285">
        <f t="shared" si="59"/>
        <v>100</v>
      </c>
      <c r="FH31" s="285">
        <f t="shared" si="59"/>
        <v>100</v>
      </c>
      <c r="FI31" s="285">
        <f t="shared" si="59"/>
        <v>100</v>
      </c>
      <c r="FJ31" s="285">
        <f t="shared" si="59"/>
        <v>100</v>
      </c>
      <c r="FK31" s="285">
        <f t="shared" si="59"/>
        <v>100</v>
      </c>
      <c r="FL31" s="285">
        <f t="shared" si="59"/>
        <v>100</v>
      </c>
      <c r="FM31" s="285">
        <f t="shared" si="59"/>
        <v>100</v>
      </c>
      <c r="FN31" s="285">
        <f t="shared" si="59"/>
        <v>100</v>
      </c>
      <c r="FO31" s="285">
        <f t="shared" si="59"/>
        <v>100</v>
      </c>
      <c r="FP31" s="285">
        <f t="shared" si="59"/>
        <v>100</v>
      </c>
      <c r="FQ31" s="285">
        <f t="shared" si="59"/>
        <v>100</v>
      </c>
      <c r="FR31" s="285">
        <f t="shared" si="59"/>
        <v>100</v>
      </c>
      <c r="FS31" s="285">
        <f t="shared" si="59"/>
        <v>100</v>
      </c>
      <c r="FT31" s="285">
        <f t="shared" si="59"/>
        <v>100</v>
      </c>
      <c r="FU31" s="285">
        <f t="shared" si="59"/>
        <v>100</v>
      </c>
      <c r="FV31" s="285">
        <f t="shared" si="59"/>
        <v>100</v>
      </c>
      <c r="FW31" s="285">
        <f t="shared" si="59"/>
        <v>100</v>
      </c>
      <c r="FX31" s="285">
        <f t="shared" si="59"/>
        <v>100</v>
      </c>
      <c r="FY31" s="285">
        <f t="shared" si="59"/>
        <v>100</v>
      </c>
      <c r="FZ31" s="285">
        <f t="shared" si="59"/>
        <v>100</v>
      </c>
      <c r="GA31" s="285">
        <f t="shared" si="59"/>
        <v>100</v>
      </c>
      <c r="GB31" s="285">
        <f t="shared" si="59"/>
        <v>100</v>
      </c>
      <c r="GC31" s="285">
        <f t="shared" si="59"/>
        <v>100</v>
      </c>
      <c r="GD31" s="285">
        <f t="shared" si="59"/>
        <v>100</v>
      </c>
      <c r="GE31" s="285">
        <f t="shared" si="59"/>
        <v>100</v>
      </c>
      <c r="GF31" s="285">
        <f t="shared" si="59"/>
        <v>100</v>
      </c>
      <c r="GG31" s="285">
        <f t="shared" si="59"/>
        <v>100</v>
      </c>
      <c r="GH31" s="285">
        <f t="shared" si="59"/>
        <v>100</v>
      </c>
      <c r="GI31" s="285">
        <f t="shared" si="59"/>
        <v>100</v>
      </c>
      <c r="GJ31" s="285">
        <f t="shared" si="59"/>
        <v>100</v>
      </c>
      <c r="GK31" s="285">
        <f t="shared" si="59"/>
        <v>100</v>
      </c>
      <c r="GL31" s="285">
        <f t="shared" si="59"/>
        <v>100</v>
      </c>
      <c r="GM31" s="285">
        <f t="shared" si="59"/>
        <v>100</v>
      </c>
      <c r="GN31" s="285">
        <f t="shared" si="59"/>
        <v>100</v>
      </c>
      <c r="GO31" s="285">
        <f t="shared" si="59"/>
        <v>100</v>
      </c>
      <c r="GP31" s="285">
        <f t="shared" si="59"/>
        <v>100</v>
      </c>
      <c r="GQ31" s="285">
        <f t="shared" si="59"/>
        <v>100</v>
      </c>
      <c r="GR31" s="285">
        <f t="shared" si="59"/>
        <v>100</v>
      </c>
      <c r="GS31" s="285">
        <f t="shared" ref="GS31:JD31" si="60">IF(GS7=1,100, IF(GS30=1, GR31*(1+GS29), GR31))</f>
        <v>100</v>
      </c>
      <c r="GT31" s="285">
        <f t="shared" si="60"/>
        <v>100</v>
      </c>
      <c r="GU31" s="285">
        <f t="shared" si="60"/>
        <v>100</v>
      </c>
      <c r="GV31" s="285">
        <f t="shared" si="60"/>
        <v>100</v>
      </c>
      <c r="GW31" s="285">
        <f t="shared" si="60"/>
        <v>100</v>
      </c>
      <c r="GX31" s="285">
        <f t="shared" si="60"/>
        <v>100</v>
      </c>
      <c r="GY31" s="285">
        <f t="shared" si="60"/>
        <v>100</v>
      </c>
      <c r="GZ31" s="285">
        <f t="shared" si="60"/>
        <v>100</v>
      </c>
      <c r="HA31" s="285">
        <f t="shared" si="60"/>
        <v>100</v>
      </c>
      <c r="HB31" s="285">
        <f t="shared" si="60"/>
        <v>100</v>
      </c>
      <c r="HC31" s="285">
        <f t="shared" si="60"/>
        <v>100</v>
      </c>
      <c r="HD31" s="285">
        <f t="shared" si="60"/>
        <v>100</v>
      </c>
      <c r="HE31" s="285">
        <f t="shared" si="60"/>
        <v>100</v>
      </c>
      <c r="HF31" s="285">
        <f t="shared" si="60"/>
        <v>100</v>
      </c>
      <c r="HG31" s="285">
        <f t="shared" si="60"/>
        <v>100</v>
      </c>
      <c r="HH31" s="285">
        <f t="shared" si="60"/>
        <v>100</v>
      </c>
      <c r="HI31" s="285">
        <f t="shared" si="60"/>
        <v>100</v>
      </c>
      <c r="HJ31" s="285">
        <f t="shared" si="60"/>
        <v>100</v>
      </c>
      <c r="HK31" s="285">
        <f t="shared" si="60"/>
        <v>100</v>
      </c>
      <c r="HL31" s="285">
        <f t="shared" si="60"/>
        <v>100</v>
      </c>
      <c r="HM31" s="285">
        <f t="shared" si="60"/>
        <v>100</v>
      </c>
      <c r="HN31" s="285">
        <f t="shared" si="60"/>
        <v>100</v>
      </c>
      <c r="HO31" s="285">
        <f t="shared" si="60"/>
        <v>100</v>
      </c>
      <c r="HP31" s="285">
        <f t="shared" si="60"/>
        <v>100</v>
      </c>
      <c r="HQ31" s="285">
        <f t="shared" si="60"/>
        <v>100</v>
      </c>
      <c r="HR31" s="285">
        <f t="shared" si="60"/>
        <v>100</v>
      </c>
      <c r="HS31" s="285">
        <f t="shared" si="60"/>
        <v>100</v>
      </c>
      <c r="HT31" s="285">
        <f t="shared" si="60"/>
        <v>100</v>
      </c>
      <c r="HU31" s="285">
        <f t="shared" si="60"/>
        <v>100</v>
      </c>
      <c r="HV31" s="285">
        <f t="shared" si="60"/>
        <v>100</v>
      </c>
      <c r="HW31" s="285">
        <f t="shared" si="60"/>
        <v>100</v>
      </c>
      <c r="HX31" s="285">
        <f t="shared" si="60"/>
        <v>100</v>
      </c>
      <c r="HY31" s="285">
        <f t="shared" si="60"/>
        <v>100</v>
      </c>
      <c r="HZ31" s="285">
        <f t="shared" si="60"/>
        <v>100</v>
      </c>
      <c r="IA31" s="285">
        <f t="shared" si="60"/>
        <v>100</v>
      </c>
      <c r="IB31" s="285">
        <f t="shared" si="60"/>
        <v>100</v>
      </c>
      <c r="IC31" s="285">
        <f t="shared" si="60"/>
        <v>100</v>
      </c>
      <c r="ID31" s="285">
        <f t="shared" si="60"/>
        <v>100</v>
      </c>
      <c r="IE31" s="285">
        <f t="shared" si="60"/>
        <v>100</v>
      </c>
      <c r="IF31" s="285">
        <f t="shared" si="60"/>
        <v>100</v>
      </c>
      <c r="IG31" s="285">
        <f t="shared" si="60"/>
        <v>100</v>
      </c>
      <c r="IH31" s="285">
        <f t="shared" si="60"/>
        <v>100</v>
      </c>
      <c r="II31" s="285">
        <f t="shared" si="60"/>
        <v>100</v>
      </c>
      <c r="IJ31" s="285">
        <f t="shared" si="60"/>
        <v>100</v>
      </c>
      <c r="IK31" s="285">
        <f t="shared" si="60"/>
        <v>100</v>
      </c>
      <c r="IL31" s="285">
        <f t="shared" si="60"/>
        <v>100</v>
      </c>
      <c r="IM31" s="285">
        <f t="shared" si="60"/>
        <v>100</v>
      </c>
      <c r="IN31" s="285">
        <f t="shared" si="60"/>
        <v>100</v>
      </c>
      <c r="IO31" s="285">
        <f t="shared" si="60"/>
        <v>100</v>
      </c>
      <c r="IP31" s="285">
        <f t="shared" si="60"/>
        <v>100</v>
      </c>
      <c r="IQ31" s="285">
        <f t="shared" si="60"/>
        <v>100</v>
      </c>
      <c r="IR31" s="285">
        <f t="shared" si="60"/>
        <v>100</v>
      </c>
      <c r="IS31" s="285">
        <f t="shared" si="60"/>
        <v>100</v>
      </c>
      <c r="IT31" s="285">
        <f t="shared" si="60"/>
        <v>100</v>
      </c>
      <c r="IU31" s="285">
        <f t="shared" si="60"/>
        <v>100</v>
      </c>
      <c r="IV31" s="285">
        <f t="shared" si="60"/>
        <v>100</v>
      </c>
      <c r="IW31" s="285">
        <f t="shared" si="60"/>
        <v>100</v>
      </c>
      <c r="IX31" s="285">
        <f t="shared" si="60"/>
        <v>100</v>
      </c>
      <c r="IY31" s="285">
        <f t="shared" si="60"/>
        <v>100</v>
      </c>
      <c r="IZ31" s="285">
        <f t="shared" si="60"/>
        <v>100</v>
      </c>
      <c r="JA31" s="285">
        <f t="shared" si="60"/>
        <v>100</v>
      </c>
      <c r="JB31" s="285">
        <f t="shared" si="60"/>
        <v>100</v>
      </c>
      <c r="JC31" s="285">
        <f t="shared" si="60"/>
        <v>100</v>
      </c>
      <c r="JD31" s="285">
        <f t="shared" si="60"/>
        <v>100</v>
      </c>
      <c r="JE31" s="285">
        <f t="shared" ref="JE31:JL31" si="61">IF(JE7=1,100, IF(JE30=1, JD31*(1+JE29), JD31))</f>
        <v>100</v>
      </c>
      <c r="JF31" s="285">
        <f t="shared" si="61"/>
        <v>100</v>
      </c>
      <c r="JG31" s="285">
        <f t="shared" si="61"/>
        <v>100</v>
      </c>
      <c r="JH31" s="285">
        <f t="shared" si="61"/>
        <v>100</v>
      </c>
      <c r="JI31" s="285">
        <f t="shared" si="61"/>
        <v>100</v>
      </c>
      <c r="JJ31" s="285">
        <f t="shared" si="61"/>
        <v>100</v>
      </c>
      <c r="JK31" s="285">
        <f t="shared" si="61"/>
        <v>100</v>
      </c>
      <c r="JL31" s="285">
        <f t="shared" si="61"/>
        <v>100</v>
      </c>
      <c r="JM31" s="92" t="s">
        <v>321</v>
      </c>
    </row>
    <row r="32" spans="2:273" x14ac:dyDescent="0.25">
      <c r="F32" s="248"/>
      <c r="I32" s="268"/>
      <c r="J32" s="268"/>
      <c r="K32" s="268"/>
      <c r="L32" s="268"/>
      <c r="M32" s="268"/>
      <c r="N32" s="268"/>
      <c r="O32" s="268"/>
      <c r="P32" s="268"/>
      <c r="Q32" s="268"/>
      <c r="R32" s="268"/>
      <c r="S32" s="268"/>
      <c r="T32" s="268"/>
      <c r="U32" s="268"/>
      <c r="V32" s="268"/>
      <c r="W32" s="268"/>
      <c r="X32" s="268"/>
      <c r="Y32" s="268"/>
      <c r="Z32" s="268"/>
      <c r="AA32" s="268"/>
      <c r="AB32" s="268"/>
      <c r="AC32" s="268"/>
      <c r="AD32" s="268"/>
      <c r="JM32" s="92" t="s">
        <v>321</v>
      </c>
    </row>
    <row r="33" spans="1:273" x14ac:dyDescent="0.25">
      <c r="B33" s="247" t="s">
        <v>31</v>
      </c>
      <c r="I33" s="268"/>
      <c r="J33" s="268"/>
      <c r="K33" s="268"/>
      <c r="L33" s="268"/>
      <c r="M33" s="268"/>
      <c r="N33" s="268"/>
      <c r="O33" s="268"/>
      <c r="P33" s="268"/>
      <c r="Q33" s="268"/>
      <c r="R33" s="268"/>
      <c r="S33" s="268"/>
      <c r="T33" s="268"/>
      <c r="U33" s="268"/>
      <c r="V33" s="268"/>
      <c r="W33" s="268"/>
      <c r="X33" s="268"/>
      <c r="Y33" s="268"/>
      <c r="Z33" s="268"/>
      <c r="AA33" s="268"/>
      <c r="AB33" s="268"/>
      <c r="AC33" s="268"/>
      <c r="AD33" s="268"/>
      <c r="JM33" s="92" t="s">
        <v>321</v>
      </c>
    </row>
    <row r="34" spans="1:273" x14ac:dyDescent="0.25">
      <c r="D34" s="92" t="s">
        <v>96</v>
      </c>
      <c r="E34" s="287">
        <f>Inputs!$F$17 / 12</f>
        <v>0</v>
      </c>
      <c r="F34" s="92" t="s">
        <v>332</v>
      </c>
      <c r="H34" s="274"/>
      <c r="I34" s="268">
        <f t="shared" ref="I34:BT34" si="62">IF(I7=1,100,H34*(1-$E$34))</f>
        <v>100</v>
      </c>
      <c r="J34" s="268">
        <f t="shared" si="62"/>
        <v>100</v>
      </c>
      <c r="K34" s="268">
        <f t="shared" si="62"/>
        <v>100</v>
      </c>
      <c r="L34" s="268">
        <f t="shared" si="62"/>
        <v>100</v>
      </c>
      <c r="M34" s="268">
        <f t="shared" si="62"/>
        <v>100</v>
      </c>
      <c r="N34" s="268">
        <f t="shared" si="62"/>
        <v>100</v>
      </c>
      <c r="O34" s="268">
        <f t="shared" si="62"/>
        <v>100</v>
      </c>
      <c r="P34" s="268">
        <f t="shared" si="62"/>
        <v>100</v>
      </c>
      <c r="Q34" s="268">
        <f t="shared" si="62"/>
        <v>100</v>
      </c>
      <c r="R34" s="268">
        <f t="shared" si="62"/>
        <v>100</v>
      </c>
      <c r="S34" s="268">
        <f t="shared" si="62"/>
        <v>100</v>
      </c>
      <c r="T34" s="268">
        <f t="shared" si="62"/>
        <v>100</v>
      </c>
      <c r="U34" s="268">
        <f t="shared" si="62"/>
        <v>100</v>
      </c>
      <c r="V34" s="268">
        <f t="shared" si="62"/>
        <v>100</v>
      </c>
      <c r="W34" s="268">
        <f t="shared" si="62"/>
        <v>100</v>
      </c>
      <c r="X34" s="268">
        <f t="shared" si="62"/>
        <v>100</v>
      </c>
      <c r="Y34" s="268">
        <f t="shared" si="62"/>
        <v>100</v>
      </c>
      <c r="Z34" s="268">
        <f t="shared" si="62"/>
        <v>100</v>
      </c>
      <c r="AA34" s="268">
        <f t="shared" si="62"/>
        <v>100</v>
      </c>
      <c r="AB34" s="268">
        <f t="shared" si="62"/>
        <v>100</v>
      </c>
      <c r="AC34" s="268">
        <f t="shared" si="62"/>
        <v>100</v>
      </c>
      <c r="AD34" s="268">
        <f t="shared" si="62"/>
        <v>100</v>
      </c>
      <c r="AE34" s="268">
        <f t="shared" si="62"/>
        <v>100</v>
      </c>
      <c r="AF34" s="268">
        <f t="shared" si="62"/>
        <v>100</v>
      </c>
      <c r="AG34" s="268">
        <f t="shared" si="62"/>
        <v>100</v>
      </c>
      <c r="AH34" s="268">
        <f t="shared" si="62"/>
        <v>100</v>
      </c>
      <c r="AI34" s="268">
        <f t="shared" si="62"/>
        <v>100</v>
      </c>
      <c r="AJ34" s="268">
        <f t="shared" si="62"/>
        <v>100</v>
      </c>
      <c r="AK34" s="268">
        <f t="shared" si="62"/>
        <v>100</v>
      </c>
      <c r="AL34" s="268">
        <f t="shared" si="62"/>
        <v>100</v>
      </c>
      <c r="AM34" s="268">
        <f t="shared" si="62"/>
        <v>100</v>
      </c>
      <c r="AN34" s="268">
        <f t="shared" si="62"/>
        <v>100</v>
      </c>
      <c r="AO34" s="268">
        <f t="shared" si="62"/>
        <v>100</v>
      </c>
      <c r="AP34" s="268">
        <f t="shared" si="62"/>
        <v>100</v>
      </c>
      <c r="AQ34" s="268">
        <f t="shared" si="62"/>
        <v>100</v>
      </c>
      <c r="AR34" s="268">
        <f t="shared" si="62"/>
        <v>100</v>
      </c>
      <c r="AS34" s="268">
        <f t="shared" si="62"/>
        <v>100</v>
      </c>
      <c r="AT34" s="268">
        <f t="shared" si="62"/>
        <v>100</v>
      </c>
      <c r="AU34" s="268">
        <f t="shared" si="62"/>
        <v>100</v>
      </c>
      <c r="AV34" s="268">
        <f t="shared" si="62"/>
        <v>100</v>
      </c>
      <c r="AW34" s="268">
        <f t="shared" si="62"/>
        <v>100</v>
      </c>
      <c r="AX34" s="268">
        <f t="shared" si="62"/>
        <v>100</v>
      </c>
      <c r="AY34" s="268">
        <f t="shared" si="62"/>
        <v>100</v>
      </c>
      <c r="AZ34" s="268">
        <f t="shared" si="62"/>
        <v>100</v>
      </c>
      <c r="BA34" s="268">
        <f t="shared" si="62"/>
        <v>100</v>
      </c>
      <c r="BB34" s="268">
        <f t="shared" si="62"/>
        <v>100</v>
      </c>
      <c r="BC34" s="268">
        <f t="shared" si="62"/>
        <v>100</v>
      </c>
      <c r="BD34" s="268">
        <f t="shared" si="62"/>
        <v>100</v>
      </c>
      <c r="BE34" s="268">
        <f t="shared" si="62"/>
        <v>100</v>
      </c>
      <c r="BF34" s="268">
        <f t="shared" si="62"/>
        <v>100</v>
      </c>
      <c r="BG34" s="268">
        <f t="shared" si="62"/>
        <v>100</v>
      </c>
      <c r="BH34" s="268">
        <f t="shared" si="62"/>
        <v>100</v>
      </c>
      <c r="BI34" s="268">
        <f t="shared" si="62"/>
        <v>100</v>
      </c>
      <c r="BJ34" s="268">
        <f t="shared" si="62"/>
        <v>100</v>
      </c>
      <c r="BK34" s="268">
        <f t="shared" si="62"/>
        <v>100</v>
      </c>
      <c r="BL34" s="268">
        <f t="shared" si="62"/>
        <v>100</v>
      </c>
      <c r="BM34" s="268">
        <f t="shared" si="62"/>
        <v>100</v>
      </c>
      <c r="BN34" s="268">
        <f t="shared" si="62"/>
        <v>100</v>
      </c>
      <c r="BO34" s="268">
        <f t="shared" si="62"/>
        <v>100</v>
      </c>
      <c r="BP34" s="268">
        <f t="shared" si="62"/>
        <v>100</v>
      </c>
      <c r="BQ34" s="268">
        <f t="shared" si="62"/>
        <v>100</v>
      </c>
      <c r="BR34" s="268">
        <f t="shared" si="62"/>
        <v>100</v>
      </c>
      <c r="BS34" s="268">
        <f t="shared" si="62"/>
        <v>100</v>
      </c>
      <c r="BT34" s="268">
        <f t="shared" si="62"/>
        <v>100</v>
      </c>
      <c r="BU34" s="268">
        <f t="shared" ref="BU34:EF34" si="63">IF(BU7=1,100,BT34*(1-$E$34))</f>
        <v>100</v>
      </c>
      <c r="BV34" s="268">
        <f t="shared" si="63"/>
        <v>100</v>
      </c>
      <c r="BW34" s="268">
        <f t="shared" si="63"/>
        <v>100</v>
      </c>
      <c r="BX34" s="268">
        <f t="shared" si="63"/>
        <v>100</v>
      </c>
      <c r="BY34" s="268">
        <f t="shared" si="63"/>
        <v>100</v>
      </c>
      <c r="BZ34" s="268">
        <f t="shared" si="63"/>
        <v>100</v>
      </c>
      <c r="CA34" s="268">
        <f t="shared" si="63"/>
        <v>100</v>
      </c>
      <c r="CB34" s="268">
        <f t="shared" si="63"/>
        <v>100</v>
      </c>
      <c r="CC34" s="268">
        <f t="shared" si="63"/>
        <v>100</v>
      </c>
      <c r="CD34" s="268">
        <f t="shared" si="63"/>
        <v>100</v>
      </c>
      <c r="CE34" s="268">
        <f t="shared" si="63"/>
        <v>100</v>
      </c>
      <c r="CF34" s="268">
        <f t="shared" si="63"/>
        <v>100</v>
      </c>
      <c r="CG34" s="268">
        <f t="shared" si="63"/>
        <v>100</v>
      </c>
      <c r="CH34" s="268">
        <f t="shared" si="63"/>
        <v>100</v>
      </c>
      <c r="CI34" s="268">
        <f t="shared" si="63"/>
        <v>100</v>
      </c>
      <c r="CJ34" s="268">
        <f t="shared" si="63"/>
        <v>100</v>
      </c>
      <c r="CK34" s="268">
        <f t="shared" si="63"/>
        <v>100</v>
      </c>
      <c r="CL34" s="268">
        <f t="shared" si="63"/>
        <v>100</v>
      </c>
      <c r="CM34" s="268">
        <f t="shared" si="63"/>
        <v>100</v>
      </c>
      <c r="CN34" s="268">
        <f t="shared" si="63"/>
        <v>100</v>
      </c>
      <c r="CO34" s="268">
        <f t="shared" si="63"/>
        <v>100</v>
      </c>
      <c r="CP34" s="268">
        <f t="shared" si="63"/>
        <v>100</v>
      </c>
      <c r="CQ34" s="268">
        <f t="shared" si="63"/>
        <v>100</v>
      </c>
      <c r="CR34" s="268">
        <f t="shared" si="63"/>
        <v>100</v>
      </c>
      <c r="CS34" s="268">
        <f t="shared" si="63"/>
        <v>100</v>
      </c>
      <c r="CT34" s="268">
        <f t="shared" si="63"/>
        <v>100</v>
      </c>
      <c r="CU34" s="268">
        <f t="shared" si="63"/>
        <v>100</v>
      </c>
      <c r="CV34" s="268">
        <f t="shared" si="63"/>
        <v>100</v>
      </c>
      <c r="CW34" s="268">
        <f t="shared" si="63"/>
        <v>100</v>
      </c>
      <c r="CX34" s="268">
        <f t="shared" si="63"/>
        <v>100</v>
      </c>
      <c r="CY34" s="268">
        <f t="shared" si="63"/>
        <v>100</v>
      </c>
      <c r="CZ34" s="268">
        <f t="shared" si="63"/>
        <v>100</v>
      </c>
      <c r="DA34" s="268">
        <f t="shared" si="63"/>
        <v>100</v>
      </c>
      <c r="DB34" s="268">
        <f t="shared" si="63"/>
        <v>100</v>
      </c>
      <c r="DC34" s="268">
        <f t="shared" si="63"/>
        <v>100</v>
      </c>
      <c r="DD34" s="268">
        <f t="shared" si="63"/>
        <v>100</v>
      </c>
      <c r="DE34" s="268">
        <f t="shared" si="63"/>
        <v>100</v>
      </c>
      <c r="DF34" s="268">
        <f t="shared" si="63"/>
        <v>100</v>
      </c>
      <c r="DG34" s="268">
        <f t="shared" si="63"/>
        <v>100</v>
      </c>
      <c r="DH34" s="268">
        <f t="shared" si="63"/>
        <v>100</v>
      </c>
      <c r="DI34" s="268">
        <f t="shared" si="63"/>
        <v>100</v>
      </c>
      <c r="DJ34" s="268">
        <f t="shared" si="63"/>
        <v>100</v>
      </c>
      <c r="DK34" s="268">
        <f t="shared" si="63"/>
        <v>100</v>
      </c>
      <c r="DL34" s="268">
        <f t="shared" si="63"/>
        <v>100</v>
      </c>
      <c r="DM34" s="268">
        <f t="shared" si="63"/>
        <v>100</v>
      </c>
      <c r="DN34" s="268">
        <f t="shared" si="63"/>
        <v>100</v>
      </c>
      <c r="DO34" s="268">
        <f t="shared" si="63"/>
        <v>100</v>
      </c>
      <c r="DP34" s="268">
        <f t="shared" si="63"/>
        <v>100</v>
      </c>
      <c r="DQ34" s="268">
        <f t="shared" si="63"/>
        <v>100</v>
      </c>
      <c r="DR34" s="268">
        <f t="shared" si="63"/>
        <v>100</v>
      </c>
      <c r="DS34" s="268">
        <f t="shared" si="63"/>
        <v>100</v>
      </c>
      <c r="DT34" s="268">
        <f t="shared" si="63"/>
        <v>100</v>
      </c>
      <c r="DU34" s="268">
        <f t="shared" si="63"/>
        <v>100</v>
      </c>
      <c r="DV34" s="268">
        <f t="shared" si="63"/>
        <v>100</v>
      </c>
      <c r="DW34" s="268">
        <f t="shared" si="63"/>
        <v>100</v>
      </c>
      <c r="DX34" s="268">
        <f t="shared" si="63"/>
        <v>100</v>
      </c>
      <c r="DY34" s="268">
        <f t="shared" si="63"/>
        <v>100</v>
      </c>
      <c r="DZ34" s="268">
        <f t="shared" si="63"/>
        <v>100</v>
      </c>
      <c r="EA34" s="268">
        <f t="shared" si="63"/>
        <v>100</v>
      </c>
      <c r="EB34" s="268">
        <f t="shared" si="63"/>
        <v>100</v>
      </c>
      <c r="EC34" s="268">
        <f t="shared" si="63"/>
        <v>100</v>
      </c>
      <c r="ED34" s="268">
        <f t="shared" si="63"/>
        <v>100</v>
      </c>
      <c r="EE34" s="268">
        <f t="shared" si="63"/>
        <v>100</v>
      </c>
      <c r="EF34" s="268">
        <f t="shared" si="63"/>
        <v>100</v>
      </c>
      <c r="EG34" s="268">
        <f t="shared" ref="EG34:GR34" si="64">IF(EG7=1,100,EF34*(1-$E$34))</f>
        <v>100</v>
      </c>
      <c r="EH34" s="268">
        <f t="shared" si="64"/>
        <v>100</v>
      </c>
      <c r="EI34" s="268">
        <f t="shared" si="64"/>
        <v>100</v>
      </c>
      <c r="EJ34" s="268">
        <f t="shared" si="64"/>
        <v>100</v>
      </c>
      <c r="EK34" s="268">
        <f t="shared" si="64"/>
        <v>100</v>
      </c>
      <c r="EL34" s="268">
        <f t="shared" si="64"/>
        <v>100</v>
      </c>
      <c r="EM34" s="268">
        <f t="shared" si="64"/>
        <v>100</v>
      </c>
      <c r="EN34" s="268">
        <f t="shared" si="64"/>
        <v>100</v>
      </c>
      <c r="EO34" s="268">
        <f t="shared" si="64"/>
        <v>100</v>
      </c>
      <c r="EP34" s="268">
        <f t="shared" si="64"/>
        <v>100</v>
      </c>
      <c r="EQ34" s="268">
        <f t="shared" si="64"/>
        <v>100</v>
      </c>
      <c r="ER34" s="268">
        <f t="shared" si="64"/>
        <v>100</v>
      </c>
      <c r="ES34" s="268">
        <f t="shared" si="64"/>
        <v>100</v>
      </c>
      <c r="ET34" s="268">
        <f t="shared" si="64"/>
        <v>100</v>
      </c>
      <c r="EU34" s="268">
        <f t="shared" si="64"/>
        <v>100</v>
      </c>
      <c r="EV34" s="268">
        <f t="shared" si="64"/>
        <v>100</v>
      </c>
      <c r="EW34" s="268">
        <f t="shared" si="64"/>
        <v>100</v>
      </c>
      <c r="EX34" s="268">
        <f t="shared" si="64"/>
        <v>100</v>
      </c>
      <c r="EY34" s="268">
        <f t="shared" si="64"/>
        <v>100</v>
      </c>
      <c r="EZ34" s="268">
        <f t="shared" si="64"/>
        <v>100</v>
      </c>
      <c r="FA34" s="268">
        <f t="shared" si="64"/>
        <v>100</v>
      </c>
      <c r="FB34" s="268">
        <f t="shared" si="64"/>
        <v>100</v>
      </c>
      <c r="FC34" s="268">
        <f t="shared" si="64"/>
        <v>100</v>
      </c>
      <c r="FD34" s="268">
        <f t="shared" si="64"/>
        <v>100</v>
      </c>
      <c r="FE34" s="268">
        <f t="shared" si="64"/>
        <v>100</v>
      </c>
      <c r="FF34" s="268">
        <f t="shared" si="64"/>
        <v>100</v>
      </c>
      <c r="FG34" s="268">
        <f t="shared" si="64"/>
        <v>100</v>
      </c>
      <c r="FH34" s="268">
        <f t="shared" si="64"/>
        <v>100</v>
      </c>
      <c r="FI34" s="268">
        <f t="shared" si="64"/>
        <v>100</v>
      </c>
      <c r="FJ34" s="268">
        <f t="shared" si="64"/>
        <v>100</v>
      </c>
      <c r="FK34" s="268">
        <f t="shared" si="64"/>
        <v>100</v>
      </c>
      <c r="FL34" s="268">
        <f t="shared" si="64"/>
        <v>100</v>
      </c>
      <c r="FM34" s="268">
        <f t="shared" si="64"/>
        <v>100</v>
      </c>
      <c r="FN34" s="268">
        <f t="shared" si="64"/>
        <v>100</v>
      </c>
      <c r="FO34" s="268">
        <f t="shared" si="64"/>
        <v>100</v>
      </c>
      <c r="FP34" s="268">
        <f t="shared" si="64"/>
        <v>100</v>
      </c>
      <c r="FQ34" s="268">
        <f t="shared" si="64"/>
        <v>100</v>
      </c>
      <c r="FR34" s="268">
        <f t="shared" si="64"/>
        <v>100</v>
      </c>
      <c r="FS34" s="268">
        <f t="shared" si="64"/>
        <v>100</v>
      </c>
      <c r="FT34" s="268">
        <f t="shared" si="64"/>
        <v>100</v>
      </c>
      <c r="FU34" s="268">
        <f t="shared" si="64"/>
        <v>100</v>
      </c>
      <c r="FV34" s="268">
        <f t="shared" si="64"/>
        <v>100</v>
      </c>
      <c r="FW34" s="268">
        <f t="shared" si="64"/>
        <v>100</v>
      </c>
      <c r="FX34" s="268">
        <f t="shared" si="64"/>
        <v>100</v>
      </c>
      <c r="FY34" s="268">
        <f t="shared" si="64"/>
        <v>100</v>
      </c>
      <c r="FZ34" s="268">
        <f t="shared" si="64"/>
        <v>100</v>
      </c>
      <c r="GA34" s="268">
        <f t="shared" si="64"/>
        <v>100</v>
      </c>
      <c r="GB34" s="268">
        <f t="shared" si="64"/>
        <v>100</v>
      </c>
      <c r="GC34" s="268">
        <f t="shared" si="64"/>
        <v>100</v>
      </c>
      <c r="GD34" s="268">
        <f t="shared" si="64"/>
        <v>100</v>
      </c>
      <c r="GE34" s="268">
        <f t="shared" si="64"/>
        <v>100</v>
      </c>
      <c r="GF34" s="268">
        <f t="shared" si="64"/>
        <v>100</v>
      </c>
      <c r="GG34" s="268">
        <f t="shared" si="64"/>
        <v>100</v>
      </c>
      <c r="GH34" s="268">
        <f t="shared" si="64"/>
        <v>100</v>
      </c>
      <c r="GI34" s="268">
        <f t="shared" si="64"/>
        <v>100</v>
      </c>
      <c r="GJ34" s="268">
        <f t="shared" si="64"/>
        <v>100</v>
      </c>
      <c r="GK34" s="268">
        <f t="shared" si="64"/>
        <v>100</v>
      </c>
      <c r="GL34" s="268">
        <f t="shared" si="64"/>
        <v>100</v>
      </c>
      <c r="GM34" s="268">
        <f t="shared" si="64"/>
        <v>100</v>
      </c>
      <c r="GN34" s="268">
        <f t="shared" si="64"/>
        <v>100</v>
      </c>
      <c r="GO34" s="268">
        <f t="shared" si="64"/>
        <v>100</v>
      </c>
      <c r="GP34" s="268">
        <f t="shared" si="64"/>
        <v>100</v>
      </c>
      <c r="GQ34" s="268">
        <f t="shared" si="64"/>
        <v>100</v>
      </c>
      <c r="GR34" s="268">
        <f t="shared" si="64"/>
        <v>100</v>
      </c>
      <c r="GS34" s="268">
        <f t="shared" ref="GS34:JD34" si="65">IF(GS7=1,100,GR34*(1-$E$34))</f>
        <v>100</v>
      </c>
      <c r="GT34" s="268">
        <f t="shared" si="65"/>
        <v>100</v>
      </c>
      <c r="GU34" s="268">
        <f t="shared" si="65"/>
        <v>100</v>
      </c>
      <c r="GV34" s="268">
        <f t="shared" si="65"/>
        <v>100</v>
      </c>
      <c r="GW34" s="268">
        <f t="shared" si="65"/>
        <v>100</v>
      </c>
      <c r="GX34" s="268">
        <f t="shared" si="65"/>
        <v>100</v>
      </c>
      <c r="GY34" s="268">
        <f t="shared" si="65"/>
        <v>100</v>
      </c>
      <c r="GZ34" s="268">
        <f t="shared" si="65"/>
        <v>100</v>
      </c>
      <c r="HA34" s="268">
        <f t="shared" si="65"/>
        <v>100</v>
      </c>
      <c r="HB34" s="268">
        <f t="shared" si="65"/>
        <v>100</v>
      </c>
      <c r="HC34" s="268">
        <f t="shared" si="65"/>
        <v>100</v>
      </c>
      <c r="HD34" s="268">
        <f t="shared" si="65"/>
        <v>100</v>
      </c>
      <c r="HE34" s="268">
        <f t="shared" si="65"/>
        <v>100</v>
      </c>
      <c r="HF34" s="268">
        <f t="shared" si="65"/>
        <v>100</v>
      </c>
      <c r="HG34" s="268">
        <f t="shared" si="65"/>
        <v>100</v>
      </c>
      <c r="HH34" s="268">
        <f t="shared" si="65"/>
        <v>100</v>
      </c>
      <c r="HI34" s="268">
        <f t="shared" si="65"/>
        <v>100</v>
      </c>
      <c r="HJ34" s="268">
        <f t="shared" si="65"/>
        <v>100</v>
      </c>
      <c r="HK34" s="268">
        <f t="shared" si="65"/>
        <v>100</v>
      </c>
      <c r="HL34" s="268">
        <f t="shared" si="65"/>
        <v>100</v>
      </c>
      <c r="HM34" s="268">
        <f t="shared" si="65"/>
        <v>100</v>
      </c>
      <c r="HN34" s="268">
        <f t="shared" si="65"/>
        <v>100</v>
      </c>
      <c r="HO34" s="268">
        <f t="shared" si="65"/>
        <v>100</v>
      </c>
      <c r="HP34" s="268">
        <f t="shared" si="65"/>
        <v>100</v>
      </c>
      <c r="HQ34" s="268">
        <f t="shared" si="65"/>
        <v>100</v>
      </c>
      <c r="HR34" s="268">
        <f t="shared" si="65"/>
        <v>100</v>
      </c>
      <c r="HS34" s="268">
        <f t="shared" si="65"/>
        <v>100</v>
      </c>
      <c r="HT34" s="268">
        <f t="shared" si="65"/>
        <v>100</v>
      </c>
      <c r="HU34" s="268">
        <f t="shared" si="65"/>
        <v>100</v>
      </c>
      <c r="HV34" s="268">
        <f t="shared" si="65"/>
        <v>100</v>
      </c>
      <c r="HW34" s="268">
        <f t="shared" si="65"/>
        <v>100</v>
      </c>
      <c r="HX34" s="268">
        <f t="shared" si="65"/>
        <v>100</v>
      </c>
      <c r="HY34" s="268">
        <f t="shared" si="65"/>
        <v>100</v>
      </c>
      <c r="HZ34" s="268">
        <f t="shared" si="65"/>
        <v>100</v>
      </c>
      <c r="IA34" s="268">
        <f t="shared" si="65"/>
        <v>100</v>
      </c>
      <c r="IB34" s="268">
        <f t="shared" si="65"/>
        <v>100</v>
      </c>
      <c r="IC34" s="268">
        <f t="shared" si="65"/>
        <v>100</v>
      </c>
      <c r="ID34" s="268">
        <f t="shared" si="65"/>
        <v>100</v>
      </c>
      <c r="IE34" s="268">
        <f t="shared" si="65"/>
        <v>100</v>
      </c>
      <c r="IF34" s="268">
        <f t="shared" si="65"/>
        <v>100</v>
      </c>
      <c r="IG34" s="268">
        <f t="shared" si="65"/>
        <v>100</v>
      </c>
      <c r="IH34" s="268">
        <f t="shared" si="65"/>
        <v>100</v>
      </c>
      <c r="II34" s="268">
        <f t="shared" si="65"/>
        <v>100</v>
      </c>
      <c r="IJ34" s="268">
        <f t="shared" si="65"/>
        <v>100</v>
      </c>
      <c r="IK34" s="268">
        <f t="shared" si="65"/>
        <v>100</v>
      </c>
      <c r="IL34" s="268">
        <f t="shared" si="65"/>
        <v>100</v>
      </c>
      <c r="IM34" s="268">
        <f t="shared" si="65"/>
        <v>100</v>
      </c>
      <c r="IN34" s="268">
        <f t="shared" si="65"/>
        <v>100</v>
      </c>
      <c r="IO34" s="268">
        <f t="shared" si="65"/>
        <v>100</v>
      </c>
      <c r="IP34" s="268">
        <f t="shared" si="65"/>
        <v>100</v>
      </c>
      <c r="IQ34" s="268">
        <f t="shared" si="65"/>
        <v>100</v>
      </c>
      <c r="IR34" s="268">
        <f t="shared" si="65"/>
        <v>100</v>
      </c>
      <c r="IS34" s="268">
        <f t="shared" si="65"/>
        <v>100</v>
      </c>
      <c r="IT34" s="268">
        <f t="shared" si="65"/>
        <v>100</v>
      </c>
      <c r="IU34" s="268">
        <f t="shared" si="65"/>
        <v>100</v>
      </c>
      <c r="IV34" s="268">
        <f t="shared" si="65"/>
        <v>100</v>
      </c>
      <c r="IW34" s="268">
        <f t="shared" si="65"/>
        <v>100</v>
      </c>
      <c r="IX34" s="268">
        <f t="shared" si="65"/>
        <v>100</v>
      </c>
      <c r="IY34" s="268">
        <f t="shared" si="65"/>
        <v>100</v>
      </c>
      <c r="IZ34" s="268">
        <f t="shared" si="65"/>
        <v>100</v>
      </c>
      <c r="JA34" s="268">
        <f t="shared" si="65"/>
        <v>100</v>
      </c>
      <c r="JB34" s="268">
        <f t="shared" si="65"/>
        <v>100</v>
      </c>
      <c r="JC34" s="268">
        <f t="shared" si="65"/>
        <v>100</v>
      </c>
      <c r="JD34" s="268">
        <f t="shared" si="65"/>
        <v>100</v>
      </c>
      <c r="JE34" s="268">
        <f t="shared" ref="JE34:JL34" si="66">IF(JE7=1,100,JD34*(1-$E$34))</f>
        <v>100</v>
      </c>
      <c r="JF34" s="268">
        <f t="shared" si="66"/>
        <v>100</v>
      </c>
      <c r="JG34" s="268">
        <f t="shared" si="66"/>
        <v>100</v>
      </c>
      <c r="JH34" s="268">
        <f t="shared" si="66"/>
        <v>100</v>
      </c>
      <c r="JI34" s="268">
        <f t="shared" si="66"/>
        <v>100</v>
      </c>
      <c r="JJ34" s="268">
        <f t="shared" si="66"/>
        <v>100</v>
      </c>
      <c r="JK34" s="268">
        <f t="shared" si="66"/>
        <v>100</v>
      </c>
      <c r="JL34" s="268">
        <f t="shared" si="66"/>
        <v>100</v>
      </c>
      <c r="JM34" s="92" t="s">
        <v>321</v>
      </c>
    </row>
    <row r="35" spans="1:273" x14ac:dyDescent="0.25">
      <c r="B35" s="92"/>
      <c r="C35" s="92"/>
      <c r="D35" s="92" t="s">
        <v>32</v>
      </c>
      <c r="E35" s="271">
        <f>Inputs!F16/12</f>
        <v>0</v>
      </c>
      <c r="F35" s="92" t="s">
        <v>331</v>
      </c>
      <c r="G35" s="265"/>
      <c r="I35" s="284">
        <f>$E$35 * I34/100</f>
        <v>0</v>
      </c>
      <c r="J35" s="284">
        <f t="shared" ref="J35:BU35" si="67">$E$35 * J34/100</f>
        <v>0</v>
      </c>
      <c r="K35" s="284">
        <f t="shared" si="67"/>
        <v>0</v>
      </c>
      <c r="L35" s="284">
        <f t="shared" si="67"/>
        <v>0</v>
      </c>
      <c r="M35" s="284">
        <f t="shared" si="67"/>
        <v>0</v>
      </c>
      <c r="N35" s="284">
        <f t="shared" si="67"/>
        <v>0</v>
      </c>
      <c r="O35" s="284">
        <f t="shared" si="67"/>
        <v>0</v>
      </c>
      <c r="P35" s="284">
        <f t="shared" si="67"/>
        <v>0</v>
      </c>
      <c r="Q35" s="284">
        <f t="shared" si="67"/>
        <v>0</v>
      </c>
      <c r="R35" s="284">
        <f t="shared" si="67"/>
        <v>0</v>
      </c>
      <c r="S35" s="284">
        <f t="shared" si="67"/>
        <v>0</v>
      </c>
      <c r="T35" s="284">
        <f t="shared" si="67"/>
        <v>0</v>
      </c>
      <c r="U35" s="284">
        <f t="shared" si="67"/>
        <v>0</v>
      </c>
      <c r="V35" s="284">
        <f t="shared" si="67"/>
        <v>0</v>
      </c>
      <c r="W35" s="284">
        <f t="shared" si="67"/>
        <v>0</v>
      </c>
      <c r="X35" s="284">
        <f t="shared" si="67"/>
        <v>0</v>
      </c>
      <c r="Y35" s="284">
        <f t="shared" si="67"/>
        <v>0</v>
      </c>
      <c r="Z35" s="284">
        <f t="shared" si="67"/>
        <v>0</v>
      </c>
      <c r="AA35" s="284">
        <f t="shared" si="67"/>
        <v>0</v>
      </c>
      <c r="AB35" s="284">
        <f t="shared" si="67"/>
        <v>0</v>
      </c>
      <c r="AC35" s="284">
        <f t="shared" si="67"/>
        <v>0</v>
      </c>
      <c r="AD35" s="284">
        <f t="shared" si="67"/>
        <v>0</v>
      </c>
      <c r="AE35" s="284">
        <f t="shared" si="67"/>
        <v>0</v>
      </c>
      <c r="AF35" s="284">
        <f t="shared" si="67"/>
        <v>0</v>
      </c>
      <c r="AG35" s="284">
        <f t="shared" si="67"/>
        <v>0</v>
      </c>
      <c r="AH35" s="284">
        <f t="shared" si="67"/>
        <v>0</v>
      </c>
      <c r="AI35" s="284">
        <f t="shared" si="67"/>
        <v>0</v>
      </c>
      <c r="AJ35" s="284">
        <f t="shared" si="67"/>
        <v>0</v>
      </c>
      <c r="AK35" s="284">
        <f t="shared" si="67"/>
        <v>0</v>
      </c>
      <c r="AL35" s="284">
        <f t="shared" si="67"/>
        <v>0</v>
      </c>
      <c r="AM35" s="284">
        <f t="shared" si="67"/>
        <v>0</v>
      </c>
      <c r="AN35" s="284">
        <f t="shared" si="67"/>
        <v>0</v>
      </c>
      <c r="AO35" s="284">
        <f t="shared" si="67"/>
        <v>0</v>
      </c>
      <c r="AP35" s="284">
        <f t="shared" si="67"/>
        <v>0</v>
      </c>
      <c r="AQ35" s="284">
        <f t="shared" si="67"/>
        <v>0</v>
      </c>
      <c r="AR35" s="284">
        <f t="shared" si="67"/>
        <v>0</v>
      </c>
      <c r="AS35" s="284">
        <f t="shared" si="67"/>
        <v>0</v>
      </c>
      <c r="AT35" s="284">
        <f t="shared" si="67"/>
        <v>0</v>
      </c>
      <c r="AU35" s="284">
        <f t="shared" si="67"/>
        <v>0</v>
      </c>
      <c r="AV35" s="284">
        <f t="shared" si="67"/>
        <v>0</v>
      </c>
      <c r="AW35" s="284">
        <f t="shared" si="67"/>
        <v>0</v>
      </c>
      <c r="AX35" s="284">
        <f t="shared" si="67"/>
        <v>0</v>
      </c>
      <c r="AY35" s="284">
        <f t="shared" si="67"/>
        <v>0</v>
      </c>
      <c r="AZ35" s="284">
        <f t="shared" si="67"/>
        <v>0</v>
      </c>
      <c r="BA35" s="284">
        <f t="shared" si="67"/>
        <v>0</v>
      </c>
      <c r="BB35" s="284">
        <f t="shared" si="67"/>
        <v>0</v>
      </c>
      <c r="BC35" s="284">
        <f t="shared" si="67"/>
        <v>0</v>
      </c>
      <c r="BD35" s="284">
        <f t="shared" si="67"/>
        <v>0</v>
      </c>
      <c r="BE35" s="284">
        <f t="shared" si="67"/>
        <v>0</v>
      </c>
      <c r="BF35" s="284">
        <f t="shared" si="67"/>
        <v>0</v>
      </c>
      <c r="BG35" s="284">
        <f t="shared" si="67"/>
        <v>0</v>
      </c>
      <c r="BH35" s="284">
        <f t="shared" si="67"/>
        <v>0</v>
      </c>
      <c r="BI35" s="284">
        <f t="shared" si="67"/>
        <v>0</v>
      </c>
      <c r="BJ35" s="284">
        <f t="shared" si="67"/>
        <v>0</v>
      </c>
      <c r="BK35" s="284">
        <f t="shared" si="67"/>
        <v>0</v>
      </c>
      <c r="BL35" s="284">
        <f t="shared" si="67"/>
        <v>0</v>
      </c>
      <c r="BM35" s="284">
        <f t="shared" si="67"/>
        <v>0</v>
      </c>
      <c r="BN35" s="284">
        <f t="shared" si="67"/>
        <v>0</v>
      </c>
      <c r="BO35" s="284">
        <f t="shared" si="67"/>
        <v>0</v>
      </c>
      <c r="BP35" s="284">
        <f t="shared" si="67"/>
        <v>0</v>
      </c>
      <c r="BQ35" s="284">
        <f t="shared" si="67"/>
        <v>0</v>
      </c>
      <c r="BR35" s="284">
        <f t="shared" si="67"/>
        <v>0</v>
      </c>
      <c r="BS35" s="284">
        <f t="shared" si="67"/>
        <v>0</v>
      </c>
      <c r="BT35" s="284">
        <f t="shared" si="67"/>
        <v>0</v>
      </c>
      <c r="BU35" s="284">
        <f t="shared" si="67"/>
        <v>0</v>
      </c>
      <c r="BV35" s="284">
        <f t="shared" ref="BV35:EG35" si="68">$E$35 * BV34/100</f>
        <v>0</v>
      </c>
      <c r="BW35" s="284">
        <f t="shared" si="68"/>
        <v>0</v>
      </c>
      <c r="BX35" s="284">
        <f t="shared" si="68"/>
        <v>0</v>
      </c>
      <c r="BY35" s="284">
        <f t="shared" si="68"/>
        <v>0</v>
      </c>
      <c r="BZ35" s="284">
        <f t="shared" si="68"/>
        <v>0</v>
      </c>
      <c r="CA35" s="284">
        <f t="shared" si="68"/>
        <v>0</v>
      </c>
      <c r="CB35" s="284">
        <f t="shared" si="68"/>
        <v>0</v>
      </c>
      <c r="CC35" s="284">
        <f t="shared" si="68"/>
        <v>0</v>
      </c>
      <c r="CD35" s="284">
        <f t="shared" si="68"/>
        <v>0</v>
      </c>
      <c r="CE35" s="284">
        <f t="shared" si="68"/>
        <v>0</v>
      </c>
      <c r="CF35" s="284">
        <f t="shared" si="68"/>
        <v>0</v>
      </c>
      <c r="CG35" s="284">
        <f t="shared" si="68"/>
        <v>0</v>
      </c>
      <c r="CH35" s="284">
        <f t="shared" si="68"/>
        <v>0</v>
      </c>
      <c r="CI35" s="284">
        <f t="shared" si="68"/>
        <v>0</v>
      </c>
      <c r="CJ35" s="284">
        <f t="shared" si="68"/>
        <v>0</v>
      </c>
      <c r="CK35" s="284">
        <f t="shared" si="68"/>
        <v>0</v>
      </c>
      <c r="CL35" s="284">
        <f t="shared" si="68"/>
        <v>0</v>
      </c>
      <c r="CM35" s="284">
        <f t="shared" si="68"/>
        <v>0</v>
      </c>
      <c r="CN35" s="284">
        <f t="shared" si="68"/>
        <v>0</v>
      </c>
      <c r="CO35" s="284">
        <f t="shared" si="68"/>
        <v>0</v>
      </c>
      <c r="CP35" s="284">
        <f t="shared" si="68"/>
        <v>0</v>
      </c>
      <c r="CQ35" s="284">
        <f t="shared" si="68"/>
        <v>0</v>
      </c>
      <c r="CR35" s="284">
        <f t="shared" si="68"/>
        <v>0</v>
      </c>
      <c r="CS35" s="284">
        <f t="shared" si="68"/>
        <v>0</v>
      </c>
      <c r="CT35" s="284">
        <f t="shared" si="68"/>
        <v>0</v>
      </c>
      <c r="CU35" s="284">
        <f t="shared" si="68"/>
        <v>0</v>
      </c>
      <c r="CV35" s="284">
        <f t="shared" si="68"/>
        <v>0</v>
      </c>
      <c r="CW35" s="284">
        <f t="shared" si="68"/>
        <v>0</v>
      </c>
      <c r="CX35" s="284">
        <f t="shared" si="68"/>
        <v>0</v>
      </c>
      <c r="CY35" s="284">
        <f t="shared" si="68"/>
        <v>0</v>
      </c>
      <c r="CZ35" s="284">
        <f t="shared" si="68"/>
        <v>0</v>
      </c>
      <c r="DA35" s="284">
        <f t="shared" si="68"/>
        <v>0</v>
      </c>
      <c r="DB35" s="284">
        <f t="shared" si="68"/>
        <v>0</v>
      </c>
      <c r="DC35" s="284">
        <f t="shared" si="68"/>
        <v>0</v>
      </c>
      <c r="DD35" s="284">
        <f t="shared" si="68"/>
        <v>0</v>
      </c>
      <c r="DE35" s="284">
        <f t="shared" si="68"/>
        <v>0</v>
      </c>
      <c r="DF35" s="284">
        <f t="shared" si="68"/>
        <v>0</v>
      </c>
      <c r="DG35" s="284">
        <f t="shared" si="68"/>
        <v>0</v>
      </c>
      <c r="DH35" s="284">
        <f t="shared" si="68"/>
        <v>0</v>
      </c>
      <c r="DI35" s="284">
        <f t="shared" si="68"/>
        <v>0</v>
      </c>
      <c r="DJ35" s="284">
        <f t="shared" si="68"/>
        <v>0</v>
      </c>
      <c r="DK35" s="284">
        <f t="shared" si="68"/>
        <v>0</v>
      </c>
      <c r="DL35" s="284">
        <f t="shared" si="68"/>
        <v>0</v>
      </c>
      <c r="DM35" s="284">
        <f t="shared" si="68"/>
        <v>0</v>
      </c>
      <c r="DN35" s="284">
        <f t="shared" si="68"/>
        <v>0</v>
      </c>
      <c r="DO35" s="284">
        <f t="shared" si="68"/>
        <v>0</v>
      </c>
      <c r="DP35" s="284">
        <f t="shared" si="68"/>
        <v>0</v>
      </c>
      <c r="DQ35" s="284">
        <f t="shared" si="68"/>
        <v>0</v>
      </c>
      <c r="DR35" s="284">
        <f t="shared" si="68"/>
        <v>0</v>
      </c>
      <c r="DS35" s="284">
        <f t="shared" si="68"/>
        <v>0</v>
      </c>
      <c r="DT35" s="284">
        <f t="shared" si="68"/>
        <v>0</v>
      </c>
      <c r="DU35" s="284">
        <f t="shared" si="68"/>
        <v>0</v>
      </c>
      <c r="DV35" s="284">
        <f t="shared" si="68"/>
        <v>0</v>
      </c>
      <c r="DW35" s="284">
        <f t="shared" si="68"/>
        <v>0</v>
      </c>
      <c r="DX35" s="284">
        <f t="shared" si="68"/>
        <v>0</v>
      </c>
      <c r="DY35" s="284">
        <f t="shared" si="68"/>
        <v>0</v>
      </c>
      <c r="DZ35" s="284">
        <f t="shared" si="68"/>
        <v>0</v>
      </c>
      <c r="EA35" s="284">
        <f t="shared" si="68"/>
        <v>0</v>
      </c>
      <c r="EB35" s="284">
        <f t="shared" si="68"/>
        <v>0</v>
      </c>
      <c r="EC35" s="284">
        <f t="shared" si="68"/>
        <v>0</v>
      </c>
      <c r="ED35" s="284">
        <f t="shared" si="68"/>
        <v>0</v>
      </c>
      <c r="EE35" s="284">
        <f t="shared" si="68"/>
        <v>0</v>
      </c>
      <c r="EF35" s="284">
        <f t="shared" si="68"/>
        <v>0</v>
      </c>
      <c r="EG35" s="284">
        <f t="shared" si="68"/>
        <v>0</v>
      </c>
      <c r="EH35" s="284">
        <f t="shared" ref="EH35:GS35" si="69">$E$35 * EH34/100</f>
        <v>0</v>
      </c>
      <c r="EI35" s="284">
        <f t="shared" si="69"/>
        <v>0</v>
      </c>
      <c r="EJ35" s="284">
        <f t="shared" si="69"/>
        <v>0</v>
      </c>
      <c r="EK35" s="284">
        <f t="shared" si="69"/>
        <v>0</v>
      </c>
      <c r="EL35" s="284">
        <f t="shared" si="69"/>
        <v>0</v>
      </c>
      <c r="EM35" s="284">
        <f t="shared" si="69"/>
        <v>0</v>
      </c>
      <c r="EN35" s="284">
        <f t="shared" si="69"/>
        <v>0</v>
      </c>
      <c r="EO35" s="284">
        <f t="shared" si="69"/>
        <v>0</v>
      </c>
      <c r="EP35" s="284">
        <f t="shared" si="69"/>
        <v>0</v>
      </c>
      <c r="EQ35" s="284">
        <f t="shared" si="69"/>
        <v>0</v>
      </c>
      <c r="ER35" s="284">
        <f t="shared" si="69"/>
        <v>0</v>
      </c>
      <c r="ES35" s="284">
        <f t="shared" si="69"/>
        <v>0</v>
      </c>
      <c r="ET35" s="284">
        <f t="shared" si="69"/>
        <v>0</v>
      </c>
      <c r="EU35" s="284">
        <f t="shared" si="69"/>
        <v>0</v>
      </c>
      <c r="EV35" s="284">
        <f t="shared" si="69"/>
        <v>0</v>
      </c>
      <c r="EW35" s="284">
        <f t="shared" si="69"/>
        <v>0</v>
      </c>
      <c r="EX35" s="284">
        <f t="shared" si="69"/>
        <v>0</v>
      </c>
      <c r="EY35" s="284">
        <f t="shared" si="69"/>
        <v>0</v>
      </c>
      <c r="EZ35" s="284">
        <f t="shared" si="69"/>
        <v>0</v>
      </c>
      <c r="FA35" s="284">
        <f t="shared" si="69"/>
        <v>0</v>
      </c>
      <c r="FB35" s="284">
        <f t="shared" si="69"/>
        <v>0</v>
      </c>
      <c r="FC35" s="284">
        <f t="shared" si="69"/>
        <v>0</v>
      </c>
      <c r="FD35" s="284">
        <f t="shared" si="69"/>
        <v>0</v>
      </c>
      <c r="FE35" s="284">
        <f t="shared" si="69"/>
        <v>0</v>
      </c>
      <c r="FF35" s="284">
        <f t="shared" si="69"/>
        <v>0</v>
      </c>
      <c r="FG35" s="284">
        <f t="shared" si="69"/>
        <v>0</v>
      </c>
      <c r="FH35" s="284">
        <f t="shared" si="69"/>
        <v>0</v>
      </c>
      <c r="FI35" s="284">
        <f t="shared" si="69"/>
        <v>0</v>
      </c>
      <c r="FJ35" s="284">
        <f t="shared" si="69"/>
        <v>0</v>
      </c>
      <c r="FK35" s="284">
        <f t="shared" si="69"/>
        <v>0</v>
      </c>
      <c r="FL35" s="284">
        <f t="shared" si="69"/>
        <v>0</v>
      </c>
      <c r="FM35" s="284">
        <f t="shared" si="69"/>
        <v>0</v>
      </c>
      <c r="FN35" s="284">
        <f t="shared" si="69"/>
        <v>0</v>
      </c>
      <c r="FO35" s="284">
        <f t="shared" si="69"/>
        <v>0</v>
      </c>
      <c r="FP35" s="284">
        <f t="shared" si="69"/>
        <v>0</v>
      </c>
      <c r="FQ35" s="284">
        <f t="shared" si="69"/>
        <v>0</v>
      </c>
      <c r="FR35" s="284">
        <f t="shared" si="69"/>
        <v>0</v>
      </c>
      <c r="FS35" s="284">
        <f t="shared" si="69"/>
        <v>0</v>
      </c>
      <c r="FT35" s="284">
        <f t="shared" si="69"/>
        <v>0</v>
      </c>
      <c r="FU35" s="284">
        <f t="shared" si="69"/>
        <v>0</v>
      </c>
      <c r="FV35" s="284">
        <f t="shared" si="69"/>
        <v>0</v>
      </c>
      <c r="FW35" s="284">
        <f t="shared" si="69"/>
        <v>0</v>
      </c>
      <c r="FX35" s="284">
        <f t="shared" si="69"/>
        <v>0</v>
      </c>
      <c r="FY35" s="284">
        <f t="shared" si="69"/>
        <v>0</v>
      </c>
      <c r="FZ35" s="284">
        <f t="shared" si="69"/>
        <v>0</v>
      </c>
      <c r="GA35" s="284">
        <f t="shared" si="69"/>
        <v>0</v>
      </c>
      <c r="GB35" s="284">
        <f t="shared" si="69"/>
        <v>0</v>
      </c>
      <c r="GC35" s="284">
        <f t="shared" si="69"/>
        <v>0</v>
      </c>
      <c r="GD35" s="284">
        <f t="shared" si="69"/>
        <v>0</v>
      </c>
      <c r="GE35" s="284">
        <f t="shared" si="69"/>
        <v>0</v>
      </c>
      <c r="GF35" s="284">
        <f t="shared" si="69"/>
        <v>0</v>
      </c>
      <c r="GG35" s="284">
        <f t="shared" si="69"/>
        <v>0</v>
      </c>
      <c r="GH35" s="284">
        <f t="shared" si="69"/>
        <v>0</v>
      </c>
      <c r="GI35" s="284">
        <f t="shared" si="69"/>
        <v>0</v>
      </c>
      <c r="GJ35" s="284">
        <f t="shared" si="69"/>
        <v>0</v>
      </c>
      <c r="GK35" s="284">
        <f t="shared" si="69"/>
        <v>0</v>
      </c>
      <c r="GL35" s="284">
        <f t="shared" si="69"/>
        <v>0</v>
      </c>
      <c r="GM35" s="284">
        <f t="shared" si="69"/>
        <v>0</v>
      </c>
      <c r="GN35" s="284">
        <f t="shared" si="69"/>
        <v>0</v>
      </c>
      <c r="GO35" s="284">
        <f t="shared" si="69"/>
        <v>0</v>
      </c>
      <c r="GP35" s="284">
        <f t="shared" si="69"/>
        <v>0</v>
      </c>
      <c r="GQ35" s="284">
        <f t="shared" si="69"/>
        <v>0</v>
      </c>
      <c r="GR35" s="284">
        <f t="shared" si="69"/>
        <v>0</v>
      </c>
      <c r="GS35" s="284">
        <f t="shared" si="69"/>
        <v>0</v>
      </c>
      <c r="GT35" s="284">
        <f t="shared" ref="GT35:JE35" si="70">$E$35 * GT34/100</f>
        <v>0</v>
      </c>
      <c r="GU35" s="284">
        <f t="shared" si="70"/>
        <v>0</v>
      </c>
      <c r="GV35" s="284">
        <f t="shared" si="70"/>
        <v>0</v>
      </c>
      <c r="GW35" s="284">
        <f t="shared" si="70"/>
        <v>0</v>
      </c>
      <c r="GX35" s="284">
        <f t="shared" si="70"/>
        <v>0</v>
      </c>
      <c r="GY35" s="284">
        <f t="shared" si="70"/>
        <v>0</v>
      </c>
      <c r="GZ35" s="284">
        <f t="shared" si="70"/>
        <v>0</v>
      </c>
      <c r="HA35" s="284">
        <f t="shared" si="70"/>
        <v>0</v>
      </c>
      <c r="HB35" s="284">
        <f t="shared" si="70"/>
        <v>0</v>
      </c>
      <c r="HC35" s="284">
        <f t="shared" si="70"/>
        <v>0</v>
      </c>
      <c r="HD35" s="284">
        <f t="shared" si="70"/>
        <v>0</v>
      </c>
      <c r="HE35" s="284">
        <f t="shared" si="70"/>
        <v>0</v>
      </c>
      <c r="HF35" s="284">
        <f t="shared" si="70"/>
        <v>0</v>
      </c>
      <c r="HG35" s="284">
        <f t="shared" si="70"/>
        <v>0</v>
      </c>
      <c r="HH35" s="284">
        <f t="shared" si="70"/>
        <v>0</v>
      </c>
      <c r="HI35" s="284">
        <f t="shared" si="70"/>
        <v>0</v>
      </c>
      <c r="HJ35" s="284">
        <f t="shared" si="70"/>
        <v>0</v>
      </c>
      <c r="HK35" s="284">
        <f t="shared" si="70"/>
        <v>0</v>
      </c>
      <c r="HL35" s="284">
        <f t="shared" si="70"/>
        <v>0</v>
      </c>
      <c r="HM35" s="284">
        <f t="shared" si="70"/>
        <v>0</v>
      </c>
      <c r="HN35" s="284">
        <f t="shared" si="70"/>
        <v>0</v>
      </c>
      <c r="HO35" s="284">
        <f t="shared" si="70"/>
        <v>0</v>
      </c>
      <c r="HP35" s="284">
        <f t="shared" si="70"/>
        <v>0</v>
      </c>
      <c r="HQ35" s="284">
        <f t="shared" si="70"/>
        <v>0</v>
      </c>
      <c r="HR35" s="284">
        <f t="shared" si="70"/>
        <v>0</v>
      </c>
      <c r="HS35" s="284">
        <f t="shared" si="70"/>
        <v>0</v>
      </c>
      <c r="HT35" s="284">
        <f t="shared" si="70"/>
        <v>0</v>
      </c>
      <c r="HU35" s="284">
        <f t="shared" si="70"/>
        <v>0</v>
      </c>
      <c r="HV35" s="284">
        <f t="shared" si="70"/>
        <v>0</v>
      </c>
      <c r="HW35" s="284">
        <f t="shared" si="70"/>
        <v>0</v>
      </c>
      <c r="HX35" s="284">
        <f t="shared" si="70"/>
        <v>0</v>
      </c>
      <c r="HY35" s="284">
        <f t="shared" si="70"/>
        <v>0</v>
      </c>
      <c r="HZ35" s="284">
        <f t="shared" si="70"/>
        <v>0</v>
      </c>
      <c r="IA35" s="284">
        <f t="shared" si="70"/>
        <v>0</v>
      </c>
      <c r="IB35" s="284">
        <f t="shared" si="70"/>
        <v>0</v>
      </c>
      <c r="IC35" s="284">
        <f t="shared" si="70"/>
        <v>0</v>
      </c>
      <c r="ID35" s="284">
        <f t="shared" si="70"/>
        <v>0</v>
      </c>
      <c r="IE35" s="284">
        <f t="shared" si="70"/>
        <v>0</v>
      </c>
      <c r="IF35" s="284">
        <f t="shared" si="70"/>
        <v>0</v>
      </c>
      <c r="IG35" s="284">
        <f t="shared" si="70"/>
        <v>0</v>
      </c>
      <c r="IH35" s="284">
        <f t="shared" si="70"/>
        <v>0</v>
      </c>
      <c r="II35" s="284">
        <f t="shared" si="70"/>
        <v>0</v>
      </c>
      <c r="IJ35" s="284">
        <f t="shared" si="70"/>
        <v>0</v>
      </c>
      <c r="IK35" s="284">
        <f t="shared" si="70"/>
        <v>0</v>
      </c>
      <c r="IL35" s="284">
        <f t="shared" si="70"/>
        <v>0</v>
      </c>
      <c r="IM35" s="284">
        <f t="shared" si="70"/>
        <v>0</v>
      </c>
      <c r="IN35" s="284">
        <f t="shared" si="70"/>
        <v>0</v>
      </c>
      <c r="IO35" s="284">
        <f t="shared" si="70"/>
        <v>0</v>
      </c>
      <c r="IP35" s="284">
        <f t="shared" si="70"/>
        <v>0</v>
      </c>
      <c r="IQ35" s="284">
        <f t="shared" si="70"/>
        <v>0</v>
      </c>
      <c r="IR35" s="284">
        <f t="shared" si="70"/>
        <v>0</v>
      </c>
      <c r="IS35" s="284">
        <f t="shared" si="70"/>
        <v>0</v>
      </c>
      <c r="IT35" s="284">
        <f t="shared" si="70"/>
        <v>0</v>
      </c>
      <c r="IU35" s="284">
        <f t="shared" si="70"/>
        <v>0</v>
      </c>
      <c r="IV35" s="284">
        <f t="shared" si="70"/>
        <v>0</v>
      </c>
      <c r="IW35" s="284">
        <f t="shared" si="70"/>
        <v>0</v>
      </c>
      <c r="IX35" s="284">
        <f t="shared" si="70"/>
        <v>0</v>
      </c>
      <c r="IY35" s="284">
        <f t="shared" si="70"/>
        <v>0</v>
      </c>
      <c r="IZ35" s="284">
        <f t="shared" si="70"/>
        <v>0</v>
      </c>
      <c r="JA35" s="284">
        <f t="shared" si="70"/>
        <v>0</v>
      </c>
      <c r="JB35" s="284">
        <f t="shared" si="70"/>
        <v>0</v>
      </c>
      <c r="JC35" s="284">
        <f t="shared" si="70"/>
        <v>0</v>
      </c>
      <c r="JD35" s="284">
        <f t="shared" si="70"/>
        <v>0</v>
      </c>
      <c r="JE35" s="284">
        <f t="shared" si="70"/>
        <v>0</v>
      </c>
      <c r="JF35" s="284">
        <f t="shared" ref="JF35:JL35" si="71">$E$35 * JF34/100</f>
        <v>0</v>
      </c>
      <c r="JG35" s="284">
        <f t="shared" si="71"/>
        <v>0</v>
      </c>
      <c r="JH35" s="284">
        <f t="shared" si="71"/>
        <v>0</v>
      </c>
      <c r="JI35" s="284">
        <f t="shared" si="71"/>
        <v>0</v>
      </c>
      <c r="JJ35" s="284">
        <f t="shared" si="71"/>
        <v>0</v>
      </c>
      <c r="JK35" s="284">
        <f t="shared" si="71"/>
        <v>0</v>
      </c>
      <c r="JL35" s="284">
        <f t="shared" si="71"/>
        <v>0</v>
      </c>
      <c r="JM35" s="92" t="s">
        <v>321</v>
      </c>
    </row>
    <row r="36" spans="1:273" x14ac:dyDescent="0.25">
      <c r="D36" s="92" t="s">
        <v>28</v>
      </c>
      <c r="F36" s="92" t="s">
        <v>29</v>
      </c>
      <c r="G36" s="265"/>
      <c r="I36" s="265">
        <f ca="1">I27</f>
        <v>0</v>
      </c>
      <c r="J36" s="265">
        <f t="shared" ref="J36:BU36" ca="1" si="72">J27</f>
        <v>0</v>
      </c>
      <c r="K36" s="265">
        <f t="shared" ca="1" si="72"/>
        <v>0</v>
      </c>
      <c r="L36" s="265">
        <f t="shared" ca="1" si="72"/>
        <v>0</v>
      </c>
      <c r="M36" s="265">
        <f t="shared" ca="1" si="72"/>
        <v>0</v>
      </c>
      <c r="N36" s="265">
        <f t="shared" ca="1" si="72"/>
        <v>0</v>
      </c>
      <c r="O36" s="265">
        <f t="shared" ca="1" si="72"/>
        <v>0</v>
      </c>
      <c r="P36" s="265">
        <f t="shared" ca="1" si="72"/>
        <v>0</v>
      </c>
      <c r="Q36" s="265">
        <f t="shared" ca="1" si="72"/>
        <v>0</v>
      </c>
      <c r="R36" s="265">
        <f t="shared" ca="1" si="72"/>
        <v>0</v>
      </c>
      <c r="S36" s="265">
        <f t="shared" ca="1" si="72"/>
        <v>0</v>
      </c>
      <c r="T36" s="265">
        <f t="shared" ca="1" si="72"/>
        <v>0</v>
      </c>
      <c r="U36" s="265">
        <f t="shared" ca="1" si="72"/>
        <v>0</v>
      </c>
      <c r="V36" s="265">
        <f t="shared" ca="1" si="72"/>
        <v>0</v>
      </c>
      <c r="W36" s="265">
        <f t="shared" ca="1" si="72"/>
        <v>0</v>
      </c>
      <c r="X36" s="265">
        <f t="shared" ca="1" si="72"/>
        <v>0</v>
      </c>
      <c r="Y36" s="265">
        <f t="shared" ca="1" si="72"/>
        <v>0</v>
      </c>
      <c r="Z36" s="265">
        <f t="shared" ca="1" si="72"/>
        <v>0</v>
      </c>
      <c r="AA36" s="265">
        <f t="shared" ca="1" si="72"/>
        <v>0</v>
      </c>
      <c r="AB36" s="265">
        <f t="shared" ca="1" si="72"/>
        <v>0</v>
      </c>
      <c r="AC36" s="265">
        <f t="shared" ca="1" si="72"/>
        <v>0</v>
      </c>
      <c r="AD36" s="265">
        <f t="shared" ca="1" si="72"/>
        <v>0</v>
      </c>
      <c r="AE36" s="265">
        <f t="shared" ca="1" si="72"/>
        <v>0</v>
      </c>
      <c r="AF36" s="265">
        <f t="shared" ca="1" si="72"/>
        <v>0</v>
      </c>
      <c r="AG36" s="265">
        <f t="shared" ca="1" si="72"/>
        <v>0</v>
      </c>
      <c r="AH36" s="265">
        <f t="shared" ca="1" si="72"/>
        <v>0</v>
      </c>
      <c r="AI36" s="265">
        <f t="shared" ca="1" si="72"/>
        <v>0</v>
      </c>
      <c r="AJ36" s="265">
        <f t="shared" ca="1" si="72"/>
        <v>0</v>
      </c>
      <c r="AK36" s="265">
        <f t="shared" ca="1" si="72"/>
        <v>0</v>
      </c>
      <c r="AL36" s="265">
        <f t="shared" ca="1" si="72"/>
        <v>0</v>
      </c>
      <c r="AM36" s="265">
        <f t="shared" ca="1" si="72"/>
        <v>0</v>
      </c>
      <c r="AN36" s="265">
        <f t="shared" ca="1" si="72"/>
        <v>0</v>
      </c>
      <c r="AO36" s="265">
        <f t="shared" ca="1" si="72"/>
        <v>0</v>
      </c>
      <c r="AP36" s="265">
        <f t="shared" ca="1" si="72"/>
        <v>0</v>
      </c>
      <c r="AQ36" s="265">
        <f t="shared" ca="1" si="72"/>
        <v>0</v>
      </c>
      <c r="AR36" s="265">
        <f t="shared" ca="1" si="72"/>
        <v>0</v>
      </c>
      <c r="AS36" s="265">
        <f t="shared" ca="1" si="72"/>
        <v>0</v>
      </c>
      <c r="AT36" s="265">
        <f t="shared" ca="1" si="72"/>
        <v>0</v>
      </c>
      <c r="AU36" s="265">
        <f t="shared" ca="1" si="72"/>
        <v>0</v>
      </c>
      <c r="AV36" s="265">
        <f t="shared" ca="1" si="72"/>
        <v>0</v>
      </c>
      <c r="AW36" s="265">
        <f t="shared" ca="1" si="72"/>
        <v>0</v>
      </c>
      <c r="AX36" s="265">
        <f t="shared" ca="1" si="72"/>
        <v>0</v>
      </c>
      <c r="AY36" s="265">
        <f t="shared" ca="1" si="72"/>
        <v>0</v>
      </c>
      <c r="AZ36" s="265">
        <f t="shared" ca="1" si="72"/>
        <v>0</v>
      </c>
      <c r="BA36" s="265">
        <f t="shared" ca="1" si="72"/>
        <v>0</v>
      </c>
      <c r="BB36" s="265">
        <f t="shared" ca="1" si="72"/>
        <v>0</v>
      </c>
      <c r="BC36" s="265">
        <f t="shared" ca="1" si="72"/>
        <v>0</v>
      </c>
      <c r="BD36" s="265">
        <f t="shared" ca="1" si="72"/>
        <v>0</v>
      </c>
      <c r="BE36" s="265">
        <f t="shared" ca="1" si="72"/>
        <v>0</v>
      </c>
      <c r="BF36" s="265">
        <f t="shared" ca="1" si="72"/>
        <v>0</v>
      </c>
      <c r="BG36" s="265">
        <f t="shared" ca="1" si="72"/>
        <v>0</v>
      </c>
      <c r="BH36" s="265">
        <f t="shared" ca="1" si="72"/>
        <v>0</v>
      </c>
      <c r="BI36" s="265">
        <f t="shared" ca="1" si="72"/>
        <v>0</v>
      </c>
      <c r="BJ36" s="265">
        <f t="shared" ca="1" si="72"/>
        <v>0</v>
      </c>
      <c r="BK36" s="265">
        <f t="shared" ca="1" si="72"/>
        <v>0</v>
      </c>
      <c r="BL36" s="265">
        <f t="shared" ca="1" si="72"/>
        <v>0</v>
      </c>
      <c r="BM36" s="265">
        <f t="shared" ca="1" si="72"/>
        <v>0</v>
      </c>
      <c r="BN36" s="265">
        <f t="shared" ca="1" si="72"/>
        <v>0</v>
      </c>
      <c r="BO36" s="265">
        <f t="shared" ca="1" si="72"/>
        <v>0</v>
      </c>
      <c r="BP36" s="265">
        <f t="shared" ca="1" si="72"/>
        <v>0</v>
      </c>
      <c r="BQ36" s="265">
        <f t="shared" ca="1" si="72"/>
        <v>0</v>
      </c>
      <c r="BR36" s="265">
        <f t="shared" ca="1" si="72"/>
        <v>0</v>
      </c>
      <c r="BS36" s="265">
        <f t="shared" ca="1" si="72"/>
        <v>0</v>
      </c>
      <c r="BT36" s="265">
        <f t="shared" ca="1" si="72"/>
        <v>0</v>
      </c>
      <c r="BU36" s="265">
        <f t="shared" ca="1" si="72"/>
        <v>0</v>
      </c>
      <c r="BV36" s="265">
        <f t="shared" ref="BV36:EG36" ca="1" si="73">BV27</f>
        <v>0</v>
      </c>
      <c r="BW36" s="265">
        <f t="shared" ca="1" si="73"/>
        <v>0</v>
      </c>
      <c r="BX36" s="265">
        <f t="shared" ca="1" si="73"/>
        <v>0</v>
      </c>
      <c r="BY36" s="265">
        <f t="shared" ca="1" si="73"/>
        <v>0</v>
      </c>
      <c r="BZ36" s="265">
        <f t="shared" ca="1" si="73"/>
        <v>0</v>
      </c>
      <c r="CA36" s="265">
        <f t="shared" ca="1" si="73"/>
        <v>0</v>
      </c>
      <c r="CB36" s="265">
        <f t="shared" ca="1" si="73"/>
        <v>0</v>
      </c>
      <c r="CC36" s="265">
        <f t="shared" ca="1" si="73"/>
        <v>0</v>
      </c>
      <c r="CD36" s="265">
        <f t="shared" ca="1" si="73"/>
        <v>0</v>
      </c>
      <c r="CE36" s="265">
        <f t="shared" ca="1" si="73"/>
        <v>0</v>
      </c>
      <c r="CF36" s="265">
        <f t="shared" ca="1" si="73"/>
        <v>0</v>
      </c>
      <c r="CG36" s="265">
        <f t="shared" ca="1" si="73"/>
        <v>0</v>
      </c>
      <c r="CH36" s="265">
        <f t="shared" ca="1" si="73"/>
        <v>0</v>
      </c>
      <c r="CI36" s="265">
        <f t="shared" ca="1" si="73"/>
        <v>0</v>
      </c>
      <c r="CJ36" s="265">
        <f t="shared" ca="1" si="73"/>
        <v>0</v>
      </c>
      <c r="CK36" s="265">
        <f t="shared" ca="1" si="73"/>
        <v>0</v>
      </c>
      <c r="CL36" s="265">
        <f t="shared" ca="1" si="73"/>
        <v>0</v>
      </c>
      <c r="CM36" s="265">
        <f t="shared" ca="1" si="73"/>
        <v>0</v>
      </c>
      <c r="CN36" s="265">
        <f t="shared" ca="1" si="73"/>
        <v>0</v>
      </c>
      <c r="CO36" s="265">
        <f t="shared" ca="1" si="73"/>
        <v>0</v>
      </c>
      <c r="CP36" s="265">
        <f t="shared" ca="1" si="73"/>
        <v>0</v>
      </c>
      <c r="CQ36" s="265">
        <f t="shared" ca="1" si="73"/>
        <v>0</v>
      </c>
      <c r="CR36" s="265">
        <f t="shared" ca="1" si="73"/>
        <v>0</v>
      </c>
      <c r="CS36" s="265">
        <f t="shared" ca="1" si="73"/>
        <v>0</v>
      </c>
      <c r="CT36" s="265">
        <f t="shared" ca="1" si="73"/>
        <v>0</v>
      </c>
      <c r="CU36" s="265">
        <f t="shared" ca="1" si="73"/>
        <v>0</v>
      </c>
      <c r="CV36" s="265">
        <f t="shared" ca="1" si="73"/>
        <v>0</v>
      </c>
      <c r="CW36" s="265">
        <f t="shared" ca="1" si="73"/>
        <v>0</v>
      </c>
      <c r="CX36" s="265">
        <f t="shared" ca="1" si="73"/>
        <v>0</v>
      </c>
      <c r="CY36" s="265">
        <f t="shared" ca="1" si="73"/>
        <v>0</v>
      </c>
      <c r="CZ36" s="265">
        <f t="shared" ca="1" si="73"/>
        <v>0</v>
      </c>
      <c r="DA36" s="265">
        <f t="shared" ca="1" si="73"/>
        <v>0</v>
      </c>
      <c r="DB36" s="265">
        <f t="shared" ca="1" si="73"/>
        <v>0</v>
      </c>
      <c r="DC36" s="265">
        <f t="shared" ca="1" si="73"/>
        <v>0</v>
      </c>
      <c r="DD36" s="265">
        <f t="shared" ca="1" si="73"/>
        <v>0</v>
      </c>
      <c r="DE36" s="265">
        <f t="shared" ca="1" si="73"/>
        <v>0</v>
      </c>
      <c r="DF36" s="265">
        <f t="shared" ca="1" si="73"/>
        <v>0</v>
      </c>
      <c r="DG36" s="265">
        <f t="shared" ca="1" si="73"/>
        <v>0</v>
      </c>
      <c r="DH36" s="265">
        <f t="shared" ca="1" si="73"/>
        <v>0</v>
      </c>
      <c r="DI36" s="265">
        <f t="shared" ca="1" si="73"/>
        <v>0</v>
      </c>
      <c r="DJ36" s="265">
        <f t="shared" ca="1" si="73"/>
        <v>0</v>
      </c>
      <c r="DK36" s="265">
        <f t="shared" ca="1" si="73"/>
        <v>0</v>
      </c>
      <c r="DL36" s="265">
        <f t="shared" ca="1" si="73"/>
        <v>0</v>
      </c>
      <c r="DM36" s="265">
        <f t="shared" ca="1" si="73"/>
        <v>0</v>
      </c>
      <c r="DN36" s="265">
        <f t="shared" ca="1" si="73"/>
        <v>0</v>
      </c>
      <c r="DO36" s="265">
        <f t="shared" ca="1" si="73"/>
        <v>0</v>
      </c>
      <c r="DP36" s="265">
        <f t="shared" ca="1" si="73"/>
        <v>0</v>
      </c>
      <c r="DQ36" s="265">
        <f t="shared" ca="1" si="73"/>
        <v>0</v>
      </c>
      <c r="DR36" s="265">
        <f t="shared" ca="1" si="73"/>
        <v>0</v>
      </c>
      <c r="DS36" s="265">
        <f t="shared" ca="1" si="73"/>
        <v>0</v>
      </c>
      <c r="DT36" s="265">
        <f t="shared" ca="1" si="73"/>
        <v>0</v>
      </c>
      <c r="DU36" s="265">
        <f t="shared" ca="1" si="73"/>
        <v>0</v>
      </c>
      <c r="DV36" s="265">
        <f t="shared" ca="1" si="73"/>
        <v>0</v>
      </c>
      <c r="DW36" s="265">
        <f t="shared" ca="1" si="73"/>
        <v>0</v>
      </c>
      <c r="DX36" s="265">
        <f t="shared" ca="1" si="73"/>
        <v>0</v>
      </c>
      <c r="DY36" s="265">
        <f t="shared" ca="1" si="73"/>
        <v>0</v>
      </c>
      <c r="DZ36" s="265">
        <f t="shared" ca="1" si="73"/>
        <v>0</v>
      </c>
      <c r="EA36" s="265">
        <f t="shared" ca="1" si="73"/>
        <v>0</v>
      </c>
      <c r="EB36" s="265">
        <f t="shared" ca="1" si="73"/>
        <v>0</v>
      </c>
      <c r="EC36" s="265">
        <f t="shared" ca="1" si="73"/>
        <v>0</v>
      </c>
      <c r="ED36" s="265">
        <f t="shared" ca="1" si="73"/>
        <v>0</v>
      </c>
      <c r="EE36" s="265">
        <f t="shared" ca="1" si="73"/>
        <v>0</v>
      </c>
      <c r="EF36" s="265">
        <f t="shared" ca="1" si="73"/>
        <v>0</v>
      </c>
      <c r="EG36" s="265">
        <f t="shared" ca="1" si="73"/>
        <v>0</v>
      </c>
      <c r="EH36" s="265">
        <f t="shared" ref="EH36:GS36" ca="1" si="74">EH27</f>
        <v>0</v>
      </c>
      <c r="EI36" s="265">
        <f t="shared" ca="1" si="74"/>
        <v>0</v>
      </c>
      <c r="EJ36" s="265">
        <f t="shared" ca="1" si="74"/>
        <v>0</v>
      </c>
      <c r="EK36" s="265">
        <f t="shared" ca="1" si="74"/>
        <v>0</v>
      </c>
      <c r="EL36" s="265">
        <f t="shared" ca="1" si="74"/>
        <v>0</v>
      </c>
      <c r="EM36" s="265">
        <f t="shared" ca="1" si="74"/>
        <v>0</v>
      </c>
      <c r="EN36" s="265">
        <f t="shared" ca="1" si="74"/>
        <v>0</v>
      </c>
      <c r="EO36" s="265">
        <f t="shared" ca="1" si="74"/>
        <v>0</v>
      </c>
      <c r="EP36" s="265">
        <f t="shared" ca="1" si="74"/>
        <v>0</v>
      </c>
      <c r="EQ36" s="265">
        <f t="shared" ca="1" si="74"/>
        <v>0</v>
      </c>
      <c r="ER36" s="265">
        <f t="shared" ca="1" si="74"/>
        <v>0</v>
      </c>
      <c r="ES36" s="265">
        <f t="shared" ca="1" si="74"/>
        <v>0</v>
      </c>
      <c r="ET36" s="265">
        <f t="shared" ca="1" si="74"/>
        <v>0</v>
      </c>
      <c r="EU36" s="265">
        <f t="shared" ca="1" si="74"/>
        <v>0</v>
      </c>
      <c r="EV36" s="265">
        <f t="shared" ca="1" si="74"/>
        <v>0</v>
      </c>
      <c r="EW36" s="265">
        <f t="shared" ca="1" si="74"/>
        <v>0</v>
      </c>
      <c r="EX36" s="265">
        <f t="shared" ca="1" si="74"/>
        <v>0</v>
      </c>
      <c r="EY36" s="265">
        <f t="shared" ca="1" si="74"/>
        <v>0</v>
      </c>
      <c r="EZ36" s="265">
        <f t="shared" ca="1" si="74"/>
        <v>0</v>
      </c>
      <c r="FA36" s="265">
        <f t="shared" ca="1" si="74"/>
        <v>0</v>
      </c>
      <c r="FB36" s="265">
        <f t="shared" ca="1" si="74"/>
        <v>0</v>
      </c>
      <c r="FC36" s="265">
        <f t="shared" ca="1" si="74"/>
        <v>0</v>
      </c>
      <c r="FD36" s="265">
        <f t="shared" ca="1" si="74"/>
        <v>0</v>
      </c>
      <c r="FE36" s="265">
        <f t="shared" ca="1" si="74"/>
        <v>0</v>
      </c>
      <c r="FF36" s="265">
        <f t="shared" ca="1" si="74"/>
        <v>0</v>
      </c>
      <c r="FG36" s="265">
        <f t="shared" ca="1" si="74"/>
        <v>0</v>
      </c>
      <c r="FH36" s="265">
        <f t="shared" ca="1" si="74"/>
        <v>0</v>
      </c>
      <c r="FI36" s="265">
        <f t="shared" ca="1" si="74"/>
        <v>0</v>
      </c>
      <c r="FJ36" s="265">
        <f t="shared" ca="1" si="74"/>
        <v>0</v>
      </c>
      <c r="FK36" s="265">
        <f t="shared" ca="1" si="74"/>
        <v>0</v>
      </c>
      <c r="FL36" s="265">
        <f t="shared" ca="1" si="74"/>
        <v>0</v>
      </c>
      <c r="FM36" s="265">
        <f t="shared" ca="1" si="74"/>
        <v>0</v>
      </c>
      <c r="FN36" s="265">
        <f t="shared" ca="1" si="74"/>
        <v>0</v>
      </c>
      <c r="FO36" s="265">
        <f t="shared" ca="1" si="74"/>
        <v>0</v>
      </c>
      <c r="FP36" s="265">
        <f t="shared" ca="1" si="74"/>
        <v>0</v>
      </c>
      <c r="FQ36" s="265">
        <f t="shared" ca="1" si="74"/>
        <v>0</v>
      </c>
      <c r="FR36" s="265">
        <f t="shared" ca="1" si="74"/>
        <v>0</v>
      </c>
      <c r="FS36" s="265">
        <f t="shared" ca="1" si="74"/>
        <v>0</v>
      </c>
      <c r="FT36" s="265">
        <f t="shared" ca="1" si="74"/>
        <v>0</v>
      </c>
      <c r="FU36" s="265">
        <f t="shared" ca="1" si="74"/>
        <v>0</v>
      </c>
      <c r="FV36" s="265">
        <f t="shared" ca="1" si="74"/>
        <v>0</v>
      </c>
      <c r="FW36" s="265">
        <f t="shared" ca="1" si="74"/>
        <v>0</v>
      </c>
      <c r="FX36" s="265">
        <f t="shared" ca="1" si="74"/>
        <v>0</v>
      </c>
      <c r="FY36" s="265">
        <f t="shared" ca="1" si="74"/>
        <v>0</v>
      </c>
      <c r="FZ36" s="265">
        <f t="shared" ca="1" si="74"/>
        <v>0</v>
      </c>
      <c r="GA36" s="265">
        <f t="shared" ca="1" si="74"/>
        <v>0</v>
      </c>
      <c r="GB36" s="265">
        <f t="shared" ca="1" si="74"/>
        <v>0</v>
      </c>
      <c r="GC36" s="265">
        <f t="shared" ca="1" si="74"/>
        <v>0</v>
      </c>
      <c r="GD36" s="265">
        <f t="shared" ca="1" si="74"/>
        <v>0</v>
      </c>
      <c r="GE36" s="265">
        <f t="shared" ca="1" si="74"/>
        <v>0</v>
      </c>
      <c r="GF36" s="265">
        <f t="shared" ca="1" si="74"/>
        <v>0</v>
      </c>
      <c r="GG36" s="265">
        <f t="shared" ca="1" si="74"/>
        <v>0</v>
      </c>
      <c r="GH36" s="265">
        <f t="shared" ca="1" si="74"/>
        <v>0</v>
      </c>
      <c r="GI36" s="265">
        <f t="shared" ca="1" si="74"/>
        <v>0</v>
      </c>
      <c r="GJ36" s="265">
        <f t="shared" ca="1" si="74"/>
        <v>0</v>
      </c>
      <c r="GK36" s="265">
        <f t="shared" ca="1" si="74"/>
        <v>0</v>
      </c>
      <c r="GL36" s="265">
        <f t="shared" ca="1" si="74"/>
        <v>0</v>
      </c>
      <c r="GM36" s="265">
        <f t="shared" ca="1" si="74"/>
        <v>0</v>
      </c>
      <c r="GN36" s="265">
        <f t="shared" ca="1" si="74"/>
        <v>0</v>
      </c>
      <c r="GO36" s="265">
        <f t="shared" ca="1" si="74"/>
        <v>0</v>
      </c>
      <c r="GP36" s="265">
        <f t="shared" ca="1" si="74"/>
        <v>0</v>
      </c>
      <c r="GQ36" s="265">
        <f t="shared" ca="1" si="74"/>
        <v>0</v>
      </c>
      <c r="GR36" s="265">
        <f t="shared" ca="1" si="74"/>
        <v>0</v>
      </c>
      <c r="GS36" s="265">
        <f t="shared" ca="1" si="74"/>
        <v>0</v>
      </c>
      <c r="GT36" s="265">
        <f t="shared" ref="GT36:JE36" ca="1" si="75">GT27</f>
        <v>0</v>
      </c>
      <c r="GU36" s="265">
        <f t="shared" ca="1" si="75"/>
        <v>0</v>
      </c>
      <c r="GV36" s="265">
        <f t="shared" ca="1" si="75"/>
        <v>0</v>
      </c>
      <c r="GW36" s="265">
        <f t="shared" ca="1" si="75"/>
        <v>0</v>
      </c>
      <c r="GX36" s="265">
        <f t="shared" ca="1" si="75"/>
        <v>0</v>
      </c>
      <c r="GY36" s="265">
        <f t="shared" ca="1" si="75"/>
        <v>0</v>
      </c>
      <c r="GZ36" s="265">
        <f t="shared" ca="1" si="75"/>
        <v>0</v>
      </c>
      <c r="HA36" s="265">
        <f t="shared" ca="1" si="75"/>
        <v>0</v>
      </c>
      <c r="HB36" s="265">
        <f t="shared" ca="1" si="75"/>
        <v>0</v>
      </c>
      <c r="HC36" s="265">
        <f t="shared" ca="1" si="75"/>
        <v>0</v>
      </c>
      <c r="HD36" s="265">
        <f t="shared" ca="1" si="75"/>
        <v>0</v>
      </c>
      <c r="HE36" s="265">
        <f t="shared" ca="1" si="75"/>
        <v>0</v>
      </c>
      <c r="HF36" s="265">
        <f t="shared" ca="1" si="75"/>
        <v>0</v>
      </c>
      <c r="HG36" s="265">
        <f t="shared" ca="1" si="75"/>
        <v>0</v>
      </c>
      <c r="HH36" s="265">
        <f t="shared" ca="1" si="75"/>
        <v>0</v>
      </c>
      <c r="HI36" s="265">
        <f t="shared" ca="1" si="75"/>
        <v>0</v>
      </c>
      <c r="HJ36" s="265">
        <f t="shared" ca="1" si="75"/>
        <v>0</v>
      </c>
      <c r="HK36" s="265">
        <f t="shared" ca="1" si="75"/>
        <v>0</v>
      </c>
      <c r="HL36" s="265">
        <f t="shared" ca="1" si="75"/>
        <v>0</v>
      </c>
      <c r="HM36" s="265">
        <f t="shared" ca="1" si="75"/>
        <v>0</v>
      </c>
      <c r="HN36" s="265">
        <f t="shared" ca="1" si="75"/>
        <v>0</v>
      </c>
      <c r="HO36" s="265">
        <f t="shared" ca="1" si="75"/>
        <v>0</v>
      </c>
      <c r="HP36" s="265">
        <f t="shared" ca="1" si="75"/>
        <v>0</v>
      </c>
      <c r="HQ36" s="265">
        <f t="shared" ca="1" si="75"/>
        <v>0</v>
      </c>
      <c r="HR36" s="265">
        <f t="shared" ca="1" si="75"/>
        <v>0</v>
      </c>
      <c r="HS36" s="265">
        <f t="shared" ca="1" si="75"/>
        <v>0</v>
      </c>
      <c r="HT36" s="265">
        <f t="shared" ca="1" si="75"/>
        <v>0</v>
      </c>
      <c r="HU36" s="265">
        <f t="shared" ca="1" si="75"/>
        <v>0</v>
      </c>
      <c r="HV36" s="265">
        <f t="shared" ca="1" si="75"/>
        <v>0</v>
      </c>
      <c r="HW36" s="265">
        <f t="shared" ca="1" si="75"/>
        <v>0</v>
      </c>
      <c r="HX36" s="265">
        <f t="shared" ca="1" si="75"/>
        <v>0</v>
      </c>
      <c r="HY36" s="265">
        <f t="shared" ca="1" si="75"/>
        <v>0</v>
      </c>
      <c r="HZ36" s="265">
        <f t="shared" ca="1" si="75"/>
        <v>0</v>
      </c>
      <c r="IA36" s="265">
        <f t="shared" ca="1" si="75"/>
        <v>0</v>
      </c>
      <c r="IB36" s="265">
        <f t="shared" ca="1" si="75"/>
        <v>0</v>
      </c>
      <c r="IC36" s="265">
        <f t="shared" ca="1" si="75"/>
        <v>0</v>
      </c>
      <c r="ID36" s="265">
        <f t="shared" ca="1" si="75"/>
        <v>0</v>
      </c>
      <c r="IE36" s="265">
        <f t="shared" ca="1" si="75"/>
        <v>0</v>
      </c>
      <c r="IF36" s="265">
        <f t="shared" ca="1" si="75"/>
        <v>0</v>
      </c>
      <c r="IG36" s="265">
        <f t="shared" ca="1" si="75"/>
        <v>0</v>
      </c>
      <c r="IH36" s="265">
        <f t="shared" ca="1" si="75"/>
        <v>0</v>
      </c>
      <c r="II36" s="265">
        <f t="shared" ca="1" si="75"/>
        <v>0</v>
      </c>
      <c r="IJ36" s="265">
        <f t="shared" ca="1" si="75"/>
        <v>0</v>
      </c>
      <c r="IK36" s="265">
        <f t="shared" ca="1" si="75"/>
        <v>0</v>
      </c>
      <c r="IL36" s="265">
        <f t="shared" ca="1" si="75"/>
        <v>0</v>
      </c>
      <c r="IM36" s="265">
        <f t="shared" ca="1" si="75"/>
        <v>0</v>
      </c>
      <c r="IN36" s="265">
        <f t="shared" ca="1" si="75"/>
        <v>0</v>
      </c>
      <c r="IO36" s="265">
        <f t="shared" ca="1" si="75"/>
        <v>0</v>
      </c>
      <c r="IP36" s="265">
        <f t="shared" ca="1" si="75"/>
        <v>0</v>
      </c>
      <c r="IQ36" s="265">
        <f t="shared" ca="1" si="75"/>
        <v>0</v>
      </c>
      <c r="IR36" s="265">
        <f t="shared" ca="1" si="75"/>
        <v>0</v>
      </c>
      <c r="IS36" s="265">
        <f t="shared" ca="1" si="75"/>
        <v>0</v>
      </c>
      <c r="IT36" s="265">
        <f t="shared" ca="1" si="75"/>
        <v>0</v>
      </c>
      <c r="IU36" s="265">
        <f t="shared" ca="1" si="75"/>
        <v>0</v>
      </c>
      <c r="IV36" s="265">
        <f t="shared" ca="1" si="75"/>
        <v>0</v>
      </c>
      <c r="IW36" s="265">
        <f t="shared" ca="1" si="75"/>
        <v>0</v>
      </c>
      <c r="IX36" s="265">
        <f t="shared" ca="1" si="75"/>
        <v>0</v>
      </c>
      <c r="IY36" s="265">
        <f t="shared" ca="1" si="75"/>
        <v>0</v>
      </c>
      <c r="IZ36" s="265">
        <f t="shared" ca="1" si="75"/>
        <v>0</v>
      </c>
      <c r="JA36" s="265">
        <f t="shared" ca="1" si="75"/>
        <v>0</v>
      </c>
      <c r="JB36" s="265">
        <f t="shared" ca="1" si="75"/>
        <v>0</v>
      </c>
      <c r="JC36" s="265">
        <f t="shared" ca="1" si="75"/>
        <v>0</v>
      </c>
      <c r="JD36" s="265">
        <f t="shared" ca="1" si="75"/>
        <v>0</v>
      </c>
      <c r="JE36" s="265">
        <f t="shared" ca="1" si="75"/>
        <v>0</v>
      </c>
      <c r="JF36" s="265">
        <f t="shared" ref="JF36:JL36" ca="1" si="76">JF27</f>
        <v>0</v>
      </c>
      <c r="JG36" s="265">
        <f t="shared" ca="1" si="76"/>
        <v>0</v>
      </c>
      <c r="JH36" s="265">
        <f t="shared" ca="1" si="76"/>
        <v>0</v>
      </c>
      <c r="JI36" s="265">
        <f t="shared" ca="1" si="76"/>
        <v>0</v>
      </c>
      <c r="JJ36" s="265">
        <f t="shared" ca="1" si="76"/>
        <v>0</v>
      </c>
      <c r="JK36" s="265">
        <f t="shared" ca="1" si="76"/>
        <v>0</v>
      </c>
      <c r="JL36" s="265">
        <f t="shared" ca="1" si="76"/>
        <v>0</v>
      </c>
      <c r="JM36" s="92" t="s">
        <v>321</v>
      </c>
    </row>
    <row r="37" spans="1:273" x14ac:dyDescent="0.25">
      <c r="D37" s="92" t="s">
        <v>23</v>
      </c>
      <c r="F37" s="92" t="s">
        <v>22</v>
      </c>
      <c r="G37" s="256">
        <f ca="1">SUM(I37:JL37)</f>
        <v>0</v>
      </c>
      <c r="H37" s="265"/>
      <c r="I37" s="265">
        <f t="shared" ref="I37:BT37" ca="1" si="77">I35*I26 / 1000</f>
        <v>0</v>
      </c>
      <c r="J37" s="265">
        <f t="shared" ca="1" si="77"/>
        <v>0</v>
      </c>
      <c r="K37" s="265">
        <f t="shared" ca="1" si="77"/>
        <v>0</v>
      </c>
      <c r="L37" s="265">
        <f t="shared" ca="1" si="77"/>
        <v>0</v>
      </c>
      <c r="M37" s="265">
        <f t="shared" ca="1" si="77"/>
        <v>0</v>
      </c>
      <c r="N37" s="265">
        <f t="shared" ca="1" si="77"/>
        <v>0</v>
      </c>
      <c r="O37" s="265">
        <f t="shared" ca="1" si="77"/>
        <v>0</v>
      </c>
      <c r="P37" s="265">
        <f t="shared" ca="1" si="77"/>
        <v>0</v>
      </c>
      <c r="Q37" s="265">
        <f t="shared" ca="1" si="77"/>
        <v>0</v>
      </c>
      <c r="R37" s="265">
        <f t="shared" ca="1" si="77"/>
        <v>0</v>
      </c>
      <c r="S37" s="265">
        <f t="shared" ca="1" si="77"/>
        <v>0</v>
      </c>
      <c r="T37" s="265">
        <f t="shared" ca="1" si="77"/>
        <v>0</v>
      </c>
      <c r="U37" s="265">
        <f t="shared" ca="1" si="77"/>
        <v>0</v>
      </c>
      <c r="V37" s="265">
        <f t="shared" ca="1" si="77"/>
        <v>0</v>
      </c>
      <c r="W37" s="265">
        <f t="shared" ca="1" si="77"/>
        <v>0</v>
      </c>
      <c r="X37" s="265">
        <f t="shared" ca="1" si="77"/>
        <v>0</v>
      </c>
      <c r="Y37" s="265">
        <f t="shared" ca="1" si="77"/>
        <v>0</v>
      </c>
      <c r="Z37" s="265">
        <f t="shared" ca="1" si="77"/>
        <v>0</v>
      </c>
      <c r="AA37" s="265">
        <f t="shared" ca="1" si="77"/>
        <v>0</v>
      </c>
      <c r="AB37" s="265">
        <f t="shared" ca="1" si="77"/>
        <v>0</v>
      </c>
      <c r="AC37" s="265">
        <f t="shared" ca="1" si="77"/>
        <v>0</v>
      </c>
      <c r="AD37" s="265">
        <f t="shared" ca="1" si="77"/>
        <v>0</v>
      </c>
      <c r="AE37" s="265">
        <f t="shared" ca="1" si="77"/>
        <v>0</v>
      </c>
      <c r="AF37" s="265">
        <f t="shared" ca="1" si="77"/>
        <v>0</v>
      </c>
      <c r="AG37" s="265">
        <f t="shared" ca="1" si="77"/>
        <v>0</v>
      </c>
      <c r="AH37" s="265">
        <f t="shared" ca="1" si="77"/>
        <v>0</v>
      </c>
      <c r="AI37" s="265">
        <f t="shared" ca="1" si="77"/>
        <v>0</v>
      </c>
      <c r="AJ37" s="265">
        <f t="shared" ca="1" si="77"/>
        <v>0</v>
      </c>
      <c r="AK37" s="265">
        <f t="shared" ca="1" si="77"/>
        <v>0</v>
      </c>
      <c r="AL37" s="265">
        <f t="shared" ca="1" si="77"/>
        <v>0</v>
      </c>
      <c r="AM37" s="265">
        <f t="shared" ca="1" si="77"/>
        <v>0</v>
      </c>
      <c r="AN37" s="265">
        <f t="shared" ca="1" si="77"/>
        <v>0</v>
      </c>
      <c r="AO37" s="265">
        <f t="shared" ca="1" si="77"/>
        <v>0</v>
      </c>
      <c r="AP37" s="265">
        <f t="shared" ca="1" si="77"/>
        <v>0</v>
      </c>
      <c r="AQ37" s="265">
        <f t="shared" ca="1" si="77"/>
        <v>0</v>
      </c>
      <c r="AR37" s="265">
        <f t="shared" ca="1" si="77"/>
        <v>0</v>
      </c>
      <c r="AS37" s="265">
        <f t="shared" ca="1" si="77"/>
        <v>0</v>
      </c>
      <c r="AT37" s="265">
        <f t="shared" ca="1" si="77"/>
        <v>0</v>
      </c>
      <c r="AU37" s="265">
        <f t="shared" ca="1" si="77"/>
        <v>0</v>
      </c>
      <c r="AV37" s="265">
        <f t="shared" ca="1" si="77"/>
        <v>0</v>
      </c>
      <c r="AW37" s="265">
        <f t="shared" ca="1" si="77"/>
        <v>0</v>
      </c>
      <c r="AX37" s="265">
        <f t="shared" ca="1" si="77"/>
        <v>0</v>
      </c>
      <c r="AY37" s="265">
        <f t="shared" ca="1" si="77"/>
        <v>0</v>
      </c>
      <c r="AZ37" s="265">
        <f t="shared" ca="1" si="77"/>
        <v>0</v>
      </c>
      <c r="BA37" s="265">
        <f t="shared" ca="1" si="77"/>
        <v>0</v>
      </c>
      <c r="BB37" s="265">
        <f t="shared" ca="1" si="77"/>
        <v>0</v>
      </c>
      <c r="BC37" s="265">
        <f t="shared" ca="1" si="77"/>
        <v>0</v>
      </c>
      <c r="BD37" s="265">
        <f t="shared" ca="1" si="77"/>
        <v>0</v>
      </c>
      <c r="BE37" s="265">
        <f t="shared" ca="1" si="77"/>
        <v>0</v>
      </c>
      <c r="BF37" s="265">
        <f t="shared" ca="1" si="77"/>
        <v>0</v>
      </c>
      <c r="BG37" s="265">
        <f t="shared" ca="1" si="77"/>
        <v>0</v>
      </c>
      <c r="BH37" s="265">
        <f t="shared" ca="1" si="77"/>
        <v>0</v>
      </c>
      <c r="BI37" s="265">
        <f t="shared" ca="1" si="77"/>
        <v>0</v>
      </c>
      <c r="BJ37" s="265">
        <f t="shared" ca="1" si="77"/>
        <v>0</v>
      </c>
      <c r="BK37" s="265">
        <f t="shared" ca="1" si="77"/>
        <v>0</v>
      </c>
      <c r="BL37" s="265">
        <f t="shared" ca="1" si="77"/>
        <v>0</v>
      </c>
      <c r="BM37" s="265">
        <f t="shared" ca="1" si="77"/>
        <v>0</v>
      </c>
      <c r="BN37" s="265">
        <f t="shared" ca="1" si="77"/>
        <v>0</v>
      </c>
      <c r="BO37" s="265">
        <f t="shared" ca="1" si="77"/>
        <v>0</v>
      </c>
      <c r="BP37" s="265">
        <f t="shared" ca="1" si="77"/>
        <v>0</v>
      </c>
      <c r="BQ37" s="265">
        <f t="shared" ca="1" si="77"/>
        <v>0</v>
      </c>
      <c r="BR37" s="265">
        <f t="shared" ca="1" si="77"/>
        <v>0</v>
      </c>
      <c r="BS37" s="265">
        <f t="shared" ca="1" si="77"/>
        <v>0</v>
      </c>
      <c r="BT37" s="265">
        <f t="shared" ca="1" si="77"/>
        <v>0</v>
      </c>
      <c r="BU37" s="265">
        <f t="shared" ref="BU37:EF37" ca="1" si="78">BU35*BU26 / 1000</f>
        <v>0</v>
      </c>
      <c r="BV37" s="265">
        <f t="shared" ca="1" si="78"/>
        <v>0</v>
      </c>
      <c r="BW37" s="265">
        <f t="shared" ca="1" si="78"/>
        <v>0</v>
      </c>
      <c r="BX37" s="265">
        <f t="shared" ca="1" si="78"/>
        <v>0</v>
      </c>
      <c r="BY37" s="265">
        <f t="shared" ca="1" si="78"/>
        <v>0</v>
      </c>
      <c r="BZ37" s="265">
        <f t="shared" ca="1" si="78"/>
        <v>0</v>
      </c>
      <c r="CA37" s="265">
        <f t="shared" ca="1" si="78"/>
        <v>0</v>
      </c>
      <c r="CB37" s="265">
        <f t="shared" ca="1" si="78"/>
        <v>0</v>
      </c>
      <c r="CC37" s="265">
        <f t="shared" ca="1" si="78"/>
        <v>0</v>
      </c>
      <c r="CD37" s="265">
        <f t="shared" ca="1" si="78"/>
        <v>0</v>
      </c>
      <c r="CE37" s="265">
        <f t="shared" ca="1" si="78"/>
        <v>0</v>
      </c>
      <c r="CF37" s="265">
        <f t="shared" ca="1" si="78"/>
        <v>0</v>
      </c>
      <c r="CG37" s="265">
        <f t="shared" ca="1" si="78"/>
        <v>0</v>
      </c>
      <c r="CH37" s="265">
        <f t="shared" ca="1" si="78"/>
        <v>0</v>
      </c>
      <c r="CI37" s="265">
        <f t="shared" ca="1" si="78"/>
        <v>0</v>
      </c>
      <c r="CJ37" s="265">
        <f t="shared" ca="1" si="78"/>
        <v>0</v>
      </c>
      <c r="CK37" s="265">
        <f t="shared" ca="1" si="78"/>
        <v>0</v>
      </c>
      <c r="CL37" s="265">
        <f t="shared" ca="1" si="78"/>
        <v>0</v>
      </c>
      <c r="CM37" s="265">
        <f t="shared" ca="1" si="78"/>
        <v>0</v>
      </c>
      <c r="CN37" s="265">
        <f t="shared" ca="1" si="78"/>
        <v>0</v>
      </c>
      <c r="CO37" s="265">
        <f t="shared" ca="1" si="78"/>
        <v>0</v>
      </c>
      <c r="CP37" s="265">
        <f t="shared" ca="1" si="78"/>
        <v>0</v>
      </c>
      <c r="CQ37" s="265">
        <f t="shared" ca="1" si="78"/>
        <v>0</v>
      </c>
      <c r="CR37" s="265">
        <f t="shared" ca="1" si="78"/>
        <v>0</v>
      </c>
      <c r="CS37" s="265">
        <f t="shared" ca="1" si="78"/>
        <v>0</v>
      </c>
      <c r="CT37" s="265">
        <f t="shared" ca="1" si="78"/>
        <v>0</v>
      </c>
      <c r="CU37" s="265">
        <f t="shared" ca="1" si="78"/>
        <v>0</v>
      </c>
      <c r="CV37" s="265">
        <f t="shared" ca="1" si="78"/>
        <v>0</v>
      </c>
      <c r="CW37" s="265">
        <f t="shared" ca="1" si="78"/>
        <v>0</v>
      </c>
      <c r="CX37" s="265">
        <f t="shared" ca="1" si="78"/>
        <v>0</v>
      </c>
      <c r="CY37" s="265">
        <f t="shared" ca="1" si="78"/>
        <v>0</v>
      </c>
      <c r="CZ37" s="265">
        <f t="shared" ca="1" si="78"/>
        <v>0</v>
      </c>
      <c r="DA37" s="265">
        <f t="shared" ca="1" si="78"/>
        <v>0</v>
      </c>
      <c r="DB37" s="265">
        <f t="shared" ca="1" si="78"/>
        <v>0</v>
      </c>
      <c r="DC37" s="265">
        <f t="shared" ca="1" si="78"/>
        <v>0</v>
      </c>
      <c r="DD37" s="265">
        <f t="shared" ca="1" si="78"/>
        <v>0</v>
      </c>
      <c r="DE37" s="265">
        <f t="shared" ca="1" si="78"/>
        <v>0</v>
      </c>
      <c r="DF37" s="265">
        <f t="shared" ca="1" si="78"/>
        <v>0</v>
      </c>
      <c r="DG37" s="265">
        <f t="shared" ca="1" si="78"/>
        <v>0</v>
      </c>
      <c r="DH37" s="265">
        <f t="shared" ca="1" si="78"/>
        <v>0</v>
      </c>
      <c r="DI37" s="265">
        <f t="shared" ca="1" si="78"/>
        <v>0</v>
      </c>
      <c r="DJ37" s="265">
        <f t="shared" ca="1" si="78"/>
        <v>0</v>
      </c>
      <c r="DK37" s="265">
        <f t="shared" ca="1" si="78"/>
        <v>0</v>
      </c>
      <c r="DL37" s="265">
        <f t="shared" ca="1" si="78"/>
        <v>0</v>
      </c>
      <c r="DM37" s="265">
        <f t="shared" ca="1" si="78"/>
        <v>0</v>
      </c>
      <c r="DN37" s="265">
        <f t="shared" ca="1" si="78"/>
        <v>0</v>
      </c>
      <c r="DO37" s="265">
        <f t="shared" ca="1" si="78"/>
        <v>0</v>
      </c>
      <c r="DP37" s="265">
        <f t="shared" ca="1" si="78"/>
        <v>0</v>
      </c>
      <c r="DQ37" s="265">
        <f t="shared" ca="1" si="78"/>
        <v>0</v>
      </c>
      <c r="DR37" s="265">
        <f t="shared" ca="1" si="78"/>
        <v>0</v>
      </c>
      <c r="DS37" s="265">
        <f t="shared" ca="1" si="78"/>
        <v>0</v>
      </c>
      <c r="DT37" s="265">
        <f t="shared" ca="1" si="78"/>
        <v>0</v>
      </c>
      <c r="DU37" s="265">
        <f t="shared" ca="1" si="78"/>
        <v>0</v>
      </c>
      <c r="DV37" s="265">
        <f t="shared" ca="1" si="78"/>
        <v>0</v>
      </c>
      <c r="DW37" s="265">
        <f t="shared" ca="1" si="78"/>
        <v>0</v>
      </c>
      <c r="DX37" s="265">
        <f t="shared" ca="1" si="78"/>
        <v>0</v>
      </c>
      <c r="DY37" s="265">
        <f t="shared" ca="1" si="78"/>
        <v>0</v>
      </c>
      <c r="DZ37" s="265">
        <f t="shared" ca="1" si="78"/>
        <v>0</v>
      </c>
      <c r="EA37" s="265">
        <f t="shared" ca="1" si="78"/>
        <v>0</v>
      </c>
      <c r="EB37" s="265">
        <f t="shared" ca="1" si="78"/>
        <v>0</v>
      </c>
      <c r="EC37" s="265">
        <f t="shared" ca="1" si="78"/>
        <v>0</v>
      </c>
      <c r="ED37" s="265">
        <f t="shared" ca="1" si="78"/>
        <v>0</v>
      </c>
      <c r="EE37" s="265">
        <f t="shared" ca="1" si="78"/>
        <v>0</v>
      </c>
      <c r="EF37" s="265">
        <f t="shared" ca="1" si="78"/>
        <v>0</v>
      </c>
      <c r="EG37" s="265">
        <f t="shared" ref="EG37:GR37" ca="1" si="79">EG35*EG26 / 1000</f>
        <v>0</v>
      </c>
      <c r="EH37" s="265">
        <f t="shared" ca="1" si="79"/>
        <v>0</v>
      </c>
      <c r="EI37" s="265">
        <f t="shared" ca="1" si="79"/>
        <v>0</v>
      </c>
      <c r="EJ37" s="265">
        <f t="shared" ca="1" si="79"/>
        <v>0</v>
      </c>
      <c r="EK37" s="265">
        <f t="shared" ca="1" si="79"/>
        <v>0</v>
      </c>
      <c r="EL37" s="265">
        <f t="shared" ca="1" si="79"/>
        <v>0</v>
      </c>
      <c r="EM37" s="265">
        <f t="shared" ca="1" si="79"/>
        <v>0</v>
      </c>
      <c r="EN37" s="265">
        <f t="shared" ca="1" si="79"/>
        <v>0</v>
      </c>
      <c r="EO37" s="265">
        <f t="shared" ca="1" si="79"/>
        <v>0</v>
      </c>
      <c r="EP37" s="265">
        <f t="shared" ca="1" si="79"/>
        <v>0</v>
      </c>
      <c r="EQ37" s="265">
        <f t="shared" ca="1" si="79"/>
        <v>0</v>
      </c>
      <c r="ER37" s="265">
        <f t="shared" ca="1" si="79"/>
        <v>0</v>
      </c>
      <c r="ES37" s="265">
        <f t="shared" ca="1" si="79"/>
        <v>0</v>
      </c>
      <c r="ET37" s="265">
        <f t="shared" ca="1" si="79"/>
        <v>0</v>
      </c>
      <c r="EU37" s="265">
        <f t="shared" ca="1" si="79"/>
        <v>0</v>
      </c>
      <c r="EV37" s="265">
        <f t="shared" ca="1" si="79"/>
        <v>0</v>
      </c>
      <c r="EW37" s="265">
        <f t="shared" ca="1" si="79"/>
        <v>0</v>
      </c>
      <c r="EX37" s="265">
        <f t="shared" ca="1" si="79"/>
        <v>0</v>
      </c>
      <c r="EY37" s="265">
        <f t="shared" ca="1" si="79"/>
        <v>0</v>
      </c>
      <c r="EZ37" s="265">
        <f t="shared" ca="1" si="79"/>
        <v>0</v>
      </c>
      <c r="FA37" s="265">
        <f t="shared" ca="1" si="79"/>
        <v>0</v>
      </c>
      <c r="FB37" s="265">
        <f t="shared" ca="1" si="79"/>
        <v>0</v>
      </c>
      <c r="FC37" s="265">
        <f t="shared" ca="1" si="79"/>
        <v>0</v>
      </c>
      <c r="FD37" s="265">
        <f t="shared" ca="1" si="79"/>
        <v>0</v>
      </c>
      <c r="FE37" s="265">
        <f t="shared" ca="1" si="79"/>
        <v>0</v>
      </c>
      <c r="FF37" s="265">
        <f t="shared" ca="1" si="79"/>
        <v>0</v>
      </c>
      <c r="FG37" s="265">
        <f t="shared" ca="1" si="79"/>
        <v>0</v>
      </c>
      <c r="FH37" s="265">
        <f t="shared" ca="1" si="79"/>
        <v>0</v>
      </c>
      <c r="FI37" s="265">
        <f t="shared" ca="1" si="79"/>
        <v>0</v>
      </c>
      <c r="FJ37" s="265">
        <f t="shared" ca="1" si="79"/>
        <v>0</v>
      </c>
      <c r="FK37" s="265">
        <f t="shared" ca="1" si="79"/>
        <v>0</v>
      </c>
      <c r="FL37" s="265">
        <f t="shared" ca="1" si="79"/>
        <v>0</v>
      </c>
      <c r="FM37" s="265">
        <f t="shared" ca="1" si="79"/>
        <v>0</v>
      </c>
      <c r="FN37" s="265">
        <f t="shared" ca="1" si="79"/>
        <v>0</v>
      </c>
      <c r="FO37" s="265">
        <f t="shared" ca="1" si="79"/>
        <v>0</v>
      </c>
      <c r="FP37" s="265">
        <f t="shared" ca="1" si="79"/>
        <v>0</v>
      </c>
      <c r="FQ37" s="265">
        <f t="shared" ca="1" si="79"/>
        <v>0</v>
      </c>
      <c r="FR37" s="265">
        <f t="shared" ca="1" si="79"/>
        <v>0</v>
      </c>
      <c r="FS37" s="265">
        <f t="shared" ca="1" si="79"/>
        <v>0</v>
      </c>
      <c r="FT37" s="265">
        <f t="shared" ca="1" si="79"/>
        <v>0</v>
      </c>
      <c r="FU37" s="265">
        <f t="shared" ca="1" si="79"/>
        <v>0</v>
      </c>
      <c r="FV37" s="265">
        <f t="shared" ca="1" si="79"/>
        <v>0</v>
      </c>
      <c r="FW37" s="265">
        <f t="shared" ca="1" si="79"/>
        <v>0</v>
      </c>
      <c r="FX37" s="265">
        <f t="shared" ca="1" si="79"/>
        <v>0</v>
      </c>
      <c r="FY37" s="265">
        <f t="shared" ca="1" si="79"/>
        <v>0</v>
      </c>
      <c r="FZ37" s="265">
        <f t="shared" ca="1" si="79"/>
        <v>0</v>
      </c>
      <c r="GA37" s="265">
        <f t="shared" ca="1" si="79"/>
        <v>0</v>
      </c>
      <c r="GB37" s="265">
        <f t="shared" ca="1" si="79"/>
        <v>0</v>
      </c>
      <c r="GC37" s="265">
        <f t="shared" ca="1" si="79"/>
        <v>0</v>
      </c>
      <c r="GD37" s="265">
        <f t="shared" ca="1" si="79"/>
        <v>0</v>
      </c>
      <c r="GE37" s="265">
        <f t="shared" ca="1" si="79"/>
        <v>0</v>
      </c>
      <c r="GF37" s="265">
        <f t="shared" ca="1" si="79"/>
        <v>0</v>
      </c>
      <c r="GG37" s="265">
        <f t="shared" ca="1" si="79"/>
        <v>0</v>
      </c>
      <c r="GH37" s="265">
        <f t="shared" ca="1" si="79"/>
        <v>0</v>
      </c>
      <c r="GI37" s="265">
        <f t="shared" ca="1" si="79"/>
        <v>0</v>
      </c>
      <c r="GJ37" s="265">
        <f t="shared" ca="1" si="79"/>
        <v>0</v>
      </c>
      <c r="GK37" s="265">
        <f t="shared" ca="1" si="79"/>
        <v>0</v>
      </c>
      <c r="GL37" s="265">
        <f t="shared" ca="1" si="79"/>
        <v>0</v>
      </c>
      <c r="GM37" s="265">
        <f t="shared" ca="1" si="79"/>
        <v>0</v>
      </c>
      <c r="GN37" s="265">
        <f t="shared" ca="1" si="79"/>
        <v>0</v>
      </c>
      <c r="GO37" s="265">
        <f t="shared" ca="1" si="79"/>
        <v>0</v>
      </c>
      <c r="GP37" s="265">
        <f t="shared" ca="1" si="79"/>
        <v>0</v>
      </c>
      <c r="GQ37" s="265">
        <f t="shared" ca="1" si="79"/>
        <v>0</v>
      </c>
      <c r="GR37" s="265">
        <f t="shared" ca="1" si="79"/>
        <v>0</v>
      </c>
      <c r="GS37" s="265">
        <f t="shared" ref="GS37:JD37" ca="1" si="80">GS35*GS26 / 1000</f>
        <v>0</v>
      </c>
      <c r="GT37" s="265">
        <f t="shared" ca="1" si="80"/>
        <v>0</v>
      </c>
      <c r="GU37" s="265">
        <f t="shared" ca="1" si="80"/>
        <v>0</v>
      </c>
      <c r="GV37" s="265">
        <f t="shared" ca="1" si="80"/>
        <v>0</v>
      </c>
      <c r="GW37" s="265">
        <f t="shared" ca="1" si="80"/>
        <v>0</v>
      </c>
      <c r="GX37" s="265">
        <f t="shared" ca="1" si="80"/>
        <v>0</v>
      </c>
      <c r="GY37" s="265">
        <f t="shared" ca="1" si="80"/>
        <v>0</v>
      </c>
      <c r="GZ37" s="265">
        <f t="shared" ca="1" si="80"/>
        <v>0</v>
      </c>
      <c r="HA37" s="265">
        <f t="shared" ca="1" si="80"/>
        <v>0</v>
      </c>
      <c r="HB37" s="265">
        <f t="shared" ca="1" si="80"/>
        <v>0</v>
      </c>
      <c r="HC37" s="265">
        <f t="shared" ca="1" si="80"/>
        <v>0</v>
      </c>
      <c r="HD37" s="265">
        <f t="shared" ca="1" si="80"/>
        <v>0</v>
      </c>
      <c r="HE37" s="265">
        <f t="shared" ca="1" si="80"/>
        <v>0</v>
      </c>
      <c r="HF37" s="265">
        <f t="shared" ca="1" si="80"/>
        <v>0</v>
      </c>
      <c r="HG37" s="265">
        <f t="shared" ca="1" si="80"/>
        <v>0</v>
      </c>
      <c r="HH37" s="265">
        <f t="shared" ca="1" si="80"/>
        <v>0</v>
      </c>
      <c r="HI37" s="265">
        <f t="shared" ca="1" si="80"/>
        <v>0</v>
      </c>
      <c r="HJ37" s="265">
        <f t="shared" ca="1" si="80"/>
        <v>0</v>
      </c>
      <c r="HK37" s="265">
        <f t="shared" ca="1" si="80"/>
        <v>0</v>
      </c>
      <c r="HL37" s="265">
        <f t="shared" ca="1" si="80"/>
        <v>0</v>
      </c>
      <c r="HM37" s="265">
        <f t="shared" ca="1" si="80"/>
        <v>0</v>
      </c>
      <c r="HN37" s="265">
        <f t="shared" ca="1" si="80"/>
        <v>0</v>
      </c>
      <c r="HO37" s="265">
        <f t="shared" ca="1" si="80"/>
        <v>0</v>
      </c>
      <c r="HP37" s="265">
        <f t="shared" ca="1" si="80"/>
        <v>0</v>
      </c>
      <c r="HQ37" s="265">
        <f t="shared" ca="1" si="80"/>
        <v>0</v>
      </c>
      <c r="HR37" s="265">
        <f t="shared" ca="1" si="80"/>
        <v>0</v>
      </c>
      <c r="HS37" s="265">
        <f t="shared" ca="1" si="80"/>
        <v>0</v>
      </c>
      <c r="HT37" s="265">
        <f t="shared" ca="1" si="80"/>
        <v>0</v>
      </c>
      <c r="HU37" s="265">
        <f t="shared" ca="1" si="80"/>
        <v>0</v>
      </c>
      <c r="HV37" s="265">
        <f t="shared" ca="1" si="80"/>
        <v>0</v>
      </c>
      <c r="HW37" s="265">
        <f t="shared" ca="1" si="80"/>
        <v>0</v>
      </c>
      <c r="HX37" s="265">
        <f t="shared" ca="1" si="80"/>
        <v>0</v>
      </c>
      <c r="HY37" s="265">
        <f t="shared" ca="1" si="80"/>
        <v>0</v>
      </c>
      <c r="HZ37" s="265">
        <f t="shared" ca="1" si="80"/>
        <v>0</v>
      </c>
      <c r="IA37" s="265">
        <f t="shared" ca="1" si="80"/>
        <v>0</v>
      </c>
      <c r="IB37" s="265">
        <f t="shared" ca="1" si="80"/>
        <v>0</v>
      </c>
      <c r="IC37" s="265">
        <f t="shared" ca="1" si="80"/>
        <v>0</v>
      </c>
      <c r="ID37" s="265">
        <f t="shared" ca="1" si="80"/>
        <v>0</v>
      </c>
      <c r="IE37" s="265">
        <f t="shared" ca="1" si="80"/>
        <v>0</v>
      </c>
      <c r="IF37" s="265">
        <f t="shared" ca="1" si="80"/>
        <v>0</v>
      </c>
      <c r="IG37" s="265">
        <f t="shared" ca="1" si="80"/>
        <v>0</v>
      </c>
      <c r="IH37" s="265">
        <f t="shared" ca="1" si="80"/>
        <v>0</v>
      </c>
      <c r="II37" s="265">
        <f t="shared" ca="1" si="80"/>
        <v>0</v>
      </c>
      <c r="IJ37" s="265">
        <f t="shared" ca="1" si="80"/>
        <v>0</v>
      </c>
      <c r="IK37" s="265">
        <f t="shared" ca="1" si="80"/>
        <v>0</v>
      </c>
      <c r="IL37" s="265">
        <f t="shared" ca="1" si="80"/>
        <v>0</v>
      </c>
      <c r="IM37" s="265">
        <f t="shared" ca="1" si="80"/>
        <v>0</v>
      </c>
      <c r="IN37" s="265">
        <f t="shared" ca="1" si="80"/>
        <v>0</v>
      </c>
      <c r="IO37" s="265">
        <f t="shared" ca="1" si="80"/>
        <v>0</v>
      </c>
      <c r="IP37" s="265">
        <f t="shared" ca="1" si="80"/>
        <v>0</v>
      </c>
      <c r="IQ37" s="265">
        <f t="shared" ca="1" si="80"/>
        <v>0</v>
      </c>
      <c r="IR37" s="265">
        <f t="shared" ca="1" si="80"/>
        <v>0</v>
      </c>
      <c r="IS37" s="265">
        <f t="shared" ca="1" si="80"/>
        <v>0</v>
      </c>
      <c r="IT37" s="265">
        <f t="shared" ca="1" si="80"/>
        <v>0</v>
      </c>
      <c r="IU37" s="265">
        <f t="shared" ca="1" si="80"/>
        <v>0</v>
      </c>
      <c r="IV37" s="265">
        <f t="shared" ca="1" si="80"/>
        <v>0</v>
      </c>
      <c r="IW37" s="265">
        <f t="shared" ca="1" si="80"/>
        <v>0</v>
      </c>
      <c r="IX37" s="265">
        <f t="shared" ca="1" si="80"/>
        <v>0</v>
      </c>
      <c r="IY37" s="265">
        <f t="shared" ca="1" si="80"/>
        <v>0</v>
      </c>
      <c r="IZ37" s="265">
        <f t="shared" ca="1" si="80"/>
        <v>0</v>
      </c>
      <c r="JA37" s="265">
        <f t="shared" ca="1" si="80"/>
        <v>0</v>
      </c>
      <c r="JB37" s="265">
        <f t="shared" ca="1" si="80"/>
        <v>0</v>
      </c>
      <c r="JC37" s="265">
        <f t="shared" ca="1" si="80"/>
        <v>0</v>
      </c>
      <c r="JD37" s="265">
        <f t="shared" ca="1" si="80"/>
        <v>0</v>
      </c>
      <c r="JE37" s="265">
        <f t="shared" ref="JE37:JL37" ca="1" si="81">JE35*JE26 / 1000</f>
        <v>0</v>
      </c>
      <c r="JF37" s="265">
        <f t="shared" ca="1" si="81"/>
        <v>0</v>
      </c>
      <c r="JG37" s="265">
        <f t="shared" ca="1" si="81"/>
        <v>0</v>
      </c>
      <c r="JH37" s="265">
        <f t="shared" ca="1" si="81"/>
        <v>0</v>
      </c>
      <c r="JI37" s="265">
        <f t="shared" ca="1" si="81"/>
        <v>0</v>
      </c>
      <c r="JJ37" s="265">
        <f t="shared" ca="1" si="81"/>
        <v>0</v>
      </c>
      <c r="JK37" s="265">
        <f t="shared" ca="1" si="81"/>
        <v>0</v>
      </c>
      <c r="JL37" s="265">
        <f t="shared" ca="1" si="81"/>
        <v>0</v>
      </c>
      <c r="JM37" s="92" t="s">
        <v>321</v>
      </c>
    </row>
    <row r="38" spans="1:273" x14ac:dyDescent="0.25">
      <c r="I38" s="248"/>
      <c r="JM38" s="92" t="s">
        <v>321</v>
      </c>
    </row>
    <row r="39" spans="1:273" x14ac:dyDescent="0.25">
      <c r="B39" s="249" t="s">
        <v>39</v>
      </c>
      <c r="C39" s="249"/>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c r="HV39" s="250"/>
      <c r="HW39" s="250"/>
      <c r="HX39" s="250"/>
      <c r="HY39" s="250"/>
      <c r="HZ39" s="250"/>
      <c r="IA39" s="250"/>
      <c r="IB39" s="250"/>
      <c r="IC39" s="250"/>
      <c r="ID39" s="250"/>
      <c r="IE39" s="250"/>
      <c r="IF39" s="250"/>
      <c r="IG39" s="250"/>
      <c r="IH39" s="250"/>
      <c r="II39" s="250"/>
      <c r="IJ39" s="250"/>
      <c r="IK39" s="250"/>
      <c r="IL39" s="250"/>
      <c r="IM39" s="250"/>
      <c r="IN39" s="250"/>
      <c r="IO39" s="250"/>
      <c r="IP39" s="250"/>
      <c r="IQ39" s="250"/>
      <c r="IR39" s="250"/>
      <c r="IS39" s="250"/>
      <c r="IT39" s="250"/>
      <c r="IU39" s="250"/>
      <c r="IV39" s="250"/>
      <c r="IW39" s="250"/>
      <c r="IX39" s="250"/>
      <c r="IY39" s="250"/>
      <c r="IZ39" s="250"/>
      <c r="JA39" s="250"/>
      <c r="JB39" s="250"/>
      <c r="JC39" s="250"/>
      <c r="JD39" s="250"/>
      <c r="JE39" s="250"/>
      <c r="JF39" s="250"/>
      <c r="JG39" s="250"/>
      <c r="JH39" s="250"/>
      <c r="JI39" s="250"/>
      <c r="JJ39" s="250"/>
      <c r="JK39" s="250"/>
      <c r="JL39" s="250"/>
      <c r="JM39" s="92" t="s">
        <v>321</v>
      </c>
    </row>
    <row r="40" spans="1:273" x14ac:dyDescent="0.25">
      <c r="C40" s="247" t="s">
        <v>57</v>
      </c>
      <c r="JM40" s="92" t="s">
        <v>321</v>
      </c>
    </row>
    <row r="41" spans="1:273" x14ac:dyDescent="0.25">
      <c r="D41" s="92" t="s">
        <v>23</v>
      </c>
      <c r="F41" s="92" t="s">
        <v>22</v>
      </c>
      <c r="I41" s="265" t="e">
        <f ca="1">I37 * I18</f>
        <v>#NUM!</v>
      </c>
      <c r="J41" s="265" t="e">
        <f t="shared" ref="J41:BU41" ca="1" si="82">J37 * J18</f>
        <v>#NUM!</v>
      </c>
      <c r="K41" s="265" t="e">
        <f t="shared" ca="1" si="82"/>
        <v>#NUM!</v>
      </c>
      <c r="L41" s="265" t="e">
        <f t="shared" ca="1" si="82"/>
        <v>#NUM!</v>
      </c>
      <c r="M41" s="265" t="e">
        <f t="shared" ca="1" si="82"/>
        <v>#NUM!</v>
      </c>
      <c r="N41" s="265" t="e">
        <f t="shared" ca="1" si="82"/>
        <v>#NUM!</v>
      </c>
      <c r="O41" s="265" t="e">
        <f t="shared" ca="1" si="82"/>
        <v>#NUM!</v>
      </c>
      <c r="P41" s="265" t="e">
        <f t="shared" ca="1" si="82"/>
        <v>#NUM!</v>
      </c>
      <c r="Q41" s="265" t="e">
        <f t="shared" ca="1" si="82"/>
        <v>#NUM!</v>
      </c>
      <c r="R41" s="265" t="e">
        <f t="shared" ca="1" si="82"/>
        <v>#NUM!</v>
      </c>
      <c r="S41" s="265" t="e">
        <f t="shared" ca="1" si="82"/>
        <v>#NUM!</v>
      </c>
      <c r="T41" s="265" t="e">
        <f t="shared" ca="1" si="82"/>
        <v>#NUM!</v>
      </c>
      <c r="U41" s="265" t="e">
        <f t="shared" ca="1" si="82"/>
        <v>#NUM!</v>
      </c>
      <c r="V41" s="265" t="e">
        <f t="shared" ca="1" si="82"/>
        <v>#NUM!</v>
      </c>
      <c r="W41" s="265" t="e">
        <f t="shared" ca="1" si="82"/>
        <v>#NUM!</v>
      </c>
      <c r="X41" s="265" t="e">
        <f t="shared" ca="1" si="82"/>
        <v>#NUM!</v>
      </c>
      <c r="Y41" s="265" t="e">
        <f t="shared" ca="1" si="82"/>
        <v>#NUM!</v>
      </c>
      <c r="Z41" s="265" t="e">
        <f t="shared" ca="1" si="82"/>
        <v>#NUM!</v>
      </c>
      <c r="AA41" s="265" t="e">
        <f t="shared" ca="1" si="82"/>
        <v>#NUM!</v>
      </c>
      <c r="AB41" s="265" t="e">
        <f t="shared" ca="1" si="82"/>
        <v>#NUM!</v>
      </c>
      <c r="AC41" s="265" t="e">
        <f t="shared" ca="1" si="82"/>
        <v>#NUM!</v>
      </c>
      <c r="AD41" s="265" t="e">
        <f t="shared" ca="1" si="82"/>
        <v>#NUM!</v>
      </c>
      <c r="AE41" s="265" t="e">
        <f t="shared" ca="1" si="82"/>
        <v>#NUM!</v>
      </c>
      <c r="AF41" s="265" t="e">
        <f t="shared" ca="1" si="82"/>
        <v>#NUM!</v>
      </c>
      <c r="AG41" s="265" t="e">
        <f t="shared" ca="1" si="82"/>
        <v>#NUM!</v>
      </c>
      <c r="AH41" s="265" t="e">
        <f t="shared" ca="1" si="82"/>
        <v>#NUM!</v>
      </c>
      <c r="AI41" s="265" t="e">
        <f t="shared" ca="1" si="82"/>
        <v>#NUM!</v>
      </c>
      <c r="AJ41" s="265" t="e">
        <f t="shared" ca="1" si="82"/>
        <v>#NUM!</v>
      </c>
      <c r="AK41" s="265" t="e">
        <f t="shared" ca="1" si="82"/>
        <v>#NUM!</v>
      </c>
      <c r="AL41" s="265" t="e">
        <f t="shared" ca="1" si="82"/>
        <v>#NUM!</v>
      </c>
      <c r="AM41" s="265" t="e">
        <f t="shared" ca="1" si="82"/>
        <v>#NUM!</v>
      </c>
      <c r="AN41" s="265" t="e">
        <f t="shared" ca="1" si="82"/>
        <v>#NUM!</v>
      </c>
      <c r="AO41" s="265" t="e">
        <f t="shared" ca="1" si="82"/>
        <v>#NUM!</v>
      </c>
      <c r="AP41" s="265" t="e">
        <f t="shared" ca="1" si="82"/>
        <v>#NUM!</v>
      </c>
      <c r="AQ41" s="265" t="e">
        <f t="shared" ca="1" si="82"/>
        <v>#NUM!</v>
      </c>
      <c r="AR41" s="265" t="e">
        <f t="shared" ca="1" si="82"/>
        <v>#NUM!</v>
      </c>
      <c r="AS41" s="265" t="e">
        <f t="shared" ca="1" si="82"/>
        <v>#NUM!</v>
      </c>
      <c r="AT41" s="265" t="e">
        <f t="shared" ca="1" si="82"/>
        <v>#NUM!</v>
      </c>
      <c r="AU41" s="265" t="e">
        <f t="shared" ca="1" si="82"/>
        <v>#NUM!</v>
      </c>
      <c r="AV41" s="265" t="e">
        <f t="shared" ca="1" si="82"/>
        <v>#NUM!</v>
      </c>
      <c r="AW41" s="265" t="e">
        <f t="shared" ca="1" si="82"/>
        <v>#NUM!</v>
      </c>
      <c r="AX41" s="265" t="e">
        <f t="shared" ca="1" si="82"/>
        <v>#NUM!</v>
      </c>
      <c r="AY41" s="265" t="e">
        <f t="shared" ca="1" si="82"/>
        <v>#NUM!</v>
      </c>
      <c r="AZ41" s="265" t="e">
        <f t="shared" ca="1" si="82"/>
        <v>#NUM!</v>
      </c>
      <c r="BA41" s="265" t="e">
        <f t="shared" ca="1" si="82"/>
        <v>#NUM!</v>
      </c>
      <c r="BB41" s="265" t="e">
        <f t="shared" ca="1" si="82"/>
        <v>#NUM!</v>
      </c>
      <c r="BC41" s="265" t="e">
        <f t="shared" ca="1" si="82"/>
        <v>#NUM!</v>
      </c>
      <c r="BD41" s="265" t="e">
        <f t="shared" ca="1" si="82"/>
        <v>#NUM!</v>
      </c>
      <c r="BE41" s="265" t="e">
        <f t="shared" ca="1" si="82"/>
        <v>#NUM!</v>
      </c>
      <c r="BF41" s="265" t="e">
        <f t="shared" ca="1" si="82"/>
        <v>#NUM!</v>
      </c>
      <c r="BG41" s="265" t="e">
        <f t="shared" ca="1" si="82"/>
        <v>#NUM!</v>
      </c>
      <c r="BH41" s="265" t="e">
        <f t="shared" ca="1" si="82"/>
        <v>#NUM!</v>
      </c>
      <c r="BI41" s="265" t="e">
        <f t="shared" ca="1" si="82"/>
        <v>#NUM!</v>
      </c>
      <c r="BJ41" s="265" t="e">
        <f t="shared" ca="1" si="82"/>
        <v>#NUM!</v>
      </c>
      <c r="BK41" s="265" t="e">
        <f t="shared" ca="1" si="82"/>
        <v>#NUM!</v>
      </c>
      <c r="BL41" s="265" t="e">
        <f t="shared" ca="1" si="82"/>
        <v>#NUM!</v>
      </c>
      <c r="BM41" s="265" t="e">
        <f t="shared" ca="1" si="82"/>
        <v>#NUM!</v>
      </c>
      <c r="BN41" s="265" t="e">
        <f t="shared" ca="1" si="82"/>
        <v>#NUM!</v>
      </c>
      <c r="BO41" s="265" t="e">
        <f t="shared" ca="1" si="82"/>
        <v>#NUM!</v>
      </c>
      <c r="BP41" s="265" t="e">
        <f t="shared" ca="1" si="82"/>
        <v>#NUM!</v>
      </c>
      <c r="BQ41" s="265" t="e">
        <f t="shared" ca="1" si="82"/>
        <v>#NUM!</v>
      </c>
      <c r="BR41" s="265" t="e">
        <f t="shared" ca="1" si="82"/>
        <v>#NUM!</v>
      </c>
      <c r="BS41" s="265" t="e">
        <f t="shared" ca="1" si="82"/>
        <v>#NUM!</v>
      </c>
      <c r="BT41" s="265" t="e">
        <f t="shared" ca="1" si="82"/>
        <v>#NUM!</v>
      </c>
      <c r="BU41" s="265" t="e">
        <f t="shared" ca="1" si="82"/>
        <v>#NUM!</v>
      </c>
      <c r="BV41" s="265" t="e">
        <f t="shared" ref="BV41:EG41" ca="1" si="83">BV37 * BV18</f>
        <v>#NUM!</v>
      </c>
      <c r="BW41" s="265" t="e">
        <f t="shared" ca="1" si="83"/>
        <v>#NUM!</v>
      </c>
      <c r="BX41" s="265" t="e">
        <f t="shared" ca="1" si="83"/>
        <v>#NUM!</v>
      </c>
      <c r="BY41" s="265" t="e">
        <f t="shared" ca="1" si="83"/>
        <v>#NUM!</v>
      </c>
      <c r="BZ41" s="265" t="e">
        <f t="shared" ca="1" si="83"/>
        <v>#NUM!</v>
      </c>
      <c r="CA41" s="265" t="e">
        <f t="shared" ca="1" si="83"/>
        <v>#NUM!</v>
      </c>
      <c r="CB41" s="265" t="e">
        <f t="shared" ca="1" si="83"/>
        <v>#NUM!</v>
      </c>
      <c r="CC41" s="265" t="e">
        <f t="shared" ca="1" si="83"/>
        <v>#NUM!</v>
      </c>
      <c r="CD41" s="265" t="e">
        <f t="shared" ca="1" si="83"/>
        <v>#NUM!</v>
      </c>
      <c r="CE41" s="265" t="e">
        <f t="shared" ca="1" si="83"/>
        <v>#NUM!</v>
      </c>
      <c r="CF41" s="265" t="e">
        <f t="shared" ca="1" si="83"/>
        <v>#NUM!</v>
      </c>
      <c r="CG41" s="265" t="e">
        <f t="shared" ca="1" si="83"/>
        <v>#NUM!</v>
      </c>
      <c r="CH41" s="265" t="e">
        <f t="shared" ca="1" si="83"/>
        <v>#NUM!</v>
      </c>
      <c r="CI41" s="265" t="e">
        <f t="shared" ca="1" si="83"/>
        <v>#NUM!</v>
      </c>
      <c r="CJ41" s="265" t="e">
        <f t="shared" ca="1" si="83"/>
        <v>#NUM!</v>
      </c>
      <c r="CK41" s="265" t="e">
        <f t="shared" ca="1" si="83"/>
        <v>#NUM!</v>
      </c>
      <c r="CL41" s="265" t="e">
        <f t="shared" ca="1" si="83"/>
        <v>#NUM!</v>
      </c>
      <c r="CM41" s="265" t="e">
        <f t="shared" ca="1" si="83"/>
        <v>#NUM!</v>
      </c>
      <c r="CN41" s="265" t="e">
        <f t="shared" ca="1" si="83"/>
        <v>#NUM!</v>
      </c>
      <c r="CO41" s="265" t="e">
        <f t="shared" ca="1" si="83"/>
        <v>#NUM!</v>
      </c>
      <c r="CP41" s="265" t="e">
        <f t="shared" ca="1" si="83"/>
        <v>#NUM!</v>
      </c>
      <c r="CQ41" s="265" t="e">
        <f t="shared" ca="1" si="83"/>
        <v>#NUM!</v>
      </c>
      <c r="CR41" s="265" t="e">
        <f t="shared" ca="1" si="83"/>
        <v>#NUM!</v>
      </c>
      <c r="CS41" s="265" t="e">
        <f t="shared" ca="1" si="83"/>
        <v>#NUM!</v>
      </c>
      <c r="CT41" s="265" t="e">
        <f t="shared" ca="1" si="83"/>
        <v>#NUM!</v>
      </c>
      <c r="CU41" s="265" t="e">
        <f t="shared" ca="1" si="83"/>
        <v>#NUM!</v>
      </c>
      <c r="CV41" s="265" t="e">
        <f t="shared" ca="1" si="83"/>
        <v>#NUM!</v>
      </c>
      <c r="CW41" s="265" t="e">
        <f t="shared" ca="1" si="83"/>
        <v>#NUM!</v>
      </c>
      <c r="CX41" s="265" t="e">
        <f t="shared" ca="1" si="83"/>
        <v>#NUM!</v>
      </c>
      <c r="CY41" s="265" t="e">
        <f t="shared" ca="1" si="83"/>
        <v>#NUM!</v>
      </c>
      <c r="CZ41" s="265" t="e">
        <f t="shared" ca="1" si="83"/>
        <v>#NUM!</v>
      </c>
      <c r="DA41" s="265" t="e">
        <f t="shared" ca="1" si="83"/>
        <v>#NUM!</v>
      </c>
      <c r="DB41" s="265" t="e">
        <f t="shared" ca="1" si="83"/>
        <v>#NUM!</v>
      </c>
      <c r="DC41" s="265" t="e">
        <f t="shared" ca="1" si="83"/>
        <v>#NUM!</v>
      </c>
      <c r="DD41" s="265" t="e">
        <f t="shared" ca="1" si="83"/>
        <v>#NUM!</v>
      </c>
      <c r="DE41" s="265" t="e">
        <f t="shared" ca="1" si="83"/>
        <v>#NUM!</v>
      </c>
      <c r="DF41" s="265" t="e">
        <f t="shared" ca="1" si="83"/>
        <v>#NUM!</v>
      </c>
      <c r="DG41" s="265" t="e">
        <f t="shared" ca="1" si="83"/>
        <v>#NUM!</v>
      </c>
      <c r="DH41" s="265" t="e">
        <f t="shared" ca="1" si="83"/>
        <v>#NUM!</v>
      </c>
      <c r="DI41" s="265" t="e">
        <f t="shared" ca="1" si="83"/>
        <v>#NUM!</v>
      </c>
      <c r="DJ41" s="265" t="e">
        <f t="shared" ca="1" si="83"/>
        <v>#NUM!</v>
      </c>
      <c r="DK41" s="265" t="e">
        <f t="shared" ca="1" si="83"/>
        <v>#NUM!</v>
      </c>
      <c r="DL41" s="265" t="e">
        <f t="shared" ca="1" si="83"/>
        <v>#NUM!</v>
      </c>
      <c r="DM41" s="265" t="e">
        <f t="shared" ca="1" si="83"/>
        <v>#NUM!</v>
      </c>
      <c r="DN41" s="265" t="e">
        <f t="shared" ca="1" si="83"/>
        <v>#NUM!</v>
      </c>
      <c r="DO41" s="265" t="e">
        <f t="shared" ca="1" si="83"/>
        <v>#NUM!</v>
      </c>
      <c r="DP41" s="265" t="e">
        <f t="shared" ca="1" si="83"/>
        <v>#NUM!</v>
      </c>
      <c r="DQ41" s="265" t="e">
        <f t="shared" ca="1" si="83"/>
        <v>#NUM!</v>
      </c>
      <c r="DR41" s="265" t="e">
        <f t="shared" ca="1" si="83"/>
        <v>#NUM!</v>
      </c>
      <c r="DS41" s="265" t="e">
        <f t="shared" ca="1" si="83"/>
        <v>#NUM!</v>
      </c>
      <c r="DT41" s="265" t="e">
        <f t="shared" ca="1" si="83"/>
        <v>#NUM!</v>
      </c>
      <c r="DU41" s="265" t="e">
        <f t="shared" ca="1" si="83"/>
        <v>#NUM!</v>
      </c>
      <c r="DV41" s="265" t="e">
        <f t="shared" ca="1" si="83"/>
        <v>#NUM!</v>
      </c>
      <c r="DW41" s="265" t="e">
        <f t="shared" ca="1" si="83"/>
        <v>#NUM!</v>
      </c>
      <c r="DX41" s="265" t="e">
        <f t="shared" ca="1" si="83"/>
        <v>#NUM!</v>
      </c>
      <c r="DY41" s="265" t="e">
        <f t="shared" ca="1" si="83"/>
        <v>#NUM!</v>
      </c>
      <c r="DZ41" s="265" t="e">
        <f t="shared" ca="1" si="83"/>
        <v>#NUM!</v>
      </c>
      <c r="EA41" s="265" t="e">
        <f t="shared" ca="1" si="83"/>
        <v>#NUM!</v>
      </c>
      <c r="EB41" s="265" t="e">
        <f t="shared" ca="1" si="83"/>
        <v>#NUM!</v>
      </c>
      <c r="EC41" s="265" t="e">
        <f t="shared" ca="1" si="83"/>
        <v>#NUM!</v>
      </c>
      <c r="ED41" s="265" t="e">
        <f t="shared" ca="1" si="83"/>
        <v>#NUM!</v>
      </c>
      <c r="EE41" s="265" t="e">
        <f t="shared" ca="1" si="83"/>
        <v>#NUM!</v>
      </c>
      <c r="EF41" s="265" t="e">
        <f t="shared" ca="1" si="83"/>
        <v>#NUM!</v>
      </c>
      <c r="EG41" s="265" t="e">
        <f t="shared" ca="1" si="83"/>
        <v>#NUM!</v>
      </c>
      <c r="EH41" s="265" t="e">
        <f t="shared" ref="EH41:GS41" ca="1" si="84">EH37 * EH18</f>
        <v>#NUM!</v>
      </c>
      <c r="EI41" s="265" t="e">
        <f t="shared" ca="1" si="84"/>
        <v>#NUM!</v>
      </c>
      <c r="EJ41" s="265" t="e">
        <f t="shared" ca="1" si="84"/>
        <v>#NUM!</v>
      </c>
      <c r="EK41" s="265" t="e">
        <f t="shared" ca="1" si="84"/>
        <v>#NUM!</v>
      </c>
      <c r="EL41" s="265" t="e">
        <f t="shared" ca="1" si="84"/>
        <v>#NUM!</v>
      </c>
      <c r="EM41" s="265" t="e">
        <f t="shared" ca="1" si="84"/>
        <v>#NUM!</v>
      </c>
      <c r="EN41" s="265" t="e">
        <f t="shared" ca="1" si="84"/>
        <v>#NUM!</v>
      </c>
      <c r="EO41" s="265" t="e">
        <f t="shared" ca="1" si="84"/>
        <v>#NUM!</v>
      </c>
      <c r="EP41" s="265" t="e">
        <f t="shared" ca="1" si="84"/>
        <v>#NUM!</v>
      </c>
      <c r="EQ41" s="265" t="e">
        <f t="shared" ca="1" si="84"/>
        <v>#NUM!</v>
      </c>
      <c r="ER41" s="265" t="e">
        <f t="shared" ca="1" si="84"/>
        <v>#NUM!</v>
      </c>
      <c r="ES41" s="265" t="e">
        <f t="shared" ca="1" si="84"/>
        <v>#NUM!</v>
      </c>
      <c r="ET41" s="265" t="e">
        <f t="shared" ca="1" si="84"/>
        <v>#NUM!</v>
      </c>
      <c r="EU41" s="265" t="e">
        <f t="shared" ca="1" si="84"/>
        <v>#NUM!</v>
      </c>
      <c r="EV41" s="265" t="e">
        <f t="shared" ca="1" si="84"/>
        <v>#NUM!</v>
      </c>
      <c r="EW41" s="265" t="e">
        <f t="shared" ca="1" si="84"/>
        <v>#NUM!</v>
      </c>
      <c r="EX41" s="265" t="e">
        <f t="shared" ca="1" si="84"/>
        <v>#NUM!</v>
      </c>
      <c r="EY41" s="265" t="e">
        <f t="shared" ca="1" si="84"/>
        <v>#NUM!</v>
      </c>
      <c r="EZ41" s="265" t="e">
        <f t="shared" ca="1" si="84"/>
        <v>#NUM!</v>
      </c>
      <c r="FA41" s="265" t="e">
        <f t="shared" ca="1" si="84"/>
        <v>#NUM!</v>
      </c>
      <c r="FB41" s="265" t="e">
        <f t="shared" ca="1" si="84"/>
        <v>#NUM!</v>
      </c>
      <c r="FC41" s="265" t="e">
        <f t="shared" ca="1" si="84"/>
        <v>#NUM!</v>
      </c>
      <c r="FD41" s="265" t="e">
        <f t="shared" ca="1" si="84"/>
        <v>#NUM!</v>
      </c>
      <c r="FE41" s="265" t="e">
        <f t="shared" ca="1" si="84"/>
        <v>#NUM!</v>
      </c>
      <c r="FF41" s="265" t="e">
        <f t="shared" ca="1" si="84"/>
        <v>#NUM!</v>
      </c>
      <c r="FG41" s="265" t="e">
        <f t="shared" ca="1" si="84"/>
        <v>#NUM!</v>
      </c>
      <c r="FH41" s="265" t="e">
        <f t="shared" ca="1" si="84"/>
        <v>#NUM!</v>
      </c>
      <c r="FI41" s="265" t="e">
        <f t="shared" ca="1" si="84"/>
        <v>#NUM!</v>
      </c>
      <c r="FJ41" s="265" t="e">
        <f t="shared" ca="1" si="84"/>
        <v>#NUM!</v>
      </c>
      <c r="FK41" s="265" t="e">
        <f t="shared" ca="1" si="84"/>
        <v>#NUM!</v>
      </c>
      <c r="FL41" s="265" t="e">
        <f t="shared" ca="1" si="84"/>
        <v>#NUM!</v>
      </c>
      <c r="FM41" s="265" t="e">
        <f t="shared" ca="1" si="84"/>
        <v>#NUM!</v>
      </c>
      <c r="FN41" s="265" t="e">
        <f t="shared" ca="1" si="84"/>
        <v>#NUM!</v>
      </c>
      <c r="FO41" s="265" t="e">
        <f t="shared" ca="1" si="84"/>
        <v>#NUM!</v>
      </c>
      <c r="FP41" s="265" t="e">
        <f t="shared" ca="1" si="84"/>
        <v>#NUM!</v>
      </c>
      <c r="FQ41" s="265" t="e">
        <f t="shared" ca="1" si="84"/>
        <v>#NUM!</v>
      </c>
      <c r="FR41" s="265" t="e">
        <f t="shared" ca="1" si="84"/>
        <v>#NUM!</v>
      </c>
      <c r="FS41" s="265" t="e">
        <f t="shared" ca="1" si="84"/>
        <v>#NUM!</v>
      </c>
      <c r="FT41" s="265" t="e">
        <f t="shared" ca="1" si="84"/>
        <v>#NUM!</v>
      </c>
      <c r="FU41" s="265" t="e">
        <f t="shared" ca="1" si="84"/>
        <v>#NUM!</v>
      </c>
      <c r="FV41" s="265" t="e">
        <f t="shared" ca="1" si="84"/>
        <v>#NUM!</v>
      </c>
      <c r="FW41" s="265" t="e">
        <f t="shared" ca="1" si="84"/>
        <v>#NUM!</v>
      </c>
      <c r="FX41" s="265" t="e">
        <f t="shared" ca="1" si="84"/>
        <v>#NUM!</v>
      </c>
      <c r="FY41" s="265" t="e">
        <f t="shared" ca="1" si="84"/>
        <v>#NUM!</v>
      </c>
      <c r="FZ41" s="265" t="e">
        <f t="shared" ca="1" si="84"/>
        <v>#NUM!</v>
      </c>
      <c r="GA41" s="265" t="e">
        <f t="shared" ca="1" si="84"/>
        <v>#NUM!</v>
      </c>
      <c r="GB41" s="265" t="e">
        <f t="shared" ca="1" si="84"/>
        <v>#NUM!</v>
      </c>
      <c r="GC41" s="265" t="e">
        <f t="shared" ca="1" si="84"/>
        <v>#NUM!</v>
      </c>
      <c r="GD41" s="265" t="e">
        <f t="shared" ca="1" si="84"/>
        <v>#NUM!</v>
      </c>
      <c r="GE41" s="265" t="e">
        <f t="shared" ca="1" si="84"/>
        <v>#NUM!</v>
      </c>
      <c r="GF41" s="265" t="e">
        <f t="shared" ca="1" si="84"/>
        <v>#NUM!</v>
      </c>
      <c r="GG41" s="265" t="e">
        <f t="shared" ca="1" si="84"/>
        <v>#NUM!</v>
      </c>
      <c r="GH41" s="265" t="e">
        <f t="shared" ca="1" si="84"/>
        <v>#NUM!</v>
      </c>
      <c r="GI41" s="265" t="e">
        <f t="shared" ca="1" si="84"/>
        <v>#NUM!</v>
      </c>
      <c r="GJ41" s="265" t="e">
        <f t="shared" ca="1" si="84"/>
        <v>#NUM!</v>
      </c>
      <c r="GK41" s="265" t="e">
        <f t="shared" ca="1" si="84"/>
        <v>#NUM!</v>
      </c>
      <c r="GL41" s="265" t="e">
        <f t="shared" ca="1" si="84"/>
        <v>#NUM!</v>
      </c>
      <c r="GM41" s="265" t="e">
        <f t="shared" ca="1" si="84"/>
        <v>#NUM!</v>
      </c>
      <c r="GN41" s="265" t="e">
        <f t="shared" ca="1" si="84"/>
        <v>#NUM!</v>
      </c>
      <c r="GO41" s="265" t="e">
        <f t="shared" ca="1" si="84"/>
        <v>#NUM!</v>
      </c>
      <c r="GP41" s="265" t="e">
        <f t="shared" ca="1" si="84"/>
        <v>#NUM!</v>
      </c>
      <c r="GQ41" s="265" t="e">
        <f t="shared" ca="1" si="84"/>
        <v>#NUM!</v>
      </c>
      <c r="GR41" s="265" t="e">
        <f t="shared" ca="1" si="84"/>
        <v>#NUM!</v>
      </c>
      <c r="GS41" s="265" t="e">
        <f t="shared" ca="1" si="84"/>
        <v>#NUM!</v>
      </c>
      <c r="GT41" s="265" t="e">
        <f t="shared" ref="GT41:JE41" ca="1" si="85">GT37 * GT18</f>
        <v>#NUM!</v>
      </c>
      <c r="GU41" s="265" t="e">
        <f t="shared" ca="1" si="85"/>
        <v>#NUM!</v>
      </c>
      <c r="GV41" s="265" t="e">
        <f t="shared" ca="1" si="85"/>
        <v>#NUM!</v>
      </c>
      <c r="GW41" s="265" t="e">
        <f t="shared" ca="1" si="85"/>
        <v>#NUM!</v>
      </c>
      <c r="GX41" s="265" t="e">
        <f t="shared" ca="1" si="85"/>
        <v>#NUM!</v>
      </c>
      <c r="GY41" s="265" t="e">
        <f t="shared" ca="1" si="85"/>
        <v>#NUM!</v>
      </c>
      <c r="GZ41" s="265" t="e">
        <f t="shared" ca="1" si="85"/>
        <v>#NUM!</v>
      </c>
      <c r="HA41" s="265" t="e">
        <f t="shared" ca="1" si="85"/>
        <v>#NUM!</v>
      </c>
      <c r="HB41" s="265" t="e">
        <f t="shared" ca="1" si="85"/>
        <v>#NUM!</v>
      </c>
      <c r="HC41" s="265" t="e">
        <f t="shared" ca="1" si="85"/>
        <v>#NUM!</v>
      </c>
      <c r="HD41" s="265" t="e">
        <f t="shared" ca="1" si="85"/>
        <v>#NUM!</v>
      </c>
      <c r="HE41" s="265" t="e">
        <f t="shared" ca="1" si="85"/>
        <v>#NUM!</v>
      </c>
      <c r="HF41" s="265" t="e">
        <f t="shared" ca="1" si="85"/>
        <v>#NUM!</v>
      </c>
      <c r="HG41" s="265" t="e">
        <f t="shared" ca="1" si="85"/>
        <v>#NUM!</v>
      </c>
      <c r="HH41" s="265" t="e">
        <f t="shared" ca="1" si="85"/>
        <v>#NUM!</v>
      </c>
      <c r="HI41" s="265" t="e">
        <f t="shared" ca="1" si="85"/>
        <v>#NUM!</v>
      </c>
      <c r="HJ41" s="265" t="e">
        <f t="shared" ca="1" si="85"/>
        <v>#NUM!</v>
      </c>
      <c r="HK41" s="265" t="e">
        <f t="shared" ca="1" si="85"/>
        <v>#NUM!</v>
      </c>
      <c r="HL41" s="265" t="e">
        <f t="shared" ca="1" si="85"/>
        <v>#NUM!</v>
      </c>
      <c r="HM41" s="265" t="e">
        <f t="shared" ca="1" si="85"/>
        <v>#NUM!</v>
      </c>
      <c r="HN41" s="265" t="e">
        <f t="shared" ca="1" si="85"/>
        <v>#NUM!</v>
      </c>
      <c r="HO41" s="265" t="e">
        <f t="shared" ca="1" si="85"/>
        <v>#NUM!</v>
      </c>
      <c r="HP41" s="265" t="e">
        <f t="shared" ca="1" si="85"/>
        <v>#NUM!</v>
      </c>
      <c r="HQ41" s="265" t="e">
        <f t="shared" ca="1" si="85"/>
        <v>#NUM!</v>
      </c>
      <c r="HR41" s="265" t="e">
        <f t="shared" ca="1" si="85"/>
        <v>#NUM!</v>
      </c>
      <c r="HS41" s="265" t="e">
        <f t="shared" ca="1" si="85"/>
        <v>#NUM!</v>
      </c>
      <c r="HT41" s="265" t="e">
        <f t="shared" ca="1" si="85"/>
        <v>#NUM!</v>
      </c>
      <c r="HU41" s="265" t="e">
        <f t="shared" ca="1" si="85"/>
        <v>#NUM!</v>
      </c>
      <c r="HV41" s="265" t="e">
        <f t="shared" ca="1" si="85"/>
        <v>#NUM!</v>
      </c>
      <c r="HW41" s="265" t="e">
        <f t="shared" ca="1" si="85"/>
        <v>#NUM!</v>
      </c>
      <c r="HX41" s="265" t="e">
        <f t="shared" ca="1" si="85"/>
        <v>#NUM!</v>
      </c>
      <c r="HY41" s="265" t="e">
        <f t="shared" ca="1" si="85"/>
        <v>#NUM!</v>
      </c>
      <c r="HZ41" s="265" t="e">
        <f t="shared" ca="1" si="85"/>
        <v>#NUM!</v>
      </c>
      <c r="IA41" s="265" t="e">
        <f t="shared" ca="1" si="85"/>
        <v>#NUM!</v>
      </c>
      <c r="IB41" s="265" t="e">
        <f t="shared" ca="1" si="85"/>
        <v>#NUM!</v>
      </c>
      <c r="IC41" s="265" t="e">
        <f t="shared" ca="1" si="85"/>
        <v>#NUM!</v>
      </c>
      <c r="ID41" s="265" t="e">
        <f t="shared" ca="1" si="85"/>
        <v>#NUM!</v>
      </c>
      <c r="IE41" s="265" t="e">
        <f t="shared" ca="1" si="85"/>
        <v>#NUM!</v>
      </c>
      <c r="IF41" s="265" t="e">
        <f t="shared" ca="1" si="85"/>
        <v>#NUM!</v>
      </c>
      <c r="IG41" s="265" t="e">
        <f t="shared" ca="1" si="85"/>
        <v>#NUM!</v>
      </c>
      <c r="IH41" s="265" t="e">
        <f t="shared" ca="1" si="85"/>
        <v>#NUM!</v>
      </c>
      <c r="II41" s="265" t="e">
        <f t="shared" ca="1" si="85"/>
        <v>#NUM!</v>
      </c>
      <c r="IJ41" s="265" t="e">
        <f t="shared" ca="1" si="85"/>
        <v>#NUM!</v>
      </c>
      <c r="IK41" s="265" t="e">
        <f t="shared" ca="1" si="85"/>
        <v>#NUM!</v>
      </c>
      <c r="IL41" s="265" t="e">
        <f t="shared" ca="1" si="85"/>
        <v>#NUM!</v>
      </c>
      <c r="IM41" s="265" t="e">
        <f t="shared" ca="1" si="85"/>
        <v>#NUM!</v>
      </c>
      <c r="IN41" s="265" t="e">
        <f t="shared" ca="1" si="85"/>
        <v>#NUM!</v>
      </c>
      <c r="IO41" s="265" t="e">
        <f t="shared" ca="1" si="85"/>
        <v>#NUM!</v>
      </c>
      <c r="IP41" s="265" t="e">
        <f t="shared" ca="1" si="85"/>
        <v>#NUM!</v>
      </c>
      <c r="IQ41" s="265" t="e">
        <f t="shared" ca="1" si="85"/>
        <v>#NUM!</v>
      </c>
      <c r="IR41" s="265" t="e">
        <f t="shared" ca="1" si="85"/>
        <v>#NUM!</v>
      </c>
      <c r="IS41" s="265" t="e">
        <f t="shared" ca="1" si="85"/>
        <v>#NUM!</v>
      </c>
      <c r="IT41" s="265" t="e">
        <f t="shared" ca="1" si="85"/>
        <v>#NUM!</v>
      </c>
      <c r="IU41" s="265" t="e">
        <f t="shared" ca="1" si="85"/>
        <v>#NUM!</v>
      </c>
      <c r="IV41" s="265" t="e">
        <f t="shared" ca="1" si="85"/>
        <v>#NUM!</v>
      </c>
      <c r="IW41" s="265" t="e">
        <f t="shared" ca="1" si="85"/>
        <v>#NUM!</v>
      </c>
      <c r="IX41" s="265" t="e">
        <f t="shared" ca="1" si="85"/>
        <v>#NUM!</v>
      </c>
      <c r="IY41" s="265" t="e">
        <f t="shared" ca="1" si="85"/>
        <v>#NUM!</v>
      </c>
      <c r="IZ41" s="265" t="e">
        <f t="shared" ca="1" si="85"/>
        <v>#NUM!</v>
      </c>
      <c r="JA41" s="265" t="e">
        <f t="shared" ca="1" si="85"/>
        <v>#NUM!</v>
      </c>
      <c r="JB41" s="265" t="e">
        <f t="shared" ca="1" si="85"/>
        <v>#NUM!</v>
      </c>
      <c r="JC41" s="265" t="e">
        <f t="shared" ca="1" si="85"/>
        <v>#NUM!</v>
      </c>
      <c r="JD41" s="265" t="e">
        <f t="shared" ca="1" si="85"/>
        <v>#NUM!</v>
      </c>
      <c r="JE41" s="265" t="e">
        <f t="shared" ca="1" si="85"/>
        <v>#NUM!</v>
      </c>
      <c r="JF41" s="265" t="e">
        <f t="shared" ref="JF41:JL41" ca="1" si="86">JF37 * JF18</f>
        <v>#NUM!</v>
      </c>
      <c r="JG41" s="265" t="e">
        <f t="shared" ca="1" si="86"/>
        <v>#NUM!</v>
      </c>
      <c r="JH41" s="265" t="e">
        <f t="shared" ca="1" si="86"/>
        <v>#NUM!</v>
      </c>
      <c r="JI41" s="265" t="e">
        <f t="shared" ca="1" si="86"/>
        <v>#NUM!</v>
      </c>
      <c r="JJ41" s="265" t="e">
        <f t="shared" ca="1" si="86"/>
        <v>#NUM!</v>
      </c>
      <c r="JK41" s="265" t="e">
        <f t="shared" ca="1" si="86"/>
        <v>#NUM!</v>
      </c>
      <c r="JL41" s="265" t="e">
        <f t="shared" ca="1" si="86"/>
        <v>#NUM!</v>
      </c>
      <c r="JM41" s="92" t="s">
        <v>321</v>
      </c>
    </row>
    <row r="42" spans="1:273" x14ac:dyDescent="0.25">
      <c r="I42" s="265"/>
      <c r="J42" s="265"/>
      <c r="K42" s="265"/>
      <c r="L42" s="265"/>
      <c r="M42" s="265"/>
      <c r="N42" s="265"/>
      <c r="O42" s="265"/>
      <c r="P42" s="265"/>
      <c r="Q42" s="265"/>
      <c r="R42" s="265"/>
      <c r="S42" s="265"/>
      <c r="T42" s="265"/>
      <c r="U42" s="265"/>
      <c r="V42" s="265"/>
      <c r="W42" s="265"/>
      <c r="X42" s="265"/>
      <c r="Y42" s="265"/>
      <c r="Z42" s="265"/>
      <c r="AA42" s="265"/>
      <c r="AB42" s="265"/>
      <c r="AC42" s="265"/>
      <c r="AD42" s="265"/>
      <c r="JM42" s="92" t="s">
        <v>321</v>
      </c>
    </row>
    <row r="43" spans="1:273" x14ac:dyDescent="0.25">
      <c r="C43" s="247" t="s">
        <v>59</v>
      </c>
      <c r="I43" s="248"/>
      <c r="J43" s="265"/>
      <c r="K43" s="265"/>
      <c r="L43" s="265"/>
      <c r="M43" s="265"/>
      <c r="N43" s="265"/>
      <c r="O43" s="265"/>
      <c r="P43" s="265"/>
      <c r="Q43" s="265"/>
      <c r="R43" s="265"/>
      <c r="S43" s="265"/>
      <c r="T43" s="265"/>
      <c r="U43" s="265"/>
      <c r="V43" s="265"/>
      <c r="W43" s="265"/>
      <c r="X43" s="265"/>
      <c r="Y43" s="265"/>
      <c r="Z43" s="265"/>
      <c r="AA43" s="265"/>
      <c r="AB43" s="265"/>
      <c r="AC43" s="265"/>
      <c r="AD43" s="265"/>
      <c r="JM43" s="92" t="s">
        <v>321</v>
      </c>
    </row>
    <row r="44" spans="1:273" s="251" customFormat="1" x14ac:dyDescent="0.25">
      <c r="A44" s="260"/>
      <c r="B44" s="260"/>
      <c r="C44" s="260"/>
      <c r="D44" s="288" t="str">
        <f>Inputs!E25</f>
        <v>Other Costs</v>
      </c>
      <c r="E44" s="289">
        <f>Inputs!F25/12</f>
        <v>0</v>
      </c>
      <c r="F44" s="251" t="s">
        <v>22</v>
      </c>
      <c r="G44" s="256" t="e">
        <f>SUM(I44:JL44)</f>
        <v>#NUM!</v>
      </c>
      <c r="I44" s="290" t="e">
        <f>$E$44 * I31 / 100 * I18</f>
        <v>#NUM!</v>
      </c>
      <c r="J44" s="290" t="e">
        <f t="shared" ref="J44:BU44" si="87">$E$44 * J31 / 100 * J18</f>
        <v>#NUM!</v>
      </c>
      <c r="K44" s="290" t="e">
        <f t="shared" si="87"/>
        <v>#NUM!</v>
      </c>
      <c r="L44" s="290" t="e">
        <f t="shared" si="87"/>
        <v>#NUM!</v>
      </c>
      <c r="M44" s="290" t="e">
        <f t="shared" si="87"/>
        <v>#NUM!</v>
      </c>
      <c r="N44" s="290" t="e">
        <f t="shared" si="87"/>
        <v>#NUM!</v>
      </c>
      <c r="O44" s="290" t="e">
        <f t="shared" si="87"/>
        <v>#NUM!</v>
      </c>
      <c r="P44" s="290" t="e">
        <f t="shared" si="87"/>
        <v>#NUM!</v>
      </c>
      <c r="Q44" s="290" t="e">
        <f t="shared" si="87"/>
        <v>#NUM!</v>
      </c>
      <c r="R44" s="290" t="e">
        <f t="shared" si="87"/>
        <v>#NUM!</v>
      </c>
      <c r="S44" s="290" t="e">
        <f t="shared" si="87"/>
        <v>#NUM!</v>
      </c>
      <c r="T44" s="290" t="e">
        <f t="shared" si="87"/>
        <v>#NUM!</v>
      </c>
      <c r="U44" s="290" t="e">
        <f t="shared" si="87"/>
        <v>#NUM!</v>
      </c>
      <c r="V44" s="290" t="e">
        <f t="shared" si="87"/>
        <v>#NUM!</v>
      </c>
      <c r="W44" s="290" t="e">
        <f t="shared" si="87"/>
        <v>#NUM!</v>
      </c>
      <c r="X44" s="290" t="e">
        <f t="shared" si="87"/>
        <v>#NUM!</v>
      </c>
      <c r="Y44" s="290" t="e">
        <f t="shared" si="87"/>
        <v>#NUM!</v>
      </c>
      <c r="Z44" s="290" t="e">
        <f t="shared" si="87"/>
        <v>#NUM!</v>
      </c>
      <c r="AA44" s="290" t="e">
        <f t="shared" si="87"/>
        <v>#NUM!</v>
      </c>
      <c r="AB44" s="290" t="e">
        <f t="shared" si="87"/>
        <v>#NUM!</v>
      </c>
      <c r="AC44" s="290" t="e">
        <f t="shared" si="87"/>
        <v>#NUM!</v>
      </c>
      <c r="AD44" s="290" t="e">
        <f t="shared" si="87"/>
        <v>#NUM!</v>
      </c>
      <c r="AE44" s="290" t="e">
        <f t="shared" si="87"/>
        <v>#NUM!</v>
      </c>
      <c r="AF44" s="290" t="e">
        <f t="shared" si="87"/>
        <v>#NUM!</v>
      </c>
      <c r="AG44" s="290" t="e">
        <f t="shared" si="87"/>
        <v>#NUM!</v>
      </c>
      <c r="AH44" s="290" t="e">
        <f t="shared" si="87"/>
        <v>#NUM!</v>
      </c>
      <c r="AI44" s="290" t="e">
        <f t="shared" si="87"/>
        <v>#NUM!</v>
      </c>
      <c r="AJ44" s="290" t="e">
        <f t="shared" si="87"/>
        <v>#NUM!</v>
      </c>
      <c r="AK44" s="290" t="e">
        <f t="shared" si="87"/>
        <v>#NUM!</v>
      </c>
      <c r="AL44" s="290" t="e">
        <f t="shared" si="87"/>
        <v>#NUM!</v>
      </c>
      <c r="AM44" s="290" t="e">
        <f t="shared" si="87"/>
        <v>#NUM!</v>
      </c>
      <c r="AN44" s="290" t="e">
        <f t="shared" si="87"/>
        <v>#NUM!</v>
      </c>
      <c r="AO44" s="290" t="e">
        <f t="shared" si="87"/>
        <v>#NUM!</v>
      </c>
      <c r="AP44" s="290" t="e">
        <f t="shared" si="87"/>
        <v>#NUM!</v>
      </c>
      <c r="AQ44" s="290" t="e">
        <f t="shared" si="87"/>
        <v>#NUM!</v>
      </c>
      <c r="AR44" s="290" t="e">
        <f t="shared" si="87"/>
        <v>#NUM!</v>
      </c>
      <c r="AS44" s="290" t="e">
        <f t="shared" si="87"/>
        <v>#NUM!</v>
      </c>
      <c r="AT44" s="290" t="e">
        <f t="shared" si="87"/>
        <v>#NUM!</v>
      </c>
      <c r="AU44" s="290" t="e">
        <f t="shared" si="87"/>
        <v>#NUM!</v>
      </c>
      <c r="AV44" s="290" t="e">
        <f t="shared" si="87"/>
        <v>#NUM!</v>
      </c>
      <c r="AW44" s="290" t="e">
        <f t="shared" si="87"/>
        <v>#NUM!</v>
      </c>
      <c r="AX44" s="290" t="e">
        <f t="shared" si="87"/>
        <v>#NUM!</v>
      </c>
      <c r="AY44" s="290" t="e">
        <f t="shared" si="87"/>
        <v>#NUM!</v>
      </c>
      <c r="AZ44" s="290" t="e">
        <f t="shared" si="87"/>
        <v>#NUM!</v>
      </c>
      <c r="BA44" s="290" t="e">
        <f t="shared" si="87"/>
        <v>#NUM!</v>
      </c>
      <c r="BB44" s="290" t="e">
        <f t="shared" si="87"/>
        <v>#NUM!</v>
      </c>
      <c r="BC44" s="290" t="e">
        <f t="shared" si="87"/>
        <v>#NUM!</v>
      </c>
      <c r="BD44" s="290" t="e">
        <f t="shared" si="87"/>
        <v>#NUM!</v>
      </c>
      <c r="BE44" s="290" t="e">
        <f t="shared" si="87"/>
        <v>#NUM!</v>
      </c>
      <c r="BF44" s="290" t="e">
        <f t="shared" si="87"/>
        <v>#NUM!</v>
      </c>
      <c r="BG44" s="290" t="e">
        <f t="shared" si="87"/>
        <v>#NUM!</v>
      </c>
      <c r="BH44" s="290" t="e">
        <f t="shared" si="87"/>
        <v>#NUM!</v>
      </c>
      <c r="BI44" s="290" t="e">
        <f t="shared" si="87"/>
        <v>#NUM!</v>
      </c>
      <c r="BJ44" s="290" t="e">
        <f t="shared" si="87"/>
        <v>#NUM!</v>
      </c>
      <c r="BK44" s="290" t="e">
        <f t="shared" si="87"/>
        <v>#NUM!</v>
      </c>
      <c r="BL44" s="290" t="e">
        <f t="shared" si="87"/>
        <v>#NUM!</v>
      </c>
      <c r="BM44" s="290" t="e">
        <f t="shared" si="87"/>
        <v>#NUM!</v>
      </c>
      <c r="BN44" s="290" t="e">
        <f t="shared" si="87"/>
        <v>#NUM!</v>
      </c>
      <c r="BO44" s="290" t="e">
        <f t="shared" si="87"/>
        <v>#NUM!</v>
      </c>
      <c r="BP44" s="290" t="e">
        <f t="shared" si="87"/>
        <v>#NUM!</v>
      </c>
      <c r="BQ44" s="290" t="e">
        <f t="shared" si="87"/>
        <v>#NUM!</v>
      </c>
      <c r="BR44" s="290" t="e">
        <f t="shared" si="87"/>
        <v>#NUM!</v>
      </c>
      <c r="BS44" s="290" t="e">
        <f t="shared" si="87"/>
        <v>#NUM!</v>
      </c>
      <c r="BT44" s="290" t="e">
        <f t="shared" si="87"/>
        <v>#NUM!</v>
      </c>
      <c r="BU44" s="290" t="e">
        <f t="shared" si="87"/>
        <v>#NUM!</v>
      </c>
      <c r="BV44" s="290" t="e">
        <f t="shared" ref="BV44:EG44" si="88">$E$44 * BV31 / 100 * BV18</f>
        <v>#NUM!</v>
      </c>
      <c r="BW44" s="290" t="e">
        <f t="shared" si="88"/>
        <v>#NUM!</v>
      </c>
      <c r="BX44" s="290" t="e">
        <f t="shared" si="88"/>
        <v>#NUM!</v>
      </c>
      <c r="BY44" s="290" t="e">
        <f t="shared" si="88"/>
        <v>#NUM!</v>
      </c>
      <c r="BZ44" s="290" t="e">
        <f t="shared" si="88"/>
        <v>#NUM!</v>
      </c>
      <c r="CA44" s="290" t="e">
        <f t="shared" si="88"/>
        <v>#NUM!</v>
      </c>
      <c r="CB44" s="290" t="e">
        <f t="shared" si="88"/>
        <v>#NUM!</v>
      </c>
      <c r="CC44" s="290" t="e">
        <f t="shared" si="88"/>
        <v>#NUM!</v>
      </c>
      <c r="CD44" s="290" t="e">
        <f t="shared" si="88"/>
        <v>#NUM!</v>
      </c>
      <c r="CE44" s="290" t="e">
        <f t="shared" si="88"/>
        <v>#NUM!</v>
      </c>
      <c r="CF44" s="290" t="e">
        <f t="shared" si="88"/>
        <v>#NUM!</v>
      </c>
      <c r="CG44" s="290" t="e">
        <f t="shared" si="88"/>
        <v>#NUM!</v>
      </c>
      <c r="CH44" s="290" t="e">
        <f t="shared" si="88"/>
        <v>#NUM!</v>
      </c>
      <c r="CI44" s="290" t="e">
        <f t="shared" si="88"/>
        <v>#NUM!</v>
      </c>
      <c r="CJ44" s="290" t="e">
        <f t="shared" si="88"/>
        <v>#NUM!</v>
      </c>
      <c r="CK44" s="290" t="e">
        <f t="shared" si="88"/>
        <v>#NUM!</v>
      </c>
      <c r="CL44" s="290" t="e">
        <f t="shared" si="88"/>
        <v>#NUM!</v>
      </c>
      <c r="CM44" s="290" t="e">
        <f t="shared" si="88"/>
        <v>#NUM!</v>
      </c>
      <c r="CN44" s="290" t="e">
        <f t="shared" si="88"/>
        <v>#NUM!</v>
      </c>
      <c r="CO44" s="290" t="e">
        <f t="shared" si="88"/>
        <v>#NUM!</v>
      </c>
      <c r="CP44" s="290" t="e">
        <f t="shared" si="88"/>
        <v>#NUM!</v>
      </c>
      <c r="CQ44" s="290" t="e">
        <f t="shared" si="88"/>
        <v>#NUM!</v>
      </c>
      <c r="CR44" s="290" t="e">
        <f t="shared" si="88"/>
        <v>#NUM!</v>
      </c>
      <c r="CS44" s="290" t="e">
        <f t="shared" si="88"/>
        <v>#NUM!</v>
      </c>
      <c r="CT44" s="290" t="e">
        <f t="shared" si="88"/>
        <v>#NUM!</v>
      </c>
      <c r="CU44" s="290" t="e">
        <f t="shared" si="88"/>
        <v>#NUM!</v>
      </c>
      <c r="CV44" s="290" t="e">
        <f t="shared" si="88"/>
        <v>#NUM!</v>
      </c>
      <c r="CW44" s="290" t="e">
        <f t="shared" si="88"/>
        <v>#NUM!</v>
      </c>
      <c r="CX44" s="290" t="e">
        <f t="shared" si="88"/>
        <v>#NUM!</v>
      </c>
      <c r="CY44" s="290" t="e">
        <f t="shared" si="88"/>
        <v>#NUM!</v>
      </c>
      <c r="CZ44" s="290" t="e">
        <f t="shared" si="88"/>
        <v>#NUM!</v>
      </c>
      <c r="DA44" s="290" t="e">
        <f t="shared" si="88"/>
        <v>#NUM!</v>
      </c>
      <c r="DB44" s="290" t="e">
        <f t="shared" si="88"/>
        <v>#NUM!</v>
      </c>
      <c r="DC44" s="290" t="e">
        <f t="shared" si="88"/>
        <v>#NUM!</v>
      </c>
      <c r="DD44" s="290" t="e">
        <f t="shared" si="88"/>
        <v>#NUM!</v>
      </c>
      <c r="DE44" s="290" t="e">
        <f t="shared" si="88"/>
        <v>#NUM!</v>
      </c>
      <c r="DF44" s="290" t="e">
        <f t="shared" si="88"/>
        <v>#NUM!</v>
      </c>
      <c r="DG44" s="290" t="e">
        <f t="shared" si="88"/>
        <v>#NUM!</v>
      </c>
      <c r="DH44" s="290" t="e">
        <f t="shared" si="88"/>
        <v>#NUM!</v>
      </c>
      <c r="DI44" s="290" t="e">
        <f t="shared" si="88"/>
        <v>#NUM!</v>
      </c>
      <c r="DJ44" s="290" t="e">
        <f t="shared" si="88"/>
        <v>#NUM!</v>
      </c>
      <c r="DK44" s="290" t="e">
        <f t="shared" si="88"/>
        <v>#NUM!</v>
      </c>
      <c r="DL44" s="290" t="e">
        <f t="shared" si="88"/>
        <v>#NUM!</v>
      </c>
      <c r="DM44" s="290" t="e">
        <f t="shared" si="88"/>
        <v>#NUM!</v>
      </c>
      <c r="DN44" s="290" t="e">
        <f t="shared" si="88"/>
        <v>#NUM!</v>
      </c>
      <c r="DO44" s="290" t="e">
        <f t="shared" si="88"/>
        <v>#NUM!</v>
      </c>
      <c r="DP44" s="290" t="e">
        <f t="shared" si="88"/>
        <v>#NUM!</v>
      </c>
      <c r="DQ44" s="290" t="e">
        <f t="shared" si="88"/>
        <v>#NUM!</v>
      </c>
      <c r="DR44" s="290" t="e">
        <f t="shared" si="88"/>
        <v>#NUM!</v>
      </c>
      <c r="DS44" s="290" t="e">
        <f t="shared" si="88"/>
        <v>#NUM!</v>
      </c>
      <c r="DT44" s="290" t="e">
        <f t="shared" si="88"/>
        <v>#NUM!</v>
      </c>
      <c r="DU44" s="290" t="e">
        <f t="shared" si="88"/>
        <v>#NUM!</v>
      </c>
      <c r="DV44" s="290" t="e">
        <f t="shared" si="88"/>
        <v>#NUM!</v>
      </c>
      <c r="DW44" s="290" t="e">
        <f t="shared" si="88"/>
        <v>#NUM!</v>
      </c>
      <c r="DX44" s="290" t="e">
        <f t="shared" si="88"/>
        <v>#NUM!</v>
      </c>
      <c r="DY44" s="290" t="e">
        <f t="shared" si="88"/>
        <v>#NUM!</v>
      </c>
      <c r="DZ44" s="290" t="e">
        <f t="shared" si="88"/>
        <v>#NUM!</v>
      </c>
      <c r="EA44" s="290" t="e">
        <f t="shared" si="88"/>
        <v>#NUM!</v>
      </c>
      <c r="EB44" s="290" t="e">
        <f t="shared" si="88"/>
        <v>#NUM!</v>
      </c>
      <c r="EC44" s="290" t="e">
        <f t="shared" si="88"/>
        <v>#NUM!</v>
      </c>
      <c r="ED44" s="290" t="e">
        <f t="shared" si="88"/>
        <v>#NUM!</v>
      </c>
      <c r="EE44" s="290" t="e">
        <f t="shared" si="88"/>
        <v>#NUM!</v>
      </c>
      <c r="EF44" s="290" t="e">
        <f t="shared" si="88"/>
        <v>#NUM!</v>
      </c>
      <c r="EG44" s="290" t="e">
        <f t="shared" si="88"/>
        <v>#NUM!</v>
      </c>
      <c r="EH44" s="290" t="e">
        <f t="shared" ref="EH44:GS44" si="89">$E$44 * EH31 / 100 * EH18</f>
        <v>#NUM!</v>
      </c>
      <c r="EI44" s="290" t="e">
        <f t="shared" si="89"/>
        <v>#NUM!</v>
      </c>
      <c r="EJ44" s="290" t="e">
        <f t="shared" si="89"/>
        <v>#NUM!</v>
      </c>
      <c r="EK44" s="290" t="e">
        <f t="shared" si="89"/>
        <v>#NUM!</v>
      </c>
      <c r="EL44" s="290" t="e">
        <f t="shared" si="89"/>
        <v>#NUM!</v>
      </c>
      <c r="EM44" s="290" t="e">
        <f t="shared" si="89"/>
        <v>#NUM!</v>
      </c>
      <c r="EN44" s="290" t="e">
        <f t="shared" si="89"/>
        <v>#NUM!</v>
      </c>
      <c r="EO44" s="290" t="e">
        <f t="shared" si="89"/>
        <v>#NUM!</v>
      </c>
      <c r="EP44" s="290" t="e">
        <f t="shared" si="89"/>
        <v>#NUM!</v>
      </c>
      <c r="EQ44" s="290" t="e">
        <f t="shared" si="89"/>
        <v>#NUM!</v>
      </c>
      <c r="ER44" s="290" t="e">
        <f t="shared" si="89"/>
        <v>#NUM!</v>
      </c>
      <c r="ES44" s="290" t="e">
        <f t="shared" si="89"/>
        <v>#NUM!</v>
      </c>
      <c r="ET44" s="290" t="e">
        <f t="shared" si="89"/>
        <v>#NUM!</v>
      </c>
      <c r="EU44" s="290" t="e">
        <f t="shared" si="89"/>
        <v>#NUM!</v>
      </c>
      <c r="EV44" s="290" t="e">
        <f t="shared" si="89"/>
        <v>#NUM!</v>
      </c>
      <c r="EW44" s="290" t="e">
        <f t="shared" si="89"/>
        <v>#NUM!</v>
      </c>
      <c r="EX44" s="290" t="e">
        <f t="shared" si="89"/>
        <v>#NUM!</v>
      </c>
      <c r="EY44" s="290" t="e">
        <f t="shared" si="89"/>
        <v>#NUM!</v>
      </c>
      <c r="EZ44" s="290" t="e">
        <f t="shared" si="89"/>
        <v>#NUM!</v>
      </c>
      <c r="FA44" s="290" t="e">
        <f t="shared" si="89"/>
        <v>#NUM!</v>
      </c>
      <c r="FB44" s="290" t="e">
        <f t="shared" si="89"/>
        <v>#NUM!</v>
      </c>
      <c r="FC44" s="290" t="e">
        <f t="shared" si="89"/>
        <v>#NUM!</v>
      </c>
      <c r="FD44" s="290" t="e">
        <f t="shared" si="89"/>
        <v>#NUM!</v>
      </c>
      <c r="FE44" s="290" t="e">
        <f t="shared" si="89"/>
        <v>#NUM!</v>
      </c>
      <c r="FF44" s="290" t="e">
        <f t="shared" si="89"/>
        <v>#NUM!</v>
      </c>
      <c r="FG44" s="290" t="e">
        <f t="shared" si="89"/>
        <v>#NUM!</v>
      </c>
      <c r="FH44" s="290" t="e">
        <f t="shared" si="89"/>
        <v>#NUM!</v>
      </c>
      <c r="FI44" s="290" t="e">
        <f t="shared" si="89"/>
        <v>#NUM!</v>
      </c>
      <c r="FJ44" s="290" t="e">
        <f t="shared" si="89"/>
        <v>#NUM!</v>
      </c>
      <c r="FK44" s="290" t="e">
        <f t="shared" si="89"/>
        <v>#NUM!</v>
      </c>
      <c r="FL44" s="290" t="e">
        <f t="shared" si="89"/>
        <v>#NUM!</v>
      </c>
      <c r="FM44" s="290" t="e">
        <f t="shared" si="89"/>
        <v>#NUM!</v>
      </c>
      <c r="FN44" s="290" t="e">
        <f t="shared" si="89"/>
        <v>#NUM!</v>
      </c>
      <c r="FO44" s="290" t="e">
        <f t="shared" si="89"/>
        <v>#NUM!</v>
      </c>
      <c r="FP44" s="290" t="e">
        <f t="shared" si="89"/>
        <v>#NUM!</v>
      </c>
      <c r="FQ44" s="290" t="e">
        <f t="shared" si="89"/>
        <v>#NUM!</v>
      </c>
      <c r="FR44" s="290" t="e">
        <f t="shared" si="89"/>
        <v>#NUM!</v>
      </c>
      <c r="FS44" s="290" t="e">
        <f t="shared" si="89"/>
        <v>#NUM!</v>
      </c>
      <c r="FT44" s="290" t="e">
        <f t="shared" si="89"/>
        <v>#NUM!</v>
      </c>
      <c r="FU44" s="290" t="e">
        <f t="shared" si="89"/>
        <v>#NUM!</v>
      </c>
      <c r="FV44" s="290" t="e">
        <f t="shared" si="89"/>
        <v>#NUM!</v>
      </c>
      <c r="FW44" s="290" t="e">
        <f t="shared" si="89"/>
        <v>#NUM!</v>
      </c>
      <c r="FX44" s="290" t="e">
        <f t="shared" si="89"/>
        <v>#NUM!</v>
      </c>
      <c r="FY44" s="290" t="e">
        <f t="shared" si="89"/>
        <v>#NUM!</v>
      </c>
      <c r="FZ44" s="290" t="e">
        <f t="shared" si="89"/>
        <v>#NUM!</v>
      </c>
      <c r="GA44" s="290" t="e">
        <f t="shared" si="89"/>
        <v>#NUM!</v>
      </c>
      <c r="GB44" s="290" t="e">
        <f t="shared" si="89"/>
        <v>#NUM!</v>
      </c>
      <c r="GC44" s="290" t="e">
        <f t="shared" si="89"/>
        <v>#NUM!</v>
      </c>
      <c r="GD44" s="290" t="e">
        <f t="shared" si="89"/>
        <v>#NUM!</v>
      </c>
      <c r="GE44" s="290" t="e">
        <f t="shared" si="89"/>
        <v>#NUM!</v>
      </c>
      <c r="GF44" s="290" t="e">
        <f t="shared" si="89"/>
        <v>#NUM!</v>
      </c>
      <c r="GG44" s="290" t="e">
        <f t="shared" si="89"/>
        <v>#NUM!</v>
      </c>
      <c r="GH44" s="290" t="e">
        <f t="shared" si="89"/>
        <v>#NUM!</v>
      </c>
      <c r="GI44" s="290" t="e">
        <f t="shared" si="89"/>
        <v>#NUM!</v>
      </c>
      <c r="GJ44" s="290" t="e">
        <f t="shared" si="89"/>
        <v>#NUM!</v>
      </c>
      <c r="GK44" s="290" t="e">
        <f t="shared" si="89"/>
        <v>#NUM!</v>
      </c>
      <c r="GL44" s="290" t="e">
        <f t="shared" si="89"/>
        <v>#NUM!</v>
      </c>
      <c r="GM44" s="290" t="e">
        <f t="shared" si="89"/>
        <v>#NUM!</v>
      </c>
      <c r="GN44" s="290" t="e">
        <f t="shared" si="89"/>
        <v>#NUM!</v>
      </c>
      <c r="GO44" s="290" t="e">
        <f t="shared" si="89"/>
        <v>#NUM!</v>
      </c>
      <c r="GP44" s="290" t="e">
        <f t="shared" si="89"/>
        <v>#NUM!</v>
      </c>
      <c r="GQ44" s="290" t="e">
        <f t="shared" si="89"/>
        <v>#NUM!</v>
      </c>
      <c r="GR44" s="290" t="e">
        <f t="shared" si="89"/>
        <v>#NUM!</v>
      </c>
      <c r="GS44" s="290" t="e">
        <f t="shared" si="89"/>
        <v>#NUM!</v>
      </c>
      <c r="GT44" s="290" t="e">
        <f t="shared" ref="GT44:JE44" si="90">$E$44 * GT31 / 100 * GT18</f>
        <v>#NUM!</v>
      </c>
      <c r="GU44" s="290" t="e">
        <f t="shared" si="90"/>
        <v>#NUM!</v>
      </c>
      <c r="GV44" s="290" t="e">
        <f t="shared" si="90"/>
        <v>#NUM!</v>
      </c>
      <c r="GW44" s="290" t="e">
        <f t="shared" si="90"/>
        <v>#NUM!</v>
      </c>
      <c r="GX44" s="290" t="e">
        <f t="shared" si="90"/>
        <v>#NUM!</v>
      </c>
      <c r="GY44" s="290" t="e">
        <f t="shared" si="90"/>
        <v>#NUM!</v>
      </c>
      <c r="GZ44" s="290" t="e">
        <f t="shared" si="90"/>
        <v>#NUM!</v>
      </c>
      <c r="HA44" s="290" t="e">
        <f t="shared" si="90"/>
        <v>#NUM!</v>
      </c>
      <c r="HB44" s="290" t="e">
        <f t="shared" si="90"/>
        <v>#NUM!</v>
      </c>
      <c r="HC44" s="290" t="e">
        <f t="shared" si="90"/>
        <v>#NUM!</v>
      </c>
      <c r="HD44" s="290" t="e">
        <f t="shared" si="90"/>
        <v>#NUM!</v>
      </c>
      <c r="HE44" s="290" t="e">
        <f t="shared" si="90"/>
        <v>#NUM!</v>
      </c>
      <c r="HF44" s="290" t="e">
        <f t="shared" si="90"/>
        <v>#NUM!</v>
      </c>
      <c r="HG44" s="290" t="e">
        <f t="shared" si="90"/>
        <v>#NUM!</v>
      </c>
      <c r="HH44" s="290" t="e">
        <f t="shared" si="90"/>
        <v>#NUM!</v>
      </c>
      <c r="HI44" s="290" t="e">
        <f t="shared" si="90"/>
        <v>#NUM!</v>
      </c>
      <c r="HJ44" s="290" t="e">
        <f t="shared" si="90"/>
        <v>#NUM!</v>
      </c>
      <c r="HK44" s="290" t="e">
        <f t="shared" si="90"/>
        <v>#NUM!</v>
      </c>
      <c r="HL44" s="290" t="e">
        <f t="shared" si="90"/>
        <v>#NUM!</v>
      </c>
      <c r="HM44" s="290" t="e">
        <f t="shared" si="90"/>
        <v>#NUM!</v>
      </c>
      <c r="HN44" s="290" t="e">
        <f t="shared" si="90"/>
        <v>#NUM!</v>
      </c>
      <c r="HO44" s="290" t="e">
        <f t="shared" si="90"/>
        <v>#NUM!</v>
      </c>
      <c r="HP44" s="290" t="e">
        <f t="shared" si="90"/>
        <v>#NUM!</v>
      </c>
      <c r="HQ44" s="290" t="e">
        <f t="shared" si="90"/>
        <v>#NUM!</v>
      </c>
      <c r="HR44" s="290" t="e">
        <f t="shared" si="90"/>
        <v>#NUM!</v>
      </c>
      <c r="HS44" s="290" t="e">
        <f t="shared" si="90"/>
        <v>#NUM!</v>
      </c>
      <c r="HT44" s="290" t="e">
        <f t="shared" si="90"/>
        <v>#NUM!</v>
      </c>
      <c r="HU44" s="290" t="e">
        <f t="shared" si="90"/>
        <v>#NUM!</v>
      </c>
      <c r="HV44" s="290" t="e">
        <f t="shared" si="90"/>
        <v>#NUM!</v>
      </c>
      <c r="HW44" s="290" t="e">
        <f t="shared" si="90"/>
        <v>#NUM!</v>
      </c>
      <c r="HX44" s="290" t="e">
        <f t="shared" si="90"/>
        <v>#NUM!</v>
      </c>
      <c r="HY44" s="290" t="e">
        <f t="shared" si="90"/>
        <v>#NUM!</v>
      </c>
      <c r="HZ44" s="290" t="e">
        <f t="shared" si="90"/>
        <v>#NUM!</v>
      </c>
      <c r="IA44" s="290" t="e">
        <f t="shared" si="90"/>
        <v>#NUM!</v>
      </c>
      <c r="IB44" s="290" t="e">
        <f t="shared" si="90"/>
        <v>#NUM!</v>
      </c>
      <c r="IC44" s="290" t="e">
        <f t="shared" si="90"/>
        <v>#NUM!</v>
      </c>
      <c r="ID44" s="290" t="e">
        <f t="shared" si="90"/>
        <v>#NUM!</v>
      </c>
      <c r="IE44" s="290" t="e">
        <f t="shared" si="90"/>
        <v>#NUM!</v>
      </c>
      <c r="IF44" s="290" t="e">
        <f t="shared" si="90"/>
        <v>#NUM!</v>
      </c>
      <c r="IG44" s="290" t="e">
        <f t="shared" si="90"/>
        <v>#NUM!</v>
      </c>
      <c r="IH44" s="290" t="e">
        <f t="shared" si="90"/>
        <v>#NUM!</v>
      </c>
      <c r="II44" s="290" t="e">
        <f t="shared" si="90"/>
        <v>#NUM!</v>
      </c>
      <c r="IJ44" s="290" t="e">
        <f t="shared" si="90"/>
        <v>#NUM!</v>
      </c>
      <c r="IK44" s="290" t="e">
        <f t="shared" si="90"/>
        <v>#NUM!</v>
      </c>
      <c r="IL44" s="290" t="e">
        <f t="shared" si="90"/>
        <v>#NUM!</v>
      </c>
      <c r="IM44" s="290" t="e">
        <f t="shared" si="90"/>
        <v>#NUM!</v>
      </c>
      <c r="IN44" s="290" t="e">
        <f t="shared" si="90"/>
        <v>#NUM!</v>
      </c>
      <c r="IO44" s="290" t="e">
        <f t="shared" si="90"/>
        <v>#NUM!</v>
      </c>
      <c r="IP44" s="290" t="e">
        <f t="shared" si="90"/>
        <v>#NUM!</v>
      </c>
      <c r="IQ44" s="290" t="e">
        <f t="shared" si="90"/>
        <v>#NUM!</v>
      </c>
      <c r="IR44" s="290" t="e">
        <f t="shared" si="90"/>
        <v>#NUM!</v>
      </c>
      <c r="IS44" s="290" t="e">
        <f t="shared" si="90"/>
        <v>#NUM!</v>
      </c>
      <c r="IT44" s="290" t="e">
        <f t="shared" si="90"/>
        <v>#NUM!</v>
      </c>
      <c r="IU44" s="290" t="e">
        <f t="shared" si="90"/>
        <v>#NUM!</v>
      </c>
      <c r="IV44" s="290" t="e">
        <f t="shared" si="90"/>
        <v>#NUM!</v>
      </c>
      <c r="IW44" s="290" t="e">
        <f t="shared" si="90"/>
        <v>#NUM!</v>
      </c>
      <c r="IX44" s="290" t="e">
        <f t="shared" si="90"/>
        <v>#NUM!</v>
      </c>
      <c r="IY44" s="290" t="e">
        <f t="shared" si="90"/>
        <v>#NUM!</v>
      </c>
      <c r="IZ44" s="290" t="e">
        <f t="shared" si="90"/>
        <v>#NUM!</v>
      </c>
      <c r="JA44" s="290" t="e">
        <f t="shared" si="90"/>
        <v>#NUM!</v>
      </c>
      <c r="JB44" s="290" t="e">
        <f t="shared" si="90"/>
        <v>#NUM!</v>
      </c>
      <c r="JC44" s="290" t="e">
        <f t="shared" si="90"/>
        <v>#NUM!</v>
      </c>
      <c r="JD44" s="290" t="e">
        <f t="shared" si="90"/>
        <v>#NUM!</v>
      </c>
      <c r="JE44" s="290" t="e">
        <f t="shared" si="90"/>
        <v>#NUM!</v>
      </c>
      <c r="JF44" s="290" t="e">
        <f t="shared" ref="JF44:JL44" si="91">$E$44 * JF31 / 100 * JF18</f>
        <v>#NUM!</v>
      </c>
      <c r="JG44" s="290" t="e">
        <f t="shared" si="91"/>
        <v>#NUM!</v>
      </c>
      <c r="JH44" s="290" t="e">
        <f t="shared" si="91"/>
        <v>#NUM!</v>
      </c>
      <c r="JI44" s="290" t="e">
        <f t="shared" si="91"/>
        <v>#NUM!</v>
      </c>
      <c r="JJ44" s="290" t="e">
        <f t="shared" si="91"/>
        <v>#NUM!</v>
      </c>
      <c r="JK44" s="290" t="e">
        <f t="shared" si="91"/>
        <v>#NUM!</v>
      </c>
      <c r="JL44" s="290" t="e">
        <f t="shared" si="91"/>
        <v>#NUM!</v>
      </c>
      <c r="JM44" s="251" t="s">
        <v>321</v>
      </c>
    </row>
    <row r="45" spans="1:273" s="251" customFormat="1" x14ac:dyDescent="0.25">
      <c r="A45" s="260"/>
      <c r="B45" s="260"/>
      <c r="C45" s="260"/>
      <c r="D45" s="288" t="s">
        <v>36</v>
      </c>
      <c r="E45" s="291">
        <f ca="1">Inputs!F24</f>
        <v>0</v>
      </c>
      <c r="F45" s="251" t="s">
        <v>22</v>
      </c>
      <c r="G45" s="256" t="e">
        <f ca="1">SUM(I45:JL45)</f>
        <v>#NUM!</v>
      </c>
      <c r="I45" s="256" t="e">
        <f ca="1">$E$45 * Inputs!$F$35 * Calculations!I31/100 * I18 / 12</f>
        <v>#NUM!</v>
      </c>
      <c r="J45" s="256" t="e">
        <f ca="1">$E$45 * Inputs!$F$35 * Calculations!J31/100 * J18 / 12</f>
        <v>#NUM!</v>
      </c>
      <c r="K45" s="256" t="e">
        <f ca="1">$E$45 * Inputs!$F$35 * Calculations!K31/100 * K18 / 12</f>
        <v>#NUM!</v>
      </c>
      <c r="L45" s="256" t="e">
        <f ca="1">$E$45 * Inputs!$F$35 * Calculations!L31/100 * L18 / 12</f>
        <v>#NUM!</v>
      </c>
      <c r="M45" s="256" t="e">
        <f ca="1">$E$45 * Inputs!$F$35 * Calculations!M31/100 * M18 / 12</f>
        <v>#NUM!</v>
      </c>
      <c r="N45" s="256" t="e">
        <f ca="1">$E$45 * Inputs!$F$35 * Calculations!N31/100 * N18 / 12</f>
        <v>#NUM!</v>
      </c>
      <c r="O45" s="256" t="e">
        <f ca="1">$E$45 * Inputs!$F$35 * Calculations!O31/100 * O18 / 12</f>
        <v>#NUM!</v>
      </c>
      <c r="P45" s="256" t="e">
        <f ca="1">$E$45 * Inputs!$F$35 * Calculations!P31/100 * P18 / 12</f>
        <v>#NUM!</v>
      </c>
      <c r="Q45" s="256" t="e">
        <f ca="1">$E$45 * Inputs!$F$35 * Calculations!Q31/100 * Q18 / 12</f>
        <v>#NUM!</v>
      </c>
      <c r="R45" s="256" t="e">
        <f ca="1">$E$45 * Inputs!$F$35 * Calculations!R31/100 * R18 / 12</f>
        <v>#NUM!</v>
      </c>
      <c r="S45" s="256" t="e">
        <f ca="1">$E$45 * Inputs!$F$35 * Calculations!S31/100 * S18 / 12</f>
        <v>#NUM!</v>
      </c>
      <c r="T45" s="256" t="e">
        <f ca="1">$E$45 * Inputs!$F$35 * Calculations!T31/100 * T18 / 12</f>
        <v>#NUM!</v>
      </c>
      <c r="U45" s="256" t="e">
        <f ca="1">$E$45 * Inputs!$F$35 * Calculations!U31/100 * U18 / 12</f>
        <v>#NUM!</v>
      </c>
      <c r="V45" s="256" t="e">
        <f ca="1">$E$45 * Inputs!$F$35 * Calculations!V31/100 * V18 / 12</f>
        <v>#NUM!</v>
      </c>
      <c r="W45" s="256" t="e">
        <f ca="1">$E$45 * Inputs!$F$35 * Calculations!W31/100 * W18 / 12</f>
        <v>#NUM!</v>
      </c>
      <c r="X45" s="256" t="e">
        <f ca="1">$E$45 * Inputs!$F$35 * Calculations!X31/100 * X18 / 12</f>
        <v>#NUM!</v>
      </c>
      <c r="Y45" s="256" t="e">
        <f ca="1">$E$45 * Inputs!$F$35 * Calculations!Y31/100 * Y18 / 12</f>
        <v>#NUM!</v>
      </c>
      <c r="Z45" s="256" t="e">
        <f ca="1">$E$45 * Inputs!$F$35 * Calculations!Z31/100 * Z18 / 12</f>
        <v>#NUM!</v>
      </c>
      <c r="AA45" s="256" t="e">
        <f ca="1">$E$45 * Inputs!$F$35 * Calculations!AA31/100 * AA18 / 12</f>
        <v>#NUM!</v>
      </c>
      <c r="AB45" s="256" t="e">
        <f ca="1">$E$45 * Inputs!$F$35 * Calculations!AB31/100 * AB18 / 12</f>
        <v>#NUM!</v>
      </c>
      <c r="AC45" s="256" t="e">
        <f ca="1">$E$45 * Inputs!$F$35 * Calculations!AC31/100 * AC18 / 12</f>
        <v>#NUM!</v>
      </c>
      <c r="AD45" s="256" t="e">
        <f ca="1">$E$45 * Inputs!$F$35 * Calculations!AD31/100 * AD18 / 12</f>
        <v>#NUM!</v>
      </c>
      <c r="AE45" s="256" t="e">
        <f ca="1">$E$45 * Inputs!$F$35 * Calculations!AE31/100 * AE18 / 12</f>
        <v>#NUM!</v>
      </c>
      <c r="AF45" s="256" t="e">
        <f ca="1">$E$45 * Inputs!$F$35 * Calculations!AF31/100 * AF18 / 12</f>
        <v>#NUM!</v>
      </c>
      <c r="AG45" s="256" t="e">
        <f ca="1">$E$45 * Inputs!$F$35 * Calculations!AG31/100 * AG18 / 12</f>
        <v>#NUM!</v>
      </c>
      <c r="AH45" s="256" t="e">
        <f ca="1">$E$45 * Inputs!$F$35 * Calculations!AH31/100 * AH18 / 12</f>
        <v>#NUM!</v>
      </c>
      <c r="AI45" s="256" t="e">
        <f ca="1">$E$45 * Inputs!$F$35 * Calculations!AI31/100 * AI18 / 12</f>
        <v>#NUM!</v>
      </c>
      <c r="AJ45" s="256" t="e">
        <f ca="1">$E$45 * Inputs!$F$35 * Calculations!AJ31/100 * AJ18 / 12</f>
        <v>#NUM!</v>
      </c>
      <c r="AK45" s="256" t="e">
        <f ca="1">$E$45 * Inputs!$F$35 * Calculations!AK31/100 * AK18 / 12</f>
        <v>#NUM!</v>
      </c>
      <c r="AL45" s="256" t="e">
        <f ca="1">$E$45 * Inputs!$F$35 * Calculations!AL31/100 * AL18 / 12</f>
        <v>#NUM!</v>
      </c>
      <c r="AM45" s="256" t="e">
        <f ca="1">$E$45 * Inputs!$F$35 * Calculations!AM31/100 * AM18 / 12</f>
        <v>#NUM!</v>
      </c>
      <c r="AN45" s="256" t="e">
        <f ca="1">$E$45 * Inputs!$F$35 * Calculations!AN31/100 * AN18 / 12</f>
        <v>#NUM!</v>
      </c>
      <c r="AO45" s="256" t="e">
        <f ca="1">$E$45 * Inputs!$F$35 * Calculations!AO31/100 * AO18 / 12</f>
        <v>#NUM!</v>
      </c>
      <c r="AP45" s="256" t="e">
        <f ca="1">$E$45 * Inputs!$F$35 * Calculations!AP31/100 * AP18 / 12</f>
        <v>#NUM!</v>
      </c>
      <c r="AQ45" s="256" t="e">
        <f ca="1">$E$45 * Inputs!$F$35 * Calculations!AQ31/100 * AQ18 / 12</f>
        <v>#NUM!</v>
      </c>
      <c r="AR45" s="256" t="e">
        <f ca="1">$E$45 * Inputs!$F$35 * Calculations!AR31/100 * AR18 / 12</f>
        <v>#NUM!</v>
      </c>
      <c r="AS45" s="256" t="e">
        <f ca="1">$E$45 * Inputs!$F$35 * Calculations!AS31/100 * AS18 / 12</f>
        <v>#NUM!</v>
      </c>
      <c r="AT45" s="256" t="e">
        <f ca="1">$E$45 * Inputs!$F$35 * Calculations!AT31/100 * AT18 / 12</f>
        <v>#NUM!</v>
      </c>
      <c r="AU45" s="256" t="e">
        <f ca="1">$E$45 * Inputs!$F$35 * Calculations!AU31/100 * AU18 / 12</f>
        <v>#NUM!</v>
      </c>
      <c r="AV45" s="256" t="e">
        <f ca="1">$E$45 * Inputs!$F$35 * Calculations!AV31/100 * AV18 / 12</f>
        <v>#NUM!</v>
      </c>
      <c r="AW45" s="256" t="e">
        <f ca="1">$E$45 * Inputs!$F$35 * Calculations!AW31/100 * AW18 / 12</f>
        <v>#NUM!</v>
      </c>
      <c r="AX45" s="256" t="e">
        <f ca="1">$E$45 * Inputs!$F$35 * Calculations!AX31/100 * AX18 / 12</f>
        <v>#NUM!</v>
      </c>
      <c r="AY45" s="256" t="e">
        <f ca="1">$E$45 * Inputs!$F$35 * Calculations!AY31/100 * AY18 / 12</f>
        <v>#NUM!</v>
      </c>
      <c r="AZ45" s="256" t="e">
        <f ca="1">$E$45 * Inputs!$F$35 * Calculations!AZ31/100 * AZ18 / 12</f>
        <v>#NUM!</v>
      </c>
      <c r="BA45" s="256" t="e">
        <f ca="1">$E$45 * Inputs!$F$35 * Calculations!BA31/100 * BA18 / 12</f>
        <v>#NUM!</v>
      </c>
      <c r="BB45" s="256" t="e">
        <f ca="1">$E$45 * Inputs!$F$35 * Calculations!BB31/100 * BB18 / 12</f>
        <v>#NUM!</v>
      </c>
      <c r="BC45" s="256" t="e">
        <f ca="1">$E$45 * Inputs!$F$35 * Calculations!BC31/100 * BC18 / 12</f>
        <v>#NUM!</v>
      </c>
      <c r="BD45" s="256" t="e">
        <f ca="1">$E$45 * Inputs!$F$35 * Calculations!BD31/100 * BD18 / 12</f>
        <v>#NUM!</v>
      </c>
      <c r="BE45" s="256" t="e">
        <f ca="1">$E$45 * Inputs!$F$35 * Calculations!BE31/100 * BE18 / 12</f>
        <v>#NUM!</v>
      </c>
      <c r="BF45" s="256" t="e">
        <f ca="1">$E$45 * Inputs!$F$35 * Calculations!BF31/100 * BF18 / 12</f>
        <v>#NUM!</v>
      </c>
      <c r="BG45" s="256" t="e">
        <f ca="1">$E$45 * Inputs!$F$35 * Calculations!BG31/100 * BG18 / 12</f>
        <v>#NUM!</v>
      </c>
      <c r="BH45" s="256" t="e">
        <f ca="1">$E$45 * Inputs!$F$35 * Calculations!BH31/100 * BH18 / 12</f>
        <v>#NUM!</v>
      </c>
      <c r="BI45" s="256" t="e">
        <f ca="1">$E$45 * Inputs!$F$35 * Calculations!BI31/100 * BI18 / 12</f>
        <v>#NUM!</v>
      </c>
      <c r="BJ45" s="256" t="e">
        <f ca="1">$E$45 * Inputs!$F$35 * Calculations!BJ31/100 * BJ18 / 12</f>
        <v>#NUM!</v>
      </c>
      <c r="BK45" s="256" t="e">
        <f ca="1">$E$45 * Inputs!$F$35 * Calculations!BK31/100 * BK18 / 12</f>
        <v>#NUM!</v>
      </c>
      <c r="BL45" s="256" t="e">
        <f ca="1">$E$45 * Inputs!$F$35 * Calculations!BL31/100 * BL18 / 12</f>
        <v>#NUM!</v>
      </c>
      <c r="BM45" s="256" t="e">
        <f ca="1">$E$45 * Inputs!$F$35 * Calculations!BM31/100 * BM18 / 12</f>
        <v>#NUM!</v>
      </c>
      <c r="BN45" s="256" t="e">
        <f ca="1">$E$45 * Inputs!$F$35 * Calculations!BN31/100 * BN18 / 12</f>
        <v>#NUM!</v>
      </c>
      <c r="BO45" s="256" t="e">
        <f ca="1">$E$45 * Inputs!$F$35 * Calculations!BO31/100 * BO18 / 12</f>
        <v>#NUM!</v>
      </c>
      <c r="BP45" s="256" t="e">
        <f ca="1">$E$45 * Inputs!$F$35 * Calculations!BP31/100 * BP18 / 12</f>
        <v>#NUM!</v>
      </c>
      <c r="BQ45" s="256" t="e">
        <f ca="1">$E$45 * Inputs!$F$35 * Calculations!BQ31/100 * BQ18 / 12</f>
        <v>#NUM!</v>
      </c>
      <c r="BR45" s="256" t="e">
        <f ca="1">$E$45 * Inputs!$F$35 * Calculations!BR31/100 * BR18 / 12</f>
        <v>#NUM!</v>
      </c>
      <c r="BS45" s="256" t="e">
        <f ca="1">$E$45 * Inputs!$F$35 * Calculations!BS31/100 * BS18 / 12</f>
        <v>#NUM!</v>
      </c>
      <c r="BT45" s="256" t="e">
        <f ca="1">$E$45 * Inputs!$F$35 * Calculations!BT31/100 * BT18 / 12</f>
        <v>#NUM!</v>
      </c>
      <c r="BU45" s="256" t="e">
        <f ca="1">$E$45 * Inputs!$F$35 * Calculations!BU31/100 * BU18 / 12</f>
        <v>#NUM!</v>
      </c>
      <c r="BV45" s="256" t="e">
        <f ca="1">$E$45 * Inputs!$F$35 * Calculations!BV31/100 * BV18 / 12</f>
        <v>#NUM!</v>
      </c>
      <c r="BW45" s="256" t="e">
        <f ca="1">$E$45 * Inputs!$F$35 * Calculations!BW31/100 * BW18 / 12</f>
        <v>#NUM!</v>
      </c>
      <c r="BX45" s="256" t="e">
        <f ca="1">$E$45 * Inputs!$F$35 * Calculations!BX31/100 * BX18 / 12</f>
        <v>#NUM!</v>
      </c>
      <c r="BY45" s="256" t="e">
        <f ca="1">$E$45 * Inputs!$F$35 * Calculations!BY31/100 * BY18 / 12</f>
        <v>#NUM!</v>
      </c>
      <c r="BZ45" s="256" t="e">
        <f ca="1">$E$45 * Inputs!$F$35 * Calculations!BZ31/100 * BZ18 / 12</f>
        <v>#NUM!</v>
      </c>
      <c r="CA45" s="256" t="e">
        <f ca="1">$E$45 * Inputs!$F$35 * Calculations!CA31/100 * CA18 / 12</f>
        <v>#NUM!</v>
      </c>
      <c r="CB45" s="256" t="e">
        <f ca="1">$E$45 * Inputs!$F$35 * Calculations!CB31/100 * CB18 / 12</f>
        <v>#NUM!</v>
      </c>
      <c r="CC45" s="256" t="e">
        <f ca="1">$E$45 * Inputs!$F$35 * Calculations!CC31/100 * CC18 / 12</f>
        <v>#NUM!</v>
      </c>
      <c r="CD45" s="256" t="e">
        <f ca="1">$E$45 * Inputs!$F$35 * Calculations!CD31/100 * CD18 / 12</f>
        <v>#NUM!</v>
      </c>
      <c r="CE45" s="256" t="e">
        <f ca="1">$E$45 * Inputs!$F$35 * Calculations!CE31/100 * CE18 / 12</f>
        <v>#NUM!</v>
      </c>
      <c r="CF45" s="256" t="e">
        <f ca="1">$E$45 * Inputs!$F$35 * Calculations!CF31/100 * CF18 / 12</f>
        <v>#NUM!</v>
      </c>
      <c r="CG45" s="256" t="e">
        <f ca="1">$E$45 * Inputs!$F$35 * Calculations!CG31/100 * CG18 / 12</f>
        <v>#NUM!</v>
      </c>
      <c r="CH45" s="256" t="e">
        <f ca="1">$E$45 * Inputs!$F$35 * Calculations!CH31/100 * CH18 / 12</f>
        <v>#NUM!</v>
      </c>
      <c r="CI45" s="256" t="e">
        <f ca="1">$E$45 * Inputs!$F$35 * Calculations!CI31/100 * CI18 / 12</f>
        <v>#NUM!</v>
      </c>
      <c r="CJ45" s="256" t="e">
        <f ca="1">$E$45 * Inputs!$F$35 * Calculations!CJ31/100 * CJ18 / 12</f>
        <v>#NUM!</v>
      </c>
      <c r="CK45" s="256" t="e">
        <f ca="1">$E$45 * Inputs!$F$35 * Calculations!CK31/100 * CK18 / 12</f>
        <v>#NUM!</v>
      </c>
      <c r="CL45" s="256" t="e">
        <f ca="1">$E$45 * Inputs!$F$35 * Calculations!CL31/100 * CL18 / 12</f>
        <v>#NUM!</v>
      </c>
      <c r="CM45" s="256" t="e">
        <f ca="1">$E$45 * Inputs!$F$35 * Calculations!CM31/100 * CM18 / 12</f>
        <v>#NUM!</v>
      </c>
      <c r="CN45" s="256" t="e">
        <f ca="1">$E$45 * Inputs!$F$35 * Calculations!CN31/100 * CN18 / 12</f>
        <v>#NUM!</v>
      </c>
      <c r="CO45" s="256" t="e">
        <f ca="1">$E$45 * Inputs!$F$35 * Calculations!CO31/100 * CO18 / 12</f>
        <v>#NUM!</v>
      </c>
      <c r="CP45" s="256" t="e">
        <f ca="1">$E$45 * Inputs!$F$35 * Calculations!CP31/100 * CP18 / 12</f>
        <v>#NUM!</v>
      </c>
      <c r="CQ45" s="256" t="e">
        <f ca="1">$E$45 * Inputs!$F$35 * Calculations!CQ31/100 * CQ18 / 12</f>
        <v>#NUM!</v>
      </c>
      <c r="CR45" s="256" t="e">
        <f ca="1">$E$45 * Inputs!$F$35 * Calculations!CR31/100 * CR18 / 12</f>
        <v>#NUM!</v>
      </c>
      <c r="CS45" s="256" t="e">
        <f ca="1">$E$45 * Inputs!$F$35 * Calculations!CS31/100 * CS18 / 12</f>
        <v>#NUM!</v>
      </c>
      <c r="CT45" s="256" t="e">
        <f ca="1">$E$45 * Inputs!$F$35 * Calculations!CT31/100 * CT18 / 12</f>
        <v>#NUM!</v>
      </c>
      <c r="CU45" s="256" t="e">
        <f ca="1">$E$45 * Inputs!$F$35 * Calculations!CU31/100 * CU18 / 12</f>
        <v>#NUM!</v>
      </c>
      <c r="CV45" s="256" t="e">
        <f ca="1">$E$45 * Inputs!$F$35 * Calculations!CV31/100 * CV18 / 12</f>
        <v>#NUM!</v>
      </c>
      <c r="CW45" s="256" t="e">
        <f ca="1">$E$45 * Inputs!$F$35 * Calculations!CW31/100 * CW18 / 12</f>
        <v>#NUM!</v>
      </c>
      <c r="CX45" s="256" t="e">
        <f ca="1">$E$45 * Inputs!$F$35 * Calculations!CX31/100 * CX18 / 12</f>
        <v>#NUM!</v>
      </c>
      <c r="CY45" s="256" t="e">
        <f ca="1">$E$45 * Inputs!$F$35 * Calculations!CY31/100 * CY18 / 12</f>
        <v>#NUM!</v>
      </c>
      <c r="CZ45" s="256" t="e">
        <f ca="1">$E$45 * Inputs!$F$35 * Calculations!CZ31/100 * CZ18 / 12</f>
        <v>#NUM!</v>
      </c>
      <c r="DA45" s="256" t="e">
        <f ca="1">$E$45 * Inputs!$F$35 * Calculations!DA31/100 * DA18 / 12</f>
        <v>#NUM!</v>
      </c>
      <c r="DB45" s="256" t="e">
        <f ca="1">$E$45 * Inputs!$F$35 * Calculations!DB31/100 * DB18 / 12</f>
        <v>#NUM!</v>
      </c>
      <c r="DC45" s="256" t="e">
        <f ca="1">$E$45 * Inputs!$F$35 * Calculations!DC31/100 * DC18 / 12</f>
        <v>#NUM!</v>
      </c>
      <c r="DD45" s="256" t="e">
        <f ca="1">$E$45 * Inputs!$F$35 * Calculations!DD31/100 * DD18 / 12</f>
        <v>#NUM!</v>
      </c>
      <c r="DE45" s="256" t="e">
        <f ca="1">$E$45 * Inputs!$F$35 * Calculations!DE31/100 * DE18 / 12</f>
        <v>#NUM!</v>
      </c>
      <c r="DF45" s="256" t="e">
        <f ca="1">$E$45 * Inputs!$F$35 * Calculations!DF31/100 * DF18 / 12</f>
        <v>#NUM!</v>
      </c>
      <c r="DG45" s="256" t="e">
        <f ca="1">$E$45 * Inputs!$F$35 * Calculations!DG31/100 * DG18 / 12</f>
        <v>#NUM!</v>
      </c>
      <c r="DH45" s="256" t="e">
        <f ca="1">$E$45 * Inputs!$F$35 * Calculations!DH31/100 * DH18 / 12</f>
        <v>#NUM!</v>
      </c>
      <c r="DI45" s="256" t="e">
        <f ca="1">$E$45 * Inputs!$F$35 * Calculations!DI31/100 * DI18 / 12</f>
        <v>#NUM!</v>
      </c>
      <c r="DJ45" s="256" t="e">
        <f ca="1">$E$45 * Inputs!$F$35 * Calculations!DJ31/100 * DJ18 / 12</f>
        <v>#NUM!</v>
      </c>
      <c r="DK45" s="256" t="e">
        <f ca="1">$E$45 * Inputs!$F$35 * Calculations!DK31/100 * DK18 / 12</f>
        <v>#NUM!</v>
      </c>
      <c r="DL45" s="256" t="e">
        <f ca="1">$E$45 * Inputs!$F$35 * Calculations!DL31/100 * DL18 / 12</f>
        <v>#NUM!</v>
      </c>
      <c r="DM45" s="256" t="e">
        <f ca="1">$E$45 * Inputs!$F$35 * Calculations!DM31/100 * DM18 / 12</f>
        <v>#NUM!</v>
      </c>
      <c r="DN45" s="256" t="e">
        <f ca="1">$E$45 * Inputs!$F$35 * Calculations!DN31/100 * DN18 / 12</f>
        <v>#NUM!</v>
      </c>
      <c r="DO45" s="256" t="e">
        <f ca="1">$E$45 * Inputs!$F$35 * Calculations!DO31/100 * DO18 / 12</f>
        <v>#NUM!</v>
      </c>
      <c r="DP45" s="256" t="e">
        <f ca="1">$E$45 * Inputs!$F$35 * Calculations!DP31/100 * DP18 / 12</f>
        <v>#NUM!</v>
      </c>
      <c r="DQ45" s="256" t="e">
        <f ca="1">$E$45 * Inputs!$F$35 * Calculations!DQ31/100 * DQ18 / 12</f>
        <v>#NUM!</v>
      </c>
      <c r="DR45" s="256" t="e">
        <f ca="1">$E$45 * Inputs!$F$35 * Calculations!DR31/100 * DR18 / 12</f>
        <v>#NUM!</v>
      </c>
      <c r="DS45" s="256" t="e">
        <f ca="1">$E$45 * Inputs!$F$35 * Calculations!DS31/100 * DS18 / 12</f>
        <v>#NUM!</v>
      </c>
      <c r="DT45" s="256" t="e">
        <f ca="1">$E$45 * Inputs!$F$35 * Calculations!DT31/100 * DT18 / 12</f>
        <v>#NUM!</v>
      </c>
      <c r="DU45" s="256" t="e">
        <f ca="1">$E$45 * Inputs!$F$35 * Calculations!DU31/100 * DU18 / 12</f>
        <v>#NUM!</v>
      </c>
      <c r="DV45" s="256" t="e">
        <f ca="1">$E$45 * Inputs!$F$35 * Calculations!DV31/100 * DV18 / 12</f>
        <v>#NUM!</v>
      </c>
      <c r="DW45" s="256" t="e">
        <f ca="1">$E$45 * Inputs!$F$35 * Calculations!DW31/100 * DW18 / 12</f>
        <v>#NUM!</v>
      </c>
      <c r="DX45" s="256" t="e">
        <f ca="1">$E$45 * Inputs!$F$35 * Calculations!DX31/100 * DX18 / 12</f>
        <v>#NUM!</v>
      </c>
      <c r="DY45" s="256" t="e">
        <f ca="1">$E$45 * Inputs!$F$35 * Calculations!DY31/100 * DY18 / 12</f>
        <v>#NUM!</v>
      </c>
      <c r="DZ45" s="256" t="e">
        <f ca="1">$E$45 * Inputs!$F$35 * Calculations!DZ31/100 * DZ18 / 12</f>
        <v>#NUM!</v>
      </c>
      <c r="EA45" s="256" t="e">
        <f ca="1">$E$45 * Inputs!$F$35 * Calculations!EA31/100 * EA18 / 12</f>
        <v>#NUM!</v>
      </c>
      <c r="EB45" s="256" t="e">
        <f ca="1">$E$45 * Inputs!$F$35 * Calculations!EB31/100 * EB18 / 12</f>
        <v>#NUM!</v>
      </c>
      <c r="EC45" s="256" t="e">
        <f ca="1">$E$45 * Inputs!$F$35 * Calculations!EC31/100 * EC18 / 12</f>
        <v>#NUM!</v>
      </c>
      <c r="ED45" s="256" t="e">
        <f ca="1">$E$45 * Inputs!$F$35 * Calculations!ED31/100 * ED18 / 12</f>
        <v>#NUM!</v>
      </c>
      <c r="EE45" s="256" t="e">
        <f ca="1">$E$45 * Inputs!$F$35 * Calculations!EE31/100 * EE18 / 12</f>
        <v>#NUM!</v>
      </c>
      <c r="EF45" s="256" t="e">
        <f ca="1">$E$45 * Inputs!$F$35 * Calculations!EF31/100 * EF18 / 12</f>
        <v>#NUM!</v>
      </c>
      <c r="EG45" s="256" t="e">
        <f ca="1">$E$45 * Inputs!$F$35 * Calculations!EG31/100 * EG18 / 12</f>
        <v>#NUM!</v>
      </c>
      <c r="EH45" s="256" t="e">
        <f ca="1">$E$45 * Inputs!$F$35 * Calculations!EH31/100 * EH18 / 12</f>
        <v>#NUM!</v>
      </c>
      <c r="EI45" s="256" t="e">
        <f ca="1">$E$45 * Inputs!$F$35 * Calculations!EI31/100 * EI18 / 12</f>
        <v>#NUM!</v>
      </c>
      <c r="EJ45" s="256" t="e">
        <f ca="1">$E$45 * Inputs!$F$35 * Calculations!EJ31/100 * EJ18 / 12</f>
        <v>#NUM!</v>
      </c>
      <c r="EK45" s="256" t="e">
        <f ca="1">$E$45 * Inputs!$F$35 * Calculations!EK31/100 * EK18 / 12</f>
        <v>#NUM!</v>
      </c>
      <c r="EL45" s="256" t="e">
        <f ca="1">$E$45 * Inputs!$F$35 * Calculations!EL31/100 * EL18 / 12</f>
        <v>#NUM!</v>
      </c>
      <c r="EM45" s="256" t="e">
        <f ca="1">$E$45 * Inputs!$F$35 * Calculations!EM31/100 * EM18 / 12</f>
        <v>#NUM!</v>
      </c>
      <c r="EN45" s="256" t="e">
        <f ca="1">$E$45 * Inputs!$F$35 * Calculations!EN31/100 * EN18 / 12</f>
        <v>#NUM!</v>
      </c>
      <c r="EO45" s="256" t="e">
        <f ca="1">$E$45 * Inputs!$F$35 * Calculations!EO31/100 * EO18 / 12</f>
        <v>#NUM!</v>
      </c>
      <c r="EP45" s="256" t="e">
        <f ca="1">$E$45 * Inputs!$F$35 * Calculations!EP31/100 * EP18 / 12</f>
        <v>#NUM!</v>
      </c>
      <c r="EQ45" s="256" t="e">
        <f ca="1">$E$45 * Inputs!$F$35 * Calculations!EQ31/100 * EQ18 / 12</f>
        <v>#NUM!</v>
      </c>
      <c r="ER45" s="256" t="e">
        <f ca="1">$E$45 * Inputs!$F$35 * Calculations!ER31/100 * ER18 / 12</f>
        <v>#NUM!</v>
      </c>
      <c r="ES45" s="256" t="e">
        <f ca="1">$E$45 * Inputs!$F$35 * Calculations!ES31/100 * ES18 / 12</f>
        <v>#NUM!</v>
      </c>
      <c r="ET45" s="256" t="e">
        <f ca="1">$E$45 * Inputs!$F$35 * Calculations!ET31/100 * ET18 / 12</f>
        <v>#NUM!</v>
      </c>
      <c r="EU45" s="256" t="e">
        <f ca="1">$E$45 * Inputs!$F$35 * Calculations!EU31/100 * EU18 / 12</f>
        <v>#NUM!</v>
      </c>
      <c r="EV45" s="256" t="e">
        <f ca="1">$E$45 * Inputs!$F$35 * Calculations!EV31/100 * EV18 / 12</f>
        <v>#NUM!</v>
      </c>
      <c r="EW45" s="256" t="e">
        <f ca="1">$E$45 * Inputs!$F$35 * Calculations!EW31/100 * EW18 / 12</f>
        <v>#NUM!</v>
      </c>
      <c r="EX45" s="256" t="e">
        <f ca="1">$E$45 * Inputs!$F$35 * Calculations!EX31/100 * EX18 / 12</f>
        <v>#NUM!</v>
      </c>
      <c r="EY45" s="256" t="e">
        <f ca="1">$E$45 * Inputs!$F$35 * Calculations!EY31/100 * EY18 / 12</f>
        <v>#NUM!</v>
      </c>
      <c r="EZ45" s="256" t="e">
        <f ca="1">$E$45 * Inputs!$F$35 * Calculations!EZ31/100 * EZ18 / 12</f>
        <v>#NUM!</v>
      </c>
      <c r="FA45" s="256" t="e">
        <f ca="1">$E$45 * Inputs!$F$35 * Calculations!FA31/100 * FA18 / 12</f>
        <v>#NUM!</v>
      </c>
      <c r="FB45" s="256" t="e">
        <f ca="1">$E$45 * Inputs!$F$35 * Calculations!FB31/100 * FB18 / 12</f>
        <v>#NUM!</v>
      </c>
      <c r="FC45" s="256" t="e">
        <f ca="1">$E$45 * Inputs!$F$35 * Calculations!FC31/100 * FC18 / 12</f>
        <v>#NUM!</v>
      </c>
      <c r="FD45" s="256" t="e">
        <f ca="1">$E$45 * Inputs!$F$35 * Calculations!FD31/100 * FD18 / 12</f>
        <v>#NUM!</v>
      </c>
      <c r="FE45" s="256" t="e">
        <f ca="1">$E$45 * Inputs!$F$35 * Calculations!FE31/100 * FE18 / 12</f>
        <v>#NUM!</v>
      </c>
      <c r="FF45" s="256" t="e">
        <f ca="1">$E$45 * Inputs!$F$35 * Calculations!FF31/100 * FF18 / 12</f>
        <v>#NUM!</v>
      </c>
      <c r="FG45" s="256" t="e">
        <f ca="1">$E$45 * Inputs!$F$35 * Calculations!FG31/100 * FG18 / 12</f>
        <v>#NUM!</v>
      </c>
      <c r="FH45" s="256" t="e">
        <f ca="1">$E$45 * Inputs!$F$35 * Calculations!FH31/100 * FH18 / 12</f>
        <v>#NUM!</v>
      </c>
      <c r="FI45" s="256" t="e">
        <f ca="1">$E$45 * Inputs!$F$35 * Calculations!FI31/100 * FI18 / 12</f>
        <v>#NUM!</v>
      </c>
      <c r="FJ45" s="256" t="e">
        <f ca="1">$E$45 * Inputs!$F$35 * Calculations!FJ31/100 * FJ18 / 12</f>
        <v>#NUM!</v>
      </c>
      <c r="FK45" s="256" t="e">
        <f ca="1">$E$45 * Inputs!$F$35 * Calculations!FK31/100 * FK18 / 12</f>
        <v>#NUM!</v>
      </c>
      <c r="FL45" s="256" t="e">
        <f ca="1">$E$45 * Inputs!$F$35 * Calculations!FL31/100 * FL18 / 12</f>
        <v>#NUM!</v>
      </c>
      <c r="FM45" s="256" t="e">
        <f ca="1">$E$45 * Inputs!$F$35 * Calculations!FM31/100 * FM18 / 12</f>
        <v>#NUM!</v>
      </c>
      <c r="FN45" s="256" t="e">
        <f ca="1">$E$45 * Inputs!$F$35 * Calculations!FN31/100 * FN18 / 12</f>
        <v>#NUM!</v>
      </c>
      <c r="FO45" s="256" t="e">
        <f ca="1">$E$45 * Inputs!$F$35 * Calculations!FO31/100 * FO18 / 12</f>
        <v>#NUM!</v>
      </c>
      <c r="FP45" s="256" t="e">
        <f ca="1">$E$45 * Inputs!$F$35 * Calculations!FP31/100 * FP18 / 12</f>
        <v>#NUM!</v>
      </c>
      <c r="FQ45" s="256" t="e">
        <f ca="1">$E$45 * Inputs!$F$35 * Calculations!FQ31/100 * FQ18 / 12</f>
        <v>#NUM!</v>
      </c>
      <c r="FR45" s="256" t="e">
        <f ca="1">$E$45 * Inputs!$F$35 * Calculations!FR31/100 * FR18 / 12</f>
        <v>#NUM!</v>
      </c>
      <c r="FS45" s="256" t="e">
        <f ca="1">$E$45 * Inputs!$F$35 * Calculations!FS31/100 * FS18 / 12</f>
        <v>#NUM!</v>
      </c>
      <c r="FT45" s="256" t="e">
        <f ca="1">$E$45 * Inputs!$F$35 * Calculations!FT31/100 * FT18 / 12</f>
        <v>#NUM!</v>
      </c>
      <c r="FU45" s="256" t="e">
        <f ca="1">$E$45 * Inputs!$F$35 * Calculations!FU31/100 * FU18 / 12</f>
        <v>#NUM!</v>
      </c>
      <c r="FV45" s="256" t="e">
        <f ca="1">$E$45 * Inputs!$F$35 * Calculations!FV31/100 * FV18 / 12</f>
        <v>#NUM!</v>
      </c>
      <c r="FW45" s="256" t="e">
        <f ca="1">$E$45 * Inputs!$F$35 * Calculations!FW31/100 * FW18 / 12</f>
        <v>#NUM!</v>
      </c>
      <c r="FX45" s="256" t="e">
        <f ca="1">$E$45 * Inputs!$F$35 * Calculations!FX31/100 * FX18 / 12</f>
        <v>#NUM!</v>
      </c>
      <c r="FY45" s="256" t="e">
        <f ca="1">$E$45 * Inputs!$F$35 * Calculations!FY31/100 * FY18 / 12</f>
        <v>#NUM!</v>
      </c>
      <c r="FZ45" s="256" t="e">
        <f ca="1">$E$45 * Inputs!$F$35 * Calculations!FZ31/100 * FZ18 / 12</f>
        <v>#NUM!</v>
      </c>
      <c r="GA45" s="256" t="e">
        <f ca="1">$E$45 * Inputs!$F$35 * Calculations!GA31/100 * GA18 / 12</f>
        <v>#NUM!</v>
      </c>
      <c r="GB45" s="256" t="e">
        <f ca="1">$E$45 * Inputs!$F$35 * Calculations!GB31/100 * GB18 / 12</f>
        <v>#NUM!</v>
      </c>
      <c r="GC45" s="256" t="e">
        <f ca="1">$E$45 * Inputs!$F$35 * Calculations!GC31/100 * GC18 / 12</f>
        <v>#NUM!</v>
      </c>
      <c r="GD45" s="256" t="e">
        <f ca="1">$E$45 * Inputs!$F$35 * Calculations!GD31/100 * GD18 / 12</f>
        <v>#NUM!</v>
      </c>
      <c r="GE45" s="256" t="e">
        <f ca="1">$E$45 * Inputs!$F$35 * Calculations!GE31/100 * GE18 / 12</f>
        <v>#NUM!</v>
      </c>
      <c r="GF45" s="256" t="e">
        <f ca="1">$E$45 * Inputs!$F$35 * Calculations!GF31/100 * GF18 / 12</f>
        <v>#NUM!</v>
      </c>
      <c r="GG45" s="256" t="e">
        <f ca="1">$E$45 * Inputs!$F$35 * Calculations!GG31/100 * GG18 / 12</f>
        <v>#NUM!</v>
      </c>
      <c r="GH45" s="256" t="e">
        <f ca="1">$E$45 * Inputs!$F$35 * Calculations!GH31/100 * GH18 / 12</f>
        <v>#NUM!</v>
      </c>
      <c r="GI45" s="256" t="e">
        <f ca="1">$E$45 * Inputs!$F$35 * Calculations!GI31/100 * GI18 / 12</f>
        <v>#NUM!</v>
      </c>
      <c r="GJ45" s="256" t="e">
        <f ca="1">$E$45 * Inputs!$F$35 * Calculations!GJ31/100 * GJ18 / 12</f>
        <v>#NUM!</v>
      </c>
      <c r="GK45" s="256" t="e">
        <f ca="1">$E$45 * Inputs!$F$35 * Calculations!GK31/100 * GK18 / 12</f>
        <v>#NUM!</v>
      </c>
      <c r="GL45" s="256" t="e">
        <f ca="1">$E$45 * Inputs!$F$35 * Calculations!GL31/100 * GL18 / 12</f>
        <v>#NUM!</v>
      </c>
      <c r="GM45" s="256" t="e">
        <f ca="1">$E$45 * Inputs!$F$35 * Calculations!GM31/100 * GM18 / 12</f>
        <v>#NUM!</v>
      </c>
      <c r="GN45" s="256" t="e">
        <f ca="1">$E$45 * Inputs!$F$35 * Calculations!GN31/100 * GN18 / 12</f>
        <v>#NUM!</v>
      </c>
      <c r="GO45" s="256" t="e">
        <f ca="1">$E$45 * Inputs!$F$35 * Calculations!GO31/100 * GO18 / 12</f>
        <v>#NUM!</v>
      </c>
      <c r="GP45" s="256" t="e">
        <f ca="1">$E$45 * Inputs!$F$35 * Calculations!GP31/100 * GP18 / 12</f>
        <v>#NUM!</v>
      </c>
      <c r="GQ45" s="256" t="e">
        <f ca="1">$E$45 * Inputs!$F$35 * Calculations!GQ31/100 * GQ18 / 12</f>
        <v>#NUM!</v>
      </c>
      <c r="GR45" s="256" t="e">
        <f ca="1">$E$45 * Inputs!$F$35 * Calculations!GR31/100 * GR18 / 12</f>
        <v>#NUM!</v>
      </c>
      <c r="GS45" s="256" t="e">
        <f ca="1">$E$45 * Inputs!$F$35 * Calculations!GS31/100 * GS18 / 12</f>
        <v>#NUM!</v>
      </c>
      <c r="GT45" s="256" t="e">
        <f ca="1">$E$45 * Inputs!$F$35 * Calculations!GT31/100 * GT18 / 12</f>
        <v>#NUM!</v>
      </c>
      <c r="GU45" s="256" t="e">
        <f ca="1">$E$45 * Inputs!$F$35 * Calculations!GU31/100 * GU18 / 12</f>
        <v>#NUM!</v>
      </c>
      <c r="GV45" s="256" t="e">
        <f ca="1">$E$45 * Inputs!$F$35 * Calculations!GV31/100 * GV18 / 12</f>
        <v>#NUM!</v>
      </c>
      <c r="GW45" s="256" t="e">
        <f ca="1">$E$45 * Inputs!$F$35 * Calculations!GW31/100 * GW18 / 12</f>
        <v>#NUM!</v>
      </c>
      <c r="GX45" s="256" t="e">
        <f ca="1">$E$45 * Inputs!$F$35 * Calculations!GX31/100 * GX18 / 12</f>
        <v>#NUM!</v>
      </c>
      <c r="GY45" s="256" t="e">
        <f ca="1">$E$45 * Inputs!$F$35 * Calculations!GY31/100 * GY18 / 12</f>
        <v>#NUM!</v>
      </c>
      <c r="GZ45" s="256" t="e">
        <f ca="1">$E$45 * Inputs!$F$35 * Calculations!GZ31/100 * GZ18 / 12</f>
        <v>#NUM!</v>
      </c>
      <c r="HA45" s="256" t="e">
        <f ca="1">$E$45 * Inputs!$F$35 * Calculations!HA31/100 * HA18 / 12</f>
        <v>#NUM!</v>
      </c>
      <c r="HB45" s="256" t="e">
        <f ca="1">$E$45 * Inputs!$F$35 * Calculations!HB31/100 * HB18 / 12</f>
        <v>#NUM!</v>
      </c>
      <c r="HC45" s="256" t="e">
        <f ca="1">$E$45 * Inputs!$F$35 * Calculations!HC31/100 * HC18 / 12</f>
        <v>#NUM!</v>
      </c>
      <c r="HD45" s="256" t="e">
        <f ca="1">$E$45 * Inputs!$F$35 * Calculations!HD31/100 * HD18 / 12</f>
        <v>#NUM!</v>
      </c>
      <c r="HE45" s="256" t="e">
        <f ca="1">$E$45 * Inputs!$F$35 * Calculations!HE31/100 * HE18 / 12</f>
        <v>#NUM!</v>
      </c>
      <c r="HF45" s="256" t="e">
        <f ca="1">$E$45 * Inputs!$F$35 * Calculations!HF31/100 * HF18 / 12</f>
        <v>#NUM!</v>
      </c>
      <c r="HG45" s="256" t="e">
        <f ca="1">$E$45 * Inputs!$F$35 * Calculations!HG31/100 * HG18 / 12</f>
        <v>#NUM!</v>
      </c>
      <c r="HH45" s="256" t="e">
        <f ca="1">$E$45 * Inputs!$F$35 * Calculations!HH31/100 * HH18 / 12</f>
        <v>#NUM!</v>
      </c>
      <c r="HI45" s="256" t="e">
        <f ca="1">$E$45 * Inputs!$F$35 * Calculations!HI31/100 * HI18 / 12</f>
        <v>#NUM!</v>
      </c>
      <c r="HJ45" s="256" t="e">
        <f ca="1">$E$45 * Inputs!$F$35 * Calculations!HJ31/100 * HJ18 / 12</f>
        <v>#NUM!</v>
      </c>
      <c r="HK45" s="256" t="e">
        <f ca="1">$E$45 * Inputs!$F$35 * Calculations!HK31/100 * HK18 / 12</f>
        <v>#NUM!</v>
      </c>
      <c r="HL45" s="256" t="e">
        <f ca="1">$E$45 * Inputs!$F$35 * Calculations!HL31/100 * HL18 / 12</f>
        <v>#NUM!</v>
      </c>
      <c r="HM45" s="256" t="e">
        <f ca="1">$E$45 * Inputs!$F$35 * Calculations!HM31/100 * HM18 / 12</f>
        <v>#NUM!</v>
      </c>
      <c r="HN45" s="256" t="e">
        <f ca="1">$E$45 * Inputs!$F$35 * Calculations!HN31/100 * HN18 / 12</f>
        <v>#NUM!</v>
      </c>
      <c r="HO45" s="256" t="e">
        <f ca="1">$E$45 * Inputs!$F$35 * Calculations!HO31/100 * HO18 / 12</f>
        <v>#NUM!</v>
      </c>
      <c r="HP45" s="256" t="e">
        <f ca="1">$E$45 * Inputs!$F$35 * Calculations!HP31/100 * HP18 / 12</f>
        <v>#NUM!</v>
      </c>
      <c r="HQ45" s="256" t="e">
        <f ca="1">$E$45 * Inputs!$F$35 * Calculations!HQ31/100 * HQ18 / 12</f>
        <v>#NUM!</v>
      </c>
      <c r="HR45" s="256" t="e">
        <f ca="1">$E$45 * Inputs!$F$35 * Calculations!HR31/100 * HR18 / 12</f>
        <v>#NUM!</v>
      </c>
      <c r="HS45" s="256" t="e">
        <f ca="1">$E$45 * Inputs!$F$35 * Calculations!HS31/100 * HS18 / 12</f>
        <v>#NUM!</v>
      </c>
      <c r="HT45" s="256" t="e">
        <f ca="1">$E$45 * Inputs!$F$35 * Calculations!HT31/100 * HT18 / 12</f>
        <v>#NUM!</v>
      </c>
      <c r="HU45" s="256" t="e">
        <f ca="1">$E$45 * Inputs!$F$35 * Calculations!HU31/100 * HU18 / 12</f>
        <v>#NUM!</v>
      </c>
      <c r="HV45" s="256" t="e">
        <f ca="1">$E$45 * Inputs!$F$35 * Calculations!HV31/100 * HV18 / 12</f>
        <v>#NUM!</v>
      </c>
      <c r="HW45" s="256" t="e">
        <f ca="1">$E$45 * Inputs!$F$35 * Calculations!HW31/100 * HW18 / 12</f>
        <v>#NUM!</v>
      </c>
      <c r="HX45" s="256" t="e">
        <f ca="1">$E$45 * Inputs!$F$35 * Calculations!HX31/100 * HX18 / 12</f>
        <v>#NUM!</v>
      </c>
      <c r="HY45" s="256" t="e">
        <f ca="1">$E$45 * Inputs!$F$35 * Calculations!HY31/100 * HY18 / 12</f>
        <v>#NUM!</v>
      </c>
      <c r="HZ45" s="256" t="e">
        <f ca="1">$E$45 * Inputs!$F$35 * Calculations!HZ31/100 * HZ18 / 12</f>
        <v>#NUM!</v>
      </c>
      <c r="IA45" s="256" t="e">
        <f ca="1">$E$45 * Inputs!$F$35 * Calculations!IA31/100 * IA18 / 12</f>
        <v>#NUM!</v>
      </c>
      <c r="IB45" s="256" t="e">
        <f ca="1">$E$45 * Inputs!$F$35 * Calculations!IB31/100 * IB18 / 12</f>
        <v>#NUM!</v>
      </c>
      <c r="IC45" s="256" t="e">
        <f ca="1">$E$45 * Inputs!$F$35 * Calculations!IC31/100 * IC18 / 12</f>
        <v>#NUM!</v>
      </c>
      <c r="ID45" s="256" t="e">
        <f ca="1">$E$45 * Inputs!$F$35 * Calculations!ID31/100 * ID18 / 12</f>
        <v>#NUM!</v>
      </c>
      <c r="IE45" s="256" t="e">
        <f ca="1">$E$45 * Inputs!$F$35 * Calculations!IE31/100 * IE18 / 12</f>
        <v>#NUM!</v>
      </c>
      <c r="IF45" s="256" t="e">
        <f ca="1">$E$45 * Inputs!$F$35 * Calculations!IF31/100 * IF18 / 12</f>
        <v>#NUM!</v>
      </c>
      <c r="IG45" s="256" t="e">
        <f ca="1">$E$45 * Inputs!$F$35 * Calculations!IG31/100 * IG18 / 12</f>
        <v>#NUM!</v>
      </c>
      <c r="IH45" s="256" t="e">
        <f ca="1">$E$45 * Inputs!$F$35 * Calculations!IH31/100 * IH18 / 12</f>
        <v>#NUM!</v>
      </c>
      <c r="II45" s="256" t="e">
        <f ca="1">$E$45 * Inputs!$F$35 * Calculations!II31/100 * II18 / 12</f>
        <v>#NUM!</v>
      </c>
      <c r="IJ45" s="256" t="e">
        <f ca="1">$E$45 * Inputs!$F$35 * Calculations!IJ31/100 * IJ18 / 12</f>
        <v>#NUM!</v>
      </c>
      <c r="IK45" s="256" t="e">
        <f ca="1">$E$45 * Inputs!$F$35 * Calculations!IK31/100 * IK18 / 12</f>
        <v>#NUM!</v>
      </c>
      <c r="IL45" s="256" t="e">
        <f ca="1">$E$45 * Inputs!$F$35 * Calculations!IL31/100 * IL18 / 12</f>
        <v>#NUM!</v>
      </c>
      <c r="IM45" s="256" t="e">
        <f ca="1">$E$45 * Inputs!$F$35 * Calculations!IM31/100 * IM18 / 12</f>
        <v>#NUM!</v>
      </c>
      <c r="IN45" s="256" t="e">
        <f ca="1">$E$45 * Inputs!$F$35 * Calculations!IN31/100 * IN18 / 12</f>
        <v>#NUM!</v>
      </c>
      <c r="IO45" s="256" t="e">
        <f ca="1">$E$45 * Inputs!$F$35 * Calculations!IO31/100 * IO18 / 12</f>
        <v>#NUM!</v>
      </c>
      <c r="IP45" s="256" t="e">
        <f ca="1">$E$45 * Inputs!$F$35 * Calculations!IP31/100 * IP18 / 12</f>
        <v>#NUM!</v>
      </c>
      <c r="IQ45" s="256" t="e">
        <f ca="1">$E$45 * Inputs!$F$35 * Calculations!IQ31/100 * IQ18 / 12</f>
        <v>#NUM!</v>
      </c>
      <c r="IR45" s="256" t="e">
        <f ca="1">$E$45 * Inputs!$F$35 * Calculations!IR31/100 * IR18 / 12</f>
        <v>#NUM!</v>
      </c>
      <c r="IS45" s="256" t="e">
        <f ca="1">$E$45 * Inputs!$F$35 * Calculations!IS31/100 * IS18 / 12</f>
        <v>#NUM!</v>
      </c>
      <c r="IT45" s="256" t="e">
        <f ca="1">$E$45 * Inputs!$F$35 * Calculations!IT31/100 * IT18 / 12</f>
        <v>#NUM!</v>
      </c>
      <c r="IU45" s="256" t="e">
        <f ca="1">$E$45 * Inputs!$F$35 * Calculations!IU31/100 * IU18 / 12</f>
        <v>#NUM!</v>
      </c>
      <c r="IV45" s="256" t="e">
        <f ca="1">$E$45 * Inputs!$F$35 * Calculations!IV31/100 * IV18 / 12</f>
        <v>#NUM!</v>
      </c>
      <c r="IW45" s="256" t="e">
        <f ca="1">$E$45 * Inputs!$F$35 * Calculations!IW31/100 * IW18 / 12</f>
        <v>#NUM!</v>
      </c>
      <c r="IX45" s="256" t="e">
        <f ca="1">$E$45 * Inputs!$F$35 * Calculations!IX31/100 * IX18 / 12</f>
        <v>#NUM!</v>
      </c>
      <c r="IY45" s="256" t="e">
        <f ca="1">$E$45 * Inputs!$F$35 * Calculations!IY31/100 * IY18 / 12</f>
        <v>#NUM!</v>
      </c>
      <c r="IZ45" s="256" t="e">
        <f ca="1">$E$45 * Inputs!$F$35 * Calculations!IZ31/100 * IZ18 / 12</f>
        <v>#NUM!</v>
      </c>
      <c r="JA45" s="256" t="e">
        <f ca="1">$E$45 * Inputs!$F$35 * Calculations!JA31/100 * JA18 / 12</f>
        <v>#NUM!</v>
      </c>
      <c r="JB45" s="256" t="e">
        <f ca="1">$E$45 * Inputs!$F$35 * Calculations!JB31/100 * JB18 / 12</f>
        <v>#NUM!</v>
      </c>
      <c r="JC45" s="256" t="e">
        <f ca="1">$E$45 * Inputs!$F$35 * Calculations!JC31/100 * JC18 / 12</f>
        <v>#NUM!</v>
      </c>
      <c r="JD45" s="256" t="e">
        <f ca="1">$E$45 * Inputs!$F$35 * Calculations!JD31/100 * JD18 / 12</f>
        <v>#NUM!</v>
      </c>
      <c r="JE45" s="256" t="e">
        <f ca="1">$E$45 * Inputs!$F$35 * Calculations!JE31/100 * JE18 / 12</f>
        <v>#NUM!</v>
      </c>
      <c r="JF45" s="256" t="e">
        <f ca="1">$E$45 * Inputs!$F$35 * Calculations!JF31/100 * JF18 / 12</f>
        <v>#NUM!</v>
      </c>
      <c r="JG45" s="256" t="e">
        <f ca="1">$E$45 * Inputs!$F$35 * Calculations!JG31/100 * JG18 / 12</f>
        <v>#NUM!</v>
      </c>
      <c r="JH45" s="256" t="e">
        <f ca="1">$E$45 * Inputs!$F$35 * Calculations!JH31/100 * JH18 / 12</f>
        <v>#NUM!</v>
      </c>
      <c r="JI45" s="256" t="e">
        <f ca="1">$E$45 * Inputs!$F$35 * Calculations!JI31/100 * JI18 / 12</f>
        <v>#NUM!</v>
      </c>
      <c r="JJ45" s="256" t="e">
        <f ca="1">$E$45 * Inputs!$F$35 * Calculations!JJ31/100 * JJ18 / 12</f>
        <v>#NUM!</v>
      </c>
      <c r="JK45" s="256" t="e">
        <f ca="1">$E$45 * Inputs!$F$35 * Calculations!JK31/100 * JK18 / 12</f>
        <v>#NUM!</v>
      </c>
      <c r="JL45" s="256" t="e">
        <f ca="1">$E$45 * Inputs!$F$35 * Calculations!JL31/100 * JL18 / 12</f>
        <v>#NUM!</v>
      </c>
      <c r="JM45" s="251" t="s">
        <v>321</v>
      </c>
    </row>
    <row r="46" spans="1:273" s="251" customFormat="1" x14ac:dyDescent="0.25">
      <c r="A46" s="260"/>
      <c r="B46" s="260"/>
      <c r="C46" s="260"/>
      <c r="D46" s="288" t="s">
        <v>33</v>
      </c>
      <c r="E46" s="291">
        <f>Inputs!F26</f>
        <v>0</v>
      </c>
      <c r="F46" s="251" t="s">
        <v>22</v>
      </c>
      <c r="G46" s="256" t="e">
        <f ca="1">SUM(I46:JL46)</f>
        <v>#NUM!</v>
      </c>
      <c r="I46" s="256" t="e">
        <f ca="1">$E$46 * Inputs!$F$35 * Calculations!I31/100 * I18 / 12</f>
        <v>#NUM!</v>
      </c>
      <c r="J46" s="256" t="e">
        <f ca="1">$E$46 * Inputs!$F$35 * Calculations!J31/100 * J18 / 12</f>
        <v>#NUM!</v>
      </c>
      <c r="K46" s="256" t="e">
        <f ca="1">$E$46 * Inputs!$F$35 * Calculations!K31/100 * K18 / 12</f>
        <v>#NUM!</v>
      </c>
      <c r="L46" s="256" t="e">
        <f ca="1">$E$46 * Inputs!$F$35 * Calculations!L31/100 * L18 / 12</f>
        <v>#NUM!</v>
      </c>
      <c r="M46" s="256" t="e">
        <f ca="1">$E$46 * Inputs!$F$35 * Calculations!M31/100 * M18 / 12</f>
        <v>#NUM!</v>
      </c>
      <c r="N46" s="256" t="e">
        <f ca="1">$E$46 * Inputs!$F$35 * Calculations!N31/100 * N18 / 12</f>
        <v>#NUM!</v>
      </c>
      <c r="O46" s="256" t="e">
        <f ca="1">$E$46 * Inputs!$F$35 * Calculations!O31/100 * O18 / 12</f>
        <v>#NUM!</v>
      </c>
      <c r="P46" s="256" t="e">
        <f ca="1">$E$46 * Inputs!$F$35 * Calculations!P31/100 * P18 / 12</f>
        <v>#NUM!</v>
      </c>
      <c r="Q46" s="256" t="e">
        <f ca="1">$E$46 * Inputs!$F$35 * Calculations!Q31/100 * Q18 / 12</f>
        <v>#NUM!</v>
      </c>
      <c r="R46" s="256" t="e">
        <f ca="1">$E$46 * Inputs!$F$35 * Calculations!R31/100 * R18 / 12</f>
        <v>#NUM!</v>
      </c>
      <c r="S46" s="256" t="e">
        <f ca="1">$E$46 * Inputs!$F$35 * Calculations!S31/100 * S18 / 12</f>
        <v>#NUM!</v>
      </c>
      <c r="T46" s="256" t="e">
        <f ca="1">$E$46 * Inputs!$F$35 * Calculations!T31/100 * T18 / 12</f>
        <v>#NUM!</v>
      </c>
      <c r="U46" s="256" t="e">
        <f ca="1">$E$46 * Inputs!$F$35 * Calculations!U31/100 * U18 / 12</f>
        <v>#NUM!</v>
      </c>
      <c r="V46" s="256" t="e">
        <f ca="1">$E$46 * Inputs!$F$35 * Calculations!V31/100 * V18 / 12</f>
        <v>#NUM!</v>
      </c>
      <c r="W46" s="256" t="e">
        <f ca="1">$E$46 * Inputs!$F$35 * Calculations!W31/100 * W18 / 12</f>
        <v>#NUM!</v>
      </c>
      <c r="X46" s="256" t="e">
        <f ca="1">$E$46 * Inputs!$F$35 * Calculations!X31/100 * X18 / 12</f>
        <v>#NUM!</v>
      </c>
      <c r="Y46" s="256" t="e">
        <f ca="1">$E$46 * Inputs!$F$35 * Calculations!Y31/100 * Y18 / 12</f>
        <v>#NUM!</v>
      </c>
      <c r="Z46" s="256" t="e">
        <f ca="1">$E$46 * Inputs!$F$35 * Calculations!Z31/100 * Z18 / 12</f>
        <v>#NUM!</v>
      </c>
      <c r="AA46" s="256" t="e">
        <f ca="1">$E$46 * Inputs!$F$35 * Calculations!AA31/100 * AA18 / 12</f>
        <v>#NUM!</v>
      </c>
      <c r="AB46" s="256" t="e">
        <f ca="1">$E$46 * Inputs!$F$35 * Calculations!AB31/100 * AB18 / 12</f>
        <v>#NUM!</v>
      </c>
      <c r="AC46" s="256" t="e">
        <f ca="1">$E$46 * Inputs!$F$35 * Calculations!AC31/100 * AC18 / 12</f>
        <v>#NUM!</v>
      </c>
      <c r="AD46" s="256" t="e">
        <f ca="1">$E$46 * Inputs!$F$35 * Calculations!AD31/100 * AD18 / 12</f>
        <v>#NUM!</v>
      </c>
      <c r="AE46" s="256" t="e">
        <f ca="1">$E$46 * Inputs!$F$35 * Calculations!AE31/100 * AE18 / 12</f>
        <v>#NUM!</v>
      </c>
      <c r="AF46" s="256" t="e">
        <f ca="1">$E$46 * Inputs!$F$35 * Calculations!AF31/100 * AF18 / 12</f>
        <v>#NUM!</v>
      </c>
      <c r="AG46" s="256" t="e">
        <f ca="1">$E$46 * Inputs!$F$35 * Calculations!AG31/100 * AG18 / 12</f>
        <v>#NUM!</v>
      </c>
      <c r="AH46" s="256" t="e">
        <f ca="1">$E$46 * Inputs!$F$35 * Calculations!AH31/100 * AH18 / 12</f>
        <v>#NUM!</v>
      </c>
      <c r="AI46" s="256" t="e">
        <f ca="1">$E$46 * Inputs!$F$35 * Calculations!AI31/100 * AI18 / 12</f>
        <v>#NUM!</v>
      </c>
      <c r="AJ46" s="256" t="e">
        <f ca="1">$E$46 * Inputs!$F$35 * Calculations!AJ31/100 * AJ18 / 12</f>
        <v>#NUM!</v>
      </c>
      <c r="AK46" s="256" t="e">
        <f ca="1">$E$46 * Inputs!$F$35 * Calculations!AK31/100 * AK18 / 12</f>
        <v>#NUM!</v>
      </c>
      <c r="AL46" s="256" t="e">
        <f ca="1">$E$46 * Inputs!$F$35 * Calculations!AL31/100 * AL18 / 12</f>
        <v>#NUM!</v>
      </c>
      <c r="AM46" s="256" t="e">
        <f ca="1">$E$46 * Inputs!$F$35 * Calculations!AM31/100 * AM18 / 12</f>
        <v>#NUM!</v>
      </c>
      <c r="AN46" s="256" t="e">
        <f ca="1">$E$46 * Inputs!$F$35 * Calculations!AN31/100 * AN18 / 12</f>
        <v>#NUM!</v>
      </c>
      <c r="AO46" s="256" t="e">
        <f ca="1">$E$46 * Inputs!$F$35 * Calculations!AO31/100 * AO18 / 12</f>
        <v>#NUM!</v>
      </c>
      <c r="AP46" s="256" t="e">
        <f ca="1">$E$46 * Inputs!$F$35 * Calculations!AP31/100 * AP18 / 12</f>
        <v>#NUM!</v>
      </c>
      <c r="AQ46" s="256" t="e">
        <f ca="1">$E$46 * Inputs!$F$35 * Calculations!AQ31/100 * AQ18 / 12</f>
        <v>#NUM!</v>
      </c>
      <c r="AR46" s="256" t="e">
        <f ca="1">$E$46 * Inputs!$F$35 * Calculations!AR31/100 * AR18 / 12</f>
        <v>#NUM!</v>
      </c>
      <c r="AS46" s="256" t="e">
        <f ca="1">$E$46 * Inputs!$F$35 * Calculations!AS31/100 * AS18 / 12</f>
        <v>#NUM!</v>
      </c>
      <c r="AT46" s="256" t="e">
        <f ca="1">$E$46 * Inputs!$F$35 * Calculations!AT31/100 * AT18 / 12</f>
        <v>#NUM!</v>
      </c>
      <c r="AU46" s="256" t="e">
        <f ca="1">$E$46 * Inputs!$F$35 * Calculations!AU31/100 * AU18 / 12</f>
        <v>#NUM!</v>
      </c>
      <c r="AV46" s="256" t="e">
        <f ca="1">$E$46 * Inputs!$F$35 * Calculations!AV31/100 * AV18 / 12</f>
        <v>#NUM!</v>
      </c>
      <c r="AW46" s="256" t="e">
        <f ca="1">$E$46 * Inputs!$F$35 * Calculations!AW31/100 * AW18 / 12</f>
        <v>#NUM!</v>
      </c>
      <c r="AX46" s="256" t="e">
        <f ca="1">$E$46 * Inputs!$F$35 * Calculations!AX31/100 * AX18 / 12</f>
        <v>#NUM!</v>
      </c>
      <c r="AY46" s="256" t="e">
        <f ca="1">$E$46 * Inputs!$F$35 * Calculations!AY31/100 * AY18 / 12</f>
        <v>#NUM!</v>
      </c>
      <c r="AZ46" s="256" t="e">
        <f ca="1">$E$46 * Inputs!$F$35 * Calculations!AZ31/100 * AZ18 / 12</f>
        <v>#NUM!</v>
      </c>
      <c r="BA46" s="256" t="e">
        <f ca="1">$E$46 * Inputs!$F$35 * Calculations!BA31/100 * BA18 / 12</f>
        <v>#NUM!</v>
      </c>
      <c r="BB46" s="256" t="e">
        <f ca="1">$E$46 * Inputs!$F$35 * Calculations!BB31/100 * BB18 / 12</f>
        <v>#NUM!</v>
      </c>
      <c r="BC46" s="256" t="e">
        <f ca="1">$E$46 * Inputs!$F$35 * Calculations!BC31/100 * BC18 / 12</f>
        <v>#NUM!</v>
      </c>
      <c r="BD46" s="256" t="e">
        <f ca="1">$E$46 * Inputs!$F$35 * Calculations!BD31/100 * BD18 / 12</f>
        <v>#NUM!</v>
      </c>
      <c r="BE46" s="256" t="e">
        <f ca="1">$E$46 * Inputs!$F$35 * Calculations!BE31/100 * BE18 / 12</f>
        <v>#NUM!</v>
      </c>
      <c r="BF46" s="256" t="e">
        <f ca="1">$E$46 * Inputs!$F$35 * Calculations!BF31/100 * BF18 / 12</f>
        <v>#NUM!</v>
      </c>
      <c r="BG46" s="256" t="e">
        <f ca="1">$E$46 * Inputs!$F$35 * Calculations!BG31/100 * BG18 / 12</f>
        <v>#NUM!</v>
      </c>
      <c r="BH46" s="256" t="e">
        <f ca="1">$E$46 * Inputs!$F$35 * Calculations!BH31/100 * BH18 / 12</f>
        <v>#NUM!</v>
      </c>
      <c r="BI46" s="256" t="e">
        <f ca="1">$E$46 * Inputs!$F$35 * Calculations!BI31/100 * BI18 / 12</f>
        <v>#NUM!</v>
      </c>
      <c r="BJ46" s="256" t="e">
        <f ca="1">$E$46 * Inputs!$F$35 * Calculations!BJ31/100 * BJ18 / 12</f>
        <v>#NUM!</v>
      </c>
      <c r="BK46" s="256" t="e">
        <f ca="1">$E$46 * Inputs!$F$35 * Calculations!BK31/100 * BK18 / 12</f>
        <v>#NUM!</v>
      </c>
      <c r="BL46" s="256" t="e">
        <f ca="1">$E$46 * Inputs!$F$35 * Calculations!BL31/100 * BL18 / 12</f>
        <v>#NUM!</v>
      </c>
      <c r="BM46" s="256" t="e">
        <f ca="1">$E$46 * Inputs!$F$35 * Calculations!BM31/100 * BM18 / 12</f>
        <v>#NUM!</v>
      </c>
      <c r="BN46" s="256" t="e">
        <f ca="1">$E$46 * Inputs!$F$35 * Calculations!BN31/100 * BN18 / 12</f>
        <v>#NUM!</v>
      </c>
      <c r="BO46" s="256" t="e">
        <f ca="1">$E$46 * Inputs!$F$35 * Calculations!BO31/100 * BO18 / 12</f>
        <v>#NUM!</v>
      </c>
      <c r="BP46" s="256" t="e">
        <f ca="1">$E$46 * Inputs!$F$35 * Calculations!BP31/100 * BP18 / 12</f>
        <v>#NUM!</v>
      </c>
      <c r="BQ46" s="256" t="e">
        <f ca="1">$E$46 * Inputs!$F$35 * Calculations!BQ31/100 * BQ18 / 12</f>
        <v>#NUM!</v>
      </c>
      <c r="BR46" s="256" t="e">
        <f ca="1">$E$46 * Inputs!$F$35 * Calculations!BR31/100 * BR18 / 12</f>
        <v>#NUM!</v>
      </c>
      <c r="BS46" s="256" t="e">
        <f ca="1">$E$46 * Inputs!$F$35 * Calculations!BS31/100 * BS18 / 12</f>
        <v>#NUM!</v>
      </c>
      <c r="BT46" s="256" t="e">
        <f ca="1">$E$46 * Inputs!$F$35 * Calculations!BT31/100 * BT18 / 12</f>
        <v>#NUM!</v>
      </c>
      <c r="BU46" s="256" t="e">
        <f ca="1">$E$46 * Inputs!$F$35 * Calculations!BU31/100 * BU18 / 12</f>
        <v>#NUM!</v>
      </c>
      <c r="BV46" s="256" t="e">
        <f ca="1">$E$46 * Inputs!$F$35 * Calculations!BV31/100 * BV18 / 12</f>
        <v>#NUM!</v>
      </c>
      <c r="BW46" s="256" t="e">
        <f ca="1">$E$46 * Inputs!$F$35 * Calculations!BW31/100 * BW18 / 12</f>
        <v>#NUM!</v>
      </c>
      <c r="BX46" s="256" t="e">
        <f ca="1">$E$46 * Inputs!$F$35 * Calculations!BX31/100 * BX18 / 12</f>
        <v>#NUM!</v>
      </c>
      <c r="BY46" s="256" t="e">
        <f ca="1">$E$46 * Inputs!$F$35 * Calculations!BY31/100 * BY18 / 12</f>
        <v>#NUM!</v>
      </c>
      <c r="BZ46" s="256" t="e">
        <f ca="1">$E$46 * Inputs!$F$35 * Calculations!BZ31/100 * BZ18 / 12</f>
        <v>#NUM!</v>
      </c>
      <c r="CA46" s="256" t="e">
        <f ca="1">$E$46 * Inputs!$F$35 * Calculations!CA31/100 * CA18 / 12</f>
        <v>#NUM!</v>
      </c>
      <c r="CB46" s="256" t="e">
        <f ca="1">$E$46 * Inputs!$F$35 * Calculations!CB31/100 * CB18 / 12</f>
        <v>#NUM!</v>
      </c>
      <c r="CC46" s="256" t="e">
        <f ca="1">$E$46 * Inputs!$F$35 * Calculations!CC31/100 * CC18 / 12</f>
        <v>#NUM!</v>
      </c>
      <c r="CD46" s="256" t="e">
        <f ca="1">$E$46 * Inputs!$F$35 * Calculations!CD31/100 * CD18 / 12</f>
        <v>#NUM!</v>
      </c>
      <c r="CE46" s="256" t="e">
        <f ca="1">$E$46 * Inputs!$F$35 * Calculations!CE31/100 * CE18 / 12</f>
        <v>#NUM!</v>
      </c>
      <c r="CF46" s="256" t="e">
        <f ca="1">$E$46 * Inputs!$F$35 * Calculations!CF31/100 * CF18 / 12</f>
        <v>#NUM!</v>
      </c>
      <c r="CG46" s="256" t="e">
        <f ca="1">$E$46 * Inputs!$F$35 * Calculations!CG31/100 * CG18 / 12</f>
        <v>#NUM!</v>
      </c>
      <c r="CH46" s="256" t="e">
        <f ca="1">$E$46 * Inputs!$F$35 * Calculations!CH31/100 * CH18 / 12</f>
        <v>#NUM!</v>
      </c>
      <c r="CI46" s="256" t="e">
        <f ca="1">$E$46 * Inputs!$F$35 * Calculations!CI31/100 * CI18 / 12</f>
        <v>#NUM!</v>
      </c>
      <c r="CJ46" s="256" t="e">
        <f ca="1">$E$46 * Inputs!$F$35 * Calculations!CJ31/100 * CJ18 / 12</f>
        <v>#NUM!</v>
      </c>
      <c r="CK46" s="256" t="e">
        <f ca="1">$E$46 * Inputs!$F$35 * Calculations!CK31/100 * CK18 / 12</f>
        <v>#NUM!</v>
      </c>
      <c r="CL46" s="256" t="e">
        <f ca="1">$E$46 * Inputs!$F$35 * Calculations!CL31/100 * CL18 / 12</f>
        <v>#NUM!</v>
      </c>
      <c r="CM46" s="256" t="e">
        <f ca="1">$E$46 * Inputs!$F$35 * Calculations!CM31/100 * CM18 / 12</f>
        <v>#NUM!</v>
      </c>
      <c r="CN46" s="256" t="e">
        <f ca="1">$E$46 * Inputs!$F$35 * Calculations!CN31/100 * CN18 / 12</f>
        <v>#NUM!</v>
      </c>
      <c r="CO46" s="256" t="e">
        <f ca="1">$E$46 * Inputs!$F$35 * Calculations!CO31/100 * CO18 / 12</f>
        <v>#NUM!</v>
      </c>
      <c r="CP46" s="256" t="e">
        <f ca="1">$E$46 * Inputs!$F$35 * Calculations!CP31/100 * CP18 / 12</f>
        <v>#NUM!</v>
      </c>
      <c r="CQ46" s="256" t="e">
        <f ca="1">$E$46 * Inputs!$F$35 * Calculations!CQ31/100 * CQ18 / 12</f>
        <v>#NUM!</v>
      </c>
      <c r="CR46" s="256" t="e">
        <f ca="1">$E$46 * Inputs!$F$35 * Calculations!CR31/100 * CR18 / 12</f>
        <v>#NUM!</v>
      </c>
      <c r="CS46" s="256" t="e">
        <f ca="1">$E$46 * Inputs!$F$35 * Calculations!CS31/100 * CS18 / 12</f>
        <v>#NUM!</v>
      </c>
      <c r="CT46" s="256" t="e">
        <f ca="1">$E$46 * Inputs!$F$35 * Calculations!CT31/100 * CT18 / 12</f>
        <v>#NUM!</v>
      </c>
      <c r="CU46" s="256" t="e">
        <f ca="1">$E$46 * Inputs!$F$35 * Calculations!CU31/100 * CU18 / 12</f>
        <v>#NUM!</v>
      </c>
      <c r="CV46" s="256" t="e">
        <f ca="1">$E$46 * Inputs!$F$35 * Calculations!CV31/100 * CV18 / 12</f>
        <v>#NUM!</v>
      </c>
      <c r="CW46" s="256" t="e">
        <f ca="1">$E$46 * Inputs!$F$35 * Calculations!CW31/100 * CW18 / 12</f>
        <v>#NUM!</v>
      </c>
      <c r="CX46" s="256" t="e">
        <f ca="1">$E$46 * Inputs!$F$35 * Calculations!CX31/100 * CX18 / 12</f>
        <v>#NUM!</v>
      </c>
      <c r="CY46" s="256" t="e">
        <f ca="1">$E$46 * Inputs!$F$35 * Calculations!CY31/100 * CY18 / 12</f>
        <v>#NUM!</v>
      </c>
      <c r="CZ46" s="256" t="e">
        <f ca="1">$E$46 * Inputs!$F$35 * Calculations!CZ31/100 * CZ18 / 12</f>
        <v>#NUM!</v>
      </c>
      <c r="DA46" s="256" t="e">
        <f ca="1">$E$46 * Inputs!$F$35 * Calculations!DA31/100 * DA18 / 12</f>
        <v>#NUM!</v>
      </c>
      <c r="DB46" s="256" t="e">
        <f ca="1">$E$46 * Inputs!$F$35 * Calculations!DB31/100 * DB18 / 12</f>
        <v>#NUM!</v>
      </c>
      <c r="DC46" s="256" t="e">
        <f ca="1">$E$46 * Inputs!$F$35 * Calculations!DC31/100 * DC18 / 12</f>
        <v>#NUM!</v>
      </c>
      <c r="DD46" s="256" t="e">
        <f ca="1">$E$46 * Inputs!$F$35 * Calculations!DD31/100 * DD18 / 12</f>
        <v>#NUM!</v>
      </c>
      <c r="DE46" s="256" t="e">
        <f ca="1">$E$46 * Inputs!$F$35 * Calculations!DE31/100 * DE18 / 12</f>
        <v>#NUM!</v>
      </c>
      <c r="DF46" s="256" t="e">
        <f ca="1">$E$46 * Inputs!$F$35 * Calculations!DF31/100 * DF18 / 12</f>
        <v>#NUM!</v>
      </c>
      <c r="DG46" s="256" t="e">
        <f ca="1">$E$46 * Inputs!$F$35 * Calculations!DG31/100 * DG18 / 12</f>
        <v>#NUM!</v>
      </c>
      <c r="DH46" s="256" t="e">
        <f ca="1">$E$46 * Inputs!$F$35 * Calculations!DH31/100 * DH18 / 12</f>
        <v>#NUM!</v>
      </c>
      <c r="DI46" s="256" t="e">
        <f ca="1">$E$46 * Inputs!$F$35 * Calculations!DI31/100 * DI18 / 12</f>
        <v>#NUM!</v>
      </c>
      <c r="DJ46" s="256" t="e">
        <f ca="1">$E$46 * Inputs!$F$35 * Calculations!DJ31/100 * DJ18 / 12</f>
        <v>#NUM!</v>
      </c>
      <c r="DK46" s="256" t="e">
        <f ca="1">$E$46 * Inputs!$F$35 * Calculations!DK31/100 * DK18 / 12</f>
        <v>#NUM!</v>
      </c>
      <c r="DL46" s="256" t="e">
        <f ca="1">$E$46 * Inputs!$F$35 * Calculations!DL31/100 * DL18 / 12</f>
        <v>#NUM!</v>
      </c>
      <c r="DM46" s="256" t="e">
        <f ca="1">$E$46 * Inputs!$F$35 * Calculations!DM31/100 * DM18 / 12</f>
        <v>#NUM!</v>
      </c>
      <c r="DN46" s="256" t="e">
        <f ca="1">$E$46 * Inputs!$F$35 * Calculations!DN31/100 * DN18 / 12</f>
        <v>#NUM!</v>
      </c>
      <c r="DO46" s="256" t="e">
        <f ca="1">$E$46 * Inputs!$F$35 * Calculations!DO31/100 * DO18 / 12</f>
        <v>#NUM!</v>
      </c>
      <c r="DP46" s="256" t="e">
        <f ca="1">$E$46 * Inputs!$F$35 * Calculations!DP31/100 * DP18 / 12</f>
        <v>#NUM!</v>
      </c>
      <c r="DQ46" s="256" t="e">
        <f ca="1">$E$46 * Inputs!$F$35 * Calculations!DQ31/100 * DQ18 / 12</f>
        <v>#NUM!</v>
      </c>
      <c r="DR46" s="256" t="e">
        <f ca="1">$E$46 * Inputs!$F$35 * Calculations!DR31/100 * DR18 / 12</f>
        <v>#NUM!</v>
      </c>
      <c r="DS46" s="256" t="e">
        <f ca="1">$E$46 * Inputs!$F$35 * Calculations!DS31/100 * DS18 / 12</f>
        <v>#NUM!</v>
      </c>
      <c r="DT46" s="256" t="e">
        <f ca="1">$E$46 * Inputs!$F$35 * Calculations!DT31/100 * DT18 / 12</f>
        <v>#NUM!</v>
      </c>
      <c r="DU46" s="256" t="e">
        <f ca="1">$E$46 * Inputs!$F$35 * Calculations!DU31/100 * DU18 / 12</f>
        <v>#NUM!</v>
      </c>
      <c r="DV46" s="256" t="e">
        <f ca="1">$E$46 * Inputs!$F$35 * Calculations!DV31/100 * DV18 / 12</f>
        <v>#NUM!</v>
      </c>
      <c r="DW46" s="256" t="e">
        <f ca="1">$E$46 * Inputs!$F$35 * Calculations!DW31/100 * DW18 / 12</f>
        <v>#NUM!</v>
      </c>
      <c r="DX46" s="256" t="e">
        <f ca="1">$E$46 * Inputs!$F$35 * Calculations!DX31/100 * DX18 / 12</f>
        <v>#NUM!</v>
      </c>
      <c r="DY46" s="256" t="e">
        <f ca="1">$E$46 * Inputs!$F$35 * Calculations!DY31/100 * DY18 / 12</f>
        <v>#NUM!</v>
      </c>
      <c r="DZ46" s="256" t="e">
        <f ca="1">$E$46 * Inputs!$F$35 * Calculations!DZ31/100 * DZ18 / 12</f>
        <v>#NUM!</v>
      </c>
      <c r="EA46" s="256" t="e">
        <f ca="1">$E$46 * Inputs!$F$35 * Calculations!EA31/100 * EA18 / 12</f>
        <v>#NUM!</v>
      </c>
      <c r="EB46" s="256" t="e">
        <f ca="1">$E$46 * Inputs!$F$35 * Calculations!EB31/100 * EB18 / 12</f>
        <v>#NUM!</v>
      </c>
      <c r="EC46" s="256" t="e">
        <f ca="1">$E$46 * Inputs!$F$35 * Calculations!EC31/100 * EC18 / 12</f>
        <v>#NUM!</v>
      </c>
      <c r="ED46" s="256" t="e">
        <f ca="1">$E$46 * Inputs!$F$35 * Calculations!ED31/100 * ED18 / 12</f>
        <v>#NUM!</v>
      </c>
      <c r="EE46" s="256" t="e">
        <f ca="1">$E$46 * Inputs!$F$35 * Calculations!EE31/100 * EE18 / 12</f>
        <v>#NUM!</v>
      </c>
      <c r="EF46" s="256" t="e">
        <f ca="1">$E$46 * Inputs!$F$35 * Calculations!EF31/100 * EF18 / 12</f>
        <v>#NUM!</v>
      </c>
      <c r="EG46" s="256" t="e">
        <f ca="1">$E$46 * Inputs!$F$35 * Calculations!EG31/100 * EG18 / 12</f>
        <v>#NUM!</v>
      </c>
      <c r="EH46" s="256" t="e">
        <f ca="1">$E$46 * Inputs!$F$35 * Calculations!EH31/100 * EH18 / 12</f>
        <v>#NUM!</v>
      </c>
      <c r="EI46" s="256" t="e">
        <f ca="1">$E$46 * Inputs!$F$35 * Calculations!EI31/100 * EI18 / 12</f>
        <v>#NUM!</v>
      </c>
      <c r="EJ46" s="256" t="e">
        <f ca="1">$E$46 * Inputs!$F$35 * Calculations!EJ31/100 * EJ18 / 12</f>
        <v>#NUM!</v>
      </c>
      <c r="EK46" s="256" t="e">
        <f ca="1">$E$46 * Inputs!$F$35 * Calculations!EK31/100 * EK18 / 12</f>
        <v>#NUM!</v>
      </c>
      <c r="EL46" s="256" t="e">
        <f ca="1">$E$46 * Inputs!$F$35 * Calculations!EL31/100 * EL18 / 12</f>
        <v>#NUM!</v>
      </c>
      <c r="EM46" s="256" t="e">
        <f ca="1">$E$46 * Inputs!$F$35 * Calculations!EM31/100 * EM18 / 12</f>
        <v>#NUM!</v>
      </c>
      <c r="EN46" s="256" t="e">
        <f ca="1">$E$46 * Inputs!$F$35 * Calculations!EN31/100 * EN18 / 12</f>
        <v>#NUM!</v>
      </c>
      <c r="EO46" s="256" t="e">
        <f ca="1">$E$46 * Inputs!$F$35 * Calculations!EO31/100 * EO18 / 12</f>
        <v>#NUM!</v>
      </c>
      <c r="EP46" s="256" t="e">
        <f ca="1">$E$46 * Inputs!$F$35 * Calculations!EP31/100 * EP18 / 12</f>
        <v>#NUM!</v>
      </c>
      <c r="EQ46" s="256" t="e">
        <f ca="1">$E$46 * Inputs!$F$35 * Calculations!EQ31/100 * EQ18 / 12</f>
        <v>#NUM!</v>
      </c>
      <c r="ER46" s="256" t="e">
        <f ca="1">$E$46 * Inputs!$F$35 * Calculations!ER31/100 * ER18 / 12</f>
        <v>#NUM!</v>
      </c>
      <c r="ES46" s="256" t="e">
        <f ca="1">$E$46 * Inputs!$F$35 * Calculations!ES31/100 * ES18 / 12</f>
        <v>#NUM!</v>
      </c>
      <c r="ET46" s="256" t="e">
        <f ca="1">$E$46 * Inputs!$F$35 * Calculations!ET31/100 * ET18 / 12</f>
        <v>#NUM!</v>
      </c>
      <c r="EU46" s="256" t="e">
        <f ca="1">$E$46 * Inputs!$F$35 * Calculations!EU31/100 * EU18 / 12</f>
        <v>#NUM!</v>
      </c>
      <c r="EV46" s="256" t="e">
        <f ca="1">$E$46 * Inputs!$F$35 * Calculations!EV31/100 * EV18 / 12</f>
        <v>#NUM!</v>
      </c>
      <c r="EW46" s="256" t="e">
        <f ca="1">$E$46 * Inputs!$F$35 * Calculations!EW31/100 * EW18 / 12</f>
        <v>#NUM!</v>
      </c>
      <c r="EX46" s="256" t="e">
        <f ca="1">$E$46 * Inputs!$F$35 * Calculations!EX31/100 * EX18 / 12</f>
        <v>#NUM!</v>
      </c>
      <c r="EY46" s="256" t="e">
        <f ca="1">$E$46 * Inputs!$F$35 * Calculations!EY31/100 * EY18 / 12</f>
        <v>#NUM!</v>
      </c>
      <c r="EZ46" s="256" t="e">
        <f ca="1">$E$46 * Inputs!$F$35 * Calculations!EZ31/100 * EZ18 / 12</f>
        <v>#NUM!</v>
      </c>
      <c r="FA46" s="256" t="e">
        <f ca="1">$E$46 * Inputs!$F$35 * Calculations!FA31/100 * FA18 / 12</f>
        <v>#NUM!</v>
      </c>
      <c r="FB46" s="256" t="e">
        <f ca="1">$E$46 * Inputs!$F$35 * Calculations!FB31/100 * FB18 / 12</f>
        <v>#NUM!</v>
      </c>
      <c r="FC46" s="256" t="e">
        <f ca="1">$E$46 * Inputs!$F$35 * Calculations!FC31/100 * FC18 / 12</f>
        <v>#NUM!</v>
      </c>
      <c r="FD46" s="256" t="e">
        <f ca="1">$E$46 * Inputs!$F$35 * Calculations!FD31/100 * FD18 / 12</f>
        <v>#NUM!</v>
      </c>
      <c r="FE46" s="256" t="e">
        <f ca="1">$E$46 * Inputs!$F$35 * Calculations!FE31/100 * FE18 / 12</f>
        <v>#NUM!</v>
      </c>
      <c r="FF46" s="256" t="e">
        <f ca="1">$E$46 * Inputs!$F$35 * Calculations!FF31/100 * FF18 / 12</f>
        <v>#NUM!</v>
      </c>
      <c r="FG46" s="256" t="e">
        <f ca="1">$E$46 * Inputs!$F$35 * Calculations!FG31/100 * FG18 / 12</f>
        <v>#NUM!</v>
      </c>
      <c r="FH46" s="256" t="e">
        <f ca="1">$E$46 * Inputs!$F$35 * Calculations!FH31/100 * FH18 / 12</f>
        <v>#NUM!</v>
      </c>
      <c r="FI46" s="256" t="e">
        <f ca="1">$E$46 * Inputs!$F$35 * Calculations!FI31/100 * FI18 / 12</f>
        <v>#NUM!</v>
      </c>
      <c r="FJ46" s="256" t="e">
        <f ca="1">$E$46 * Inputs!$F$35 * Calculations!FJ31/100 * FJ18 / 12</f>
        <v>#NUM!</v>
      </c>
      <c r="FK46" s="256" t="e">
        <f ca="1">$E$46 * Inputs!$F$35 * Calculations!FK31/100 * FK18 / 12</f>
        <v>#NUM!</v>
      </c>
      <c r="FL46" s="256" t="e">
        <f ca="1">$E$46 * Inputs!$F$35 * Calculations!FL31/100 * FL18 / 12</f>
        <v>#NUM!</v>
      </c>
      <c r="FM46" s="256" t="e">
        <f ca="1">$E$46 * Inputs!$F$35 * Calculations!FM31/100 * FM18 / 12</f>
        <v>#NUM!</v>
      </c>
      <c r="FN46" s="256" t="e">
        <f ca="1">$E$46 * Inputs!$F$35 * Calculations!FN31/100 * FN18 / 12</f>
        <v>#NUM!</v>
      </c>
      <c r="FO46" s="256" t="e">
        <f ca="1">$E$46 * Inputs!$F$35 * Calculations!FO31/100 * FO18 / 12</f>
        <v>#NUM!</v>
      </c>
      <c r="FP46" s="256" t="e">
        <f ca="1">$E$46 * Inputs!$F$35 * Calculations!FP31/100 * FP18 / 12</f>
        <v>#NUM!</v>
      </c>
      <c r="FQ46" s="256" t="e">
        <f ca="1">$E$46 * Inputs!$F$35 * Calculations!FQ31/100 * FQ18 / 12</f>
        <v>#NUM!</v>
      </c>
      <c r="FR46" s="256" t="e">
        <f ca="1">$E$46 * Inputs!$F$35 * Calculations!FR31/100 * FR18 / 12</f>
        <v>#NUM!</v>
      </c>
      <c r="FS46" s="256" t="e">
        <f ca="1">$E$46 * Inputs!$F$35 * Calculations!FS31/100 * FS18 / 12</f>
        <v>#NUM!</v>
      </c>
      <c r="FT46" s="256" t="e">
        <f ca="1">$E$46 * Inputs!$F$35 * Calculations!FT31/100 * FT18 / 12</f>
        <v>#NUM!</v>
      </c>
      <c r="FU46" s="256" t="e">
        <f ca="1">$E$46 * Inputs!$F$35 * Calculations!FU31/100 * FU18 / 12</f>
        <v>#NUM!</v>
      </c>
      <c r="FV46" s="256" t="e">
        <f ca="1">$E$46 * Inputs!$F$35 * Calculations!FV31/100 * FV18 / 12</f>
        <v>#NUM!</v>
      </c>
      <c r="FW46" s="256" t="e">
        <f ca="1">$E$46 * Inputs!$F$35 * Calculations!FW31/100 * FW18 / 12</f>
        <v>#NUM!</v>
      </c>
      <c r="FX46" s="256" t="e">
        <f ca="1">$E$46 * Inputs!$F$35 * Calculations!FX31/100 * FX18 / 12</f>
        <v>#NUM!</v>
      </c>
      <c r="FY46" s="256" t="e">
        <f ca="1">$E$46 * Inputs!$F$35 * Calculations!FY31/100 * FY18 / 12</f>
        <v>#NUM!</v>
      </c>
      <c r="FZ46" s="256" t="e">
        <f ca="1">$E$46 * Inputs!$F$35 * Calculations!FZ31/100 * FZ18 / 12</f>
        <v>#NUM!</v>
      </c>
      <c r="GA46" s="256" t="e">
        <f ca="1">$E$46 * Inputs!$F$35 * Calculations!GA31/100 * GA18 / 12</f>
        <v>#NUM!</v>
      </c>
      <c r="GB46" s="256" t="e">
        <f ca="1">$E$46 * Inputs!$F$35 * Calculations!GB31/100 * GB18 / 12</f>
        <v>#NUM!</v>
      </c>
      <c r="GC46" s="256" t="e">
        <f ca="1">$E$46 * Inputs!$F$35 * Calculations!GC31/100 * GC18 / 12</f>
        <v>#NUM!</v>
      </c>
      <c r="GD46" s="256" t="e">
        <f ca="1">$E$46 * Inputs!$F$35 * Calculations!GD31/100 * GD18 / 12</f>
        <v>#NUM!</v>
      </c>
      <c r="GE46" s="256" t="e">
        <f ca="1">$E$46 * Inputs!$F$35 * Calculations!GE31/100 * GE18 / 12</f>
        <v>#NUM!</v>
      </c>
      <c r="GF46" s="256" t="e">
        <f ca="1">$E$46 * Inputs!$F$35 * Calculations!GF31/100 * GF18 / 12</f>
        <v>#NUM!</v>
      </c>
      <c r="GG46" s="256" t="e">
        <f ca="1">$E$46 * Inputs!$F$35 * Calculations!GG31/100 * GG18 / 12</f>
        <v>#NUM!</v>
      </c>
      <c r="GH46" s="256" t="e">
        <f ca="1">$E$46 * Inputs!$F$35 * Calculations!GH31/100 * GH18 / 12</f>
        <v>#NUM!</v>
      </c>
      <c r="GI46" s="256" t="e">
        <f ca="1">$E$46 * Inputs!$F$35 * Calculations!GI31/100 * GI18 / 12</f>
        <v>#NUM!</v>
      </c>
      <c r="GJ46" s="256" t="e">
        <f ca="1">$E$46 * Inputs!$F$35 * Calculations!GJ31/100 * GJ18 / 12</f>
        <v>#NUM!</v>
      </c>
      <c r="GK46" s="256" t="e">
        <f ca="1">$E$46 * Inputs!$F$35 * Calculations!GK31/100 * GK18 / 12</f>
        <v>#NUM!</v>
      </c>
      <c r="GL46" s="256" t="e">
        <f ca="1">$E$46 * Inputs!$F$35 * Calculations!GL31/100 * GL18 / 12</f>
        <v>#NUM!</v>
      </c>
      <c r="GM46" s="256" t="e">
        <f ca="1">$E$46 * Inputs!$F$35 * Calculations!GM31/100 * GM18 / 12</f>
        <v>#NUM!</v>
      </c>
      <c r="GN46" s="256" t="e">
        <f ca="1">$E$46 * Inputs!$F$35 * Calculations!GN31/100 * GN18 / 12</f>
        <v>#NUM!</v>
      </c>
      <c r="GO46" s="256" t="e">
        <f ca="1">$E$46 * Inputs!$F$35 * Calculations!GO31/100 * GO18 / 12</f>
        <v>#NUM!</v>
      </c>
      <c r="GP46" s="256" t="e">
        <f ca="1">$E$46 * Inputs!$F$35 * Calculations!GP31/100 * GP18 / 12</f>
        <v>#NUM!</v>
      </c>
      <c r="GQ46" s="256" t="e">
        <f ca="1">$E$46 * Inputs!$F$35 * Calculations!GQ31/100 * GQ18 / 12</f>
        <v>#NUM!</v>
      </c>
      <c r="GR46" s="256" t="e">
        <f ca="1">$E$46 * Inputs!$F$35 * Calculations!GR31/100 * GR18 / 12</f>
        <v>#NUM!</v>
      </c>
      <c r="GS46" s="256" t="e">
        <f ca="1">$E$46 * Inputs!$F$35 * Calculations!GS31/100 * GS18 / 12</f>
        <v>#NUM!</v>
      </c>
      <c r="GT46" s="256" t="e">
        <f ca="1">$E$46 * Inputs!$F$35 * Calculations!GT31/100 * GT18 / 12</f>
        <v>#NUM!</v>
      </c>
      <c r="GU46" s="256" t="e">
        <f ca="1">$E$46 * Inputs!$F$35 * Calculations!GU31/100 * GU18 / 12</f>
        <v>#NUM!</v>
      </c>
      <c r="GV46" s="256" t="e">
        <f ca="1">$E$46 * Inputs!$F$35 * Calculations!GV31/100 * GV18 / 12</f>
        <v>#NUM!</v>
      </c>
      <c r="GW46" s="256" t="e">
        <f ca="1">$E$46 * Inputs!$F$35 * Calculations!GW31/100 * GW18 / 12</f>
        <v>#NUM!</v>
      </c>
      <c r="GX46" s="256" t="e">
        <f ca="1">$E$46 * Inputs!$F$35 * Calculations!GX31/100 * GX18 / 12</f>
        <v>#NUM!</v>
      </c>
      <c r="GY46" s="256" t="e">
        <f ca="1">$E$46 * Inputs!$F$35 * Calculations!GY31/100 * GY18 / 12</f>
        <v>#NUM!</v>
      </c>
      <c r="GZ46" s="256" t="e">
        <f ca="1">$E$46 * Inputs!$F$35 * Calculations!GZ31/100 * GZ18 / 12</f>
        <v>#NUM!</v>
      </c>
      <c r="HA46" s="256" t="e">
        <f ca="1">$E$46 * Inputs!$F$35 * Calculations!HA31/100 * HA18 / 12</f>
        <v>#NUM!</v>
      </c>
      <c r="HB46" s="256" t="e">
        <f ca="1">$E$46 * Inputs!$F$35 * Calculations!HB31/100 * HB18 / 12</f>
        <v>#NUM!</v>
      </c>
      <c r="HC46" s="256" t="e">
        <f ca="1">$E$46 * Inputs!$F$35 * Calculations!HC31/100 * HC18 / 12</f>
        <v>#NUM!</v>
      </c>
      <c r="HD46" s="256" t="e">
        <f ca="1">$E$46 * Inputs!$F$35 * Calculations!HD31/100 * HD18 / 12</f>
        <v>#NUM!</v>
      </c>
      <c r="HE46" s="256" t="e">
        <f ca="1">$E$46 * Inputs!$F$35 * Calculations!HE31/100 * HE18 / 12</f>
        <v>#NUM!</v>
      </c>
      <c r="HF46" s="256" t="e">
        <f ca="1">$E$46 * Inputs!$F$35 * Calculations!HF31/100 * HF18 / 12</f>
        <v>#NUM!</v>
      </c>
      <c r="HG46" s="256" t="e">
        <f ca="1">$E$46 * Inputs!$F$35 * Calculations!HG31/100 * HG18 / 12</f>
        <v>#NUM!</v>
      </c>
      <c r="HH46" s="256" t="e">
        <f ca="1">$E$46 * Inputs!$F$35 * Calculations!HH31/100 * HH18 / 12</f>
        <v>#NUM!</v>
      </c>
      <c r="HI46" s="256" t="e">
        <f ca="1">$E$46 * Inputs!$F$35 * Calculations!HI31/100 * HI18 / 12</f>
        <v>#NUM!</v>
      </c>
      <c r="HJ46" s="256" t="e">
        <f ca="1">$E$46 * Inputs!$F$35 * Calculations!HJ31/100 * HJ18 / 12</f>
        <v>#NUM!</v>
      </c>
      <c r="HK46" s="256" t="e">
        <f ca="1">$E$46 * Inputs!$F$35 * Calculations!HK31/100 * HK18 / 12</f>
        <v>#NUM!</v>
      </c>
      <c r="HL46" s="256" t="e">
        <f ca="1">$E$46 * Inputs!$F$35 * Calculations!HL31/100 * HL18 / 12</f>
        <v>#NUM!</v>
      </c>
      <c r="HM46" s="256" t="e">
        <f ca="1">$E$46 * Inputs!$F$35 * Calculations!HM31/100 * HM18 / 12</f>
        <v>#NUM!</v>
      </c>
      <c r="HN46" s="256" t="e">
        <f ca="1">$E$46 * Inputs!$F$35 * Calculations!HN31/100 * HN18 / 12</f>
        <v>#NUM!</v>
      </c>
      <c r="HO46" s="256" t="e">
        <f ca="1">$E$46 * Inputs!$F$35 * Calculations!HO31/100 * HO18 / 12</f>
        <v>#NUM!</v>
      </c>
      <c r="HP46" s="256" t="e">
        <f ca="1">$E$46 * Inputs!$F$35 * Calculations!HP31/100 * HP18 / 12</f>
        <v>#NUM!</v>
      </c>
      <c r="HQ46" s="256" t="e">
        <f ca="1">$E$46 * Inputs!$F$35 * Calculations!HQ31/100 * HQ18 / 12</f>
        <v>#NUM!</v>
      </c>
      <c r="HR46" s="256" t="e">
        <f ca="1">$E$46 * Inputs!$F$35 * Calculations!HR31/100 * HR18 / 12</f>
        <v>#NUM!</v>
      </c>
      <c r="HS46" s="256" t="e">
        <f ca="1">$E$46 * Inputs!$F$35 * Calculations!HS31/100 * HS18 / 12</f>
        <v>#NUM!</v>
      </c>
      <c r="HT46" s="256" t="e">
        <f ca="1">$E$46 * Inputs!$F$35 * Calculations!HT31/100 * HT18 / 12</f>
        <v>#NUM!</v>
      </c>
      <c r="HU46" s="256" t="e">
        <f ca="1">$E$46 * Inputs!$F$35 * Calculations!HU31/100 * HU18 / 12</f>
        <v>#NUM!</v>
      </c>
      <c r="HV46" s="256" t="e">
        <f ca="1">$E$46 * Inputs!$F$35 * Calculations!HV31/100 * HV18 / 12</f>
        <v>#NUM!</v>
      </c>
      <c r="HW46" s="256" t="e">
        <f ca="1">$E$46 * Inputs!$F$35 * Calculations!HW31/100 * HW18 / 12</f>
        <v>#NUM!</v>
      </c>
      <c r="HX46" s="256" t="e">
        <f ca="1">$E$46 * Inputs!$F$35 * Calculations!HX31/100 * HX18 / 12</f>
        <v>#NUM!</v>
      </c>
      <c r="HY46" s="256" t="e">
        <f ca="1">$E$46 * Inputs!$F$35 * Calculations!HY31/100 * HY18 / 12</f>
        <v>#NUM!</v>
      </c>
      <c r="HZ46" s="256" t="e">
        <f ca="1">$E$46 * Inputs!$F$35 * Calculations!HZ31/100 * HZ18 / 12</f>
        <v>#NUM!</v>
      </c>
      <c r="IA46" s="256" t="e">
        <f ca="1">$E$46 * Inputs!$F$35 * Calculations!IA31/100 * IA18 / 12</f>
        <v>#NUM!</v>
      </c>
      <c r="IB46" s="256" t="e">
        <f ca="1">$E$46 * Inputs!$F$35 * Calculations!IB31/100 * IB18 / 12</f>
        <v>#NUM!</v>
      </c>
      <c r="IC46" s="256" t="e">
        <f ca="1">$E$46 * Inputs!$F$35 * Calculations!IC31/100 * IC18 / 12</f>
        <v>#NUM!</v>
      </c>
      <c r="ID46" s="256" t="e">
        <f ca="1">$E$46 * Inputs!$F$35 * Calculations!ID31/100 * ID18 / 12</f>
        <v>#NUM!</v>
      </c>
      <c r="IE46" s="256" t="e">
        <f ca="1">$E$46 * Inputs!$F$35 * Calculations!IE31/100 * IE18 / 12</f>
        <v>#NUM!</v>
      </c>
      <c r="IF46" s="256" t="e">
        <f ca="1">$E$46 * Inputs!$F$35 * Calculations!IF31/100 * IF18 / 12</f>
        <v>#NUM!</v>
      </c>
      <c r="IG46" s="256" t="e">
        <f ca="1">$E$46 * Inputs!$F$35 * Calculations!IG31/100 * IG18 / 12</f>
        <v>#NUM!</v>
      </c>
      <c r="IH46" s="256" t="e">
        <f ca="1">$E$46 * Inputs!$F$35 * Calculations!IH31/100 * IH18 / 12</f>
        <v>#NUM!</v>
      </c>
      <c r="II46" s="256" t="e">
        <f ca="1">$E$46 * Inputs!$F$35 * Calculations!II31/100 * II18 / 12</f>
        <v>#NUM!</v>
      </c>
      <c r="IJ46" s="256" t="e">
        <f ca="1">$E$46 * Inputs!$F$35 * Calculations!IJ31/100 * IJ18 / 12</f>
        <v>#NUM!</v>
      </c>
      <c r="IK46" s="256" t="e">
        <f ca="1">$E$46 * Inputs!$F$35 * Calculations!IK31/100 * IK18 / 12</f>
        <v>#NUM!</v>
      </c>
      <c r="IL46" s="256" t="e">
        <f ca="1">$E$46 * Inputs!$F$35 * Calculations!IL31/100 * IL18 / 12</f>
        <v>#NUM!</v>
      </c>
      <c r="IM46" s="256" t="e">
        <f ca="1">$E$46 * Inputs!$F$35 * Calculations!IM31/100 * IM18 / 12</f>
        <v>#NUM!</v>
      </c>
      <c r="IN46" s="256" t="e">
        <f ca="1">$E$46 * Inputs!$F$35 * Calculations!IN31/100 * IN18 / 12</f>
        <v>#NUM!</v>
      </c>
      <c r="IO46" s="256" t="e">
        <f ca="1">$E$46 * Inputs!$F$35 * Calculations!IO31/100 * IO18 / 12</f>
        <v>#NUM!</v>
      </c>
      <c r="IP46" s="256" t="e">
        <f ca="1">$E$46 * Inputs!$F$35 * Calculations!IP31/100 * IP18 / 12</f>
        <v>#NUM!</v>
      </c>
      <c r="IQ46" s="256" t="e">
        <f ca="1">$E$46 * Inputs!$F$35 * Calculations!IQ31/100 * IQ18 / 12</f>
        <v>#NUM!</v>
      </c>
      <c r="IR46" s="256" t="e">
        <f ca="1">$E$46 * Inputs!$F$35 * Calculations!IR31/100 * IR18 / 12</f>
        <v>#NUM!</v>
      </c>
      <c r="IS46" s="256" t="e">
        <f ca="1">$E$46 * Inputs!$F$35 * Calculations!IS31/100 * IS18 / 12</f>
        <v>#NUM!</v>
      </c>
      <c r="IT46" s="256" t="e">
        <f ca="1">$E$46 * Inputs!$F$35 * Calculations!IT31/100 * IT18 / 12</f>
        <v>#NUM!</v>
      </c>
      <c r="IU46" s="256" t="e">
        <f ca="1">$E$46 * Inputs!$F$35 * Calculations!IU31/100 * IU18 / 12</f>
        <v>#NUM!</v>
      </c>
      <c r="IV46" s="256" t="e">
        <f ca="1">$E$46 * Inputs!$F$35 * Calculations!IV31/100 * IV18 / 12</f>
        <v>#NUM!</v>
      </c>
      <c r="IW46" s="256" t="e">
        <f ca="1">$E$46 * Inputs!$F$35 * Calculations!IW31/100 * IW18 / 12</f>
        <v>#NUM!</v>
      </c>
      <c r="IX46" s="256" t="e">
        <f ca="1">$E$46 * Inputs!$F$35 * Calculations!IX31/100 * IX18 / 12</f>
        <v>#NUM!</v>
      </c>
      <c r="IY46" s="256" t="e">
        <f ca="1">$E$46 * Inputs!$F$35 * Calculations!IY31/100 * IY18 / 12</f>
        <v>#NUM!</v>
      </c>
      <c r="IZ46" s="256" t="e">
        <f ca="1">$E$46 * Inputs!$F$35 * Calculations!IZ31/100 * IZ18 / 12</f>
        <v>#NUM!</v>
      </c>
      <c r="JA46" s="256" t="e">
        <f ca="1">$E$46 * Inputs!$F$35 * Calculations!JA31/100 * JA18 / 12</f>
        <v>#NUM!</v>
      </c>
      <c r="JB46" s="256" t="e">
        <f ca="1">$E$46 * Inputs!$F$35 * Calculations!JB31/100 * JB18 / 12</f>
        <v>#NUM!</v>
      </c>
      <c r="JC46" s="256" t="e">
        <f ca="1">$E$46 * Inputs!$F$35 * Calculations!JC31/100 * JC18 / 12</f>
        <v>#NUM!</v>
      </c>
      <c r="JD46" s="256" t="e">
        <f ca="1">$E$46 * Inputs!$F$35 * Calculations!JD31/100 * JD18 / 12</f>
        <v>#NUM!</v>
      </c>
      <c r="JE46" s="256" t="e">
        <f ca="1">$E$46 * Inputs!$F$35 * Calculations!JE31/100 * JE18 / 12</f>
        <v>#NUM!</v>
      </c>
      <c r="JF46" s="256" t="e">
        <f ca="1">$E$46 * Inputs!$F$35 * Calculations!JF31/100 * JF18 / 12</f>
        <v>#NUM!</v>
      </c>
      <c r="JG46" s="256" t="e">
        <f ca="1">$E$46 * Inputs!$F$35 * Calculations!JG31/100 * JG18 / 12</f>
        <v>#NUM!</v>
      </c>
      <c r="JH46" s="256" t="e">
        <f ca="1">$E$46 * Inputs!$F$35 * Calculations!JH31/100 * JH18 / 12</f>
        <v>#NUM!</v>
      </c>
      <c r="JI46" s="256" t="e">
        <f ca="1">$E$46 * Inputs!$F$35 * Calculations!JI31/100 * JI18 / 12</f>
        <v>#NUM!</v>
      </c>
      <c r="JJ46" s="256" t="e">
        <f ca="1">$E$46 * Inputs!$F$35 * Calculations!JJ31/100 * JJ18 / 12</f>
        <v>#NUM!</v>
      </c>
      <c r="JK46" s="256" t="e">
        <f ca="1">$E$46 * Inputs!$F$35 * Calculations!JK31/100 * JK18 / 12</f>
        <v>#NUM!</v>
      </c>
      <c r="JL46" s="256" t="e">
        <f ca="1">$E$46 * Inputs!$F$35 * Calculations!JL31/100 * JL18 / 12</f>
        <v>#NUM!</v>
      </c>
      <c r="JM46" s="251" t="s">
        <v>321</v>
      </c>
    </row>
    <row r="47" spans="1:273" s="251" customFormat="1" x14ac:dyDescent="0.25">
      <c r="A47" s="260"/>
      <c r="B47" s="260"/>
      <c r="C47" s="260"/>
      <c r="D47" s="251" t="s">
        <v>59</v>
      </c>
      <c r="F47" s="251" t="s">
        <v>22</v>
      </c>
      <c r="G47" s="256" t="e">
        <f>SUM(I47:JL47)</f>
        <v>#NUM!</v>
      </c>
      <c r="I47" s="256" t="e">
        <f>SUM(I44:I46)</f>
        <v>#NUM!</v>
      </c>
      <c r="J47" s="256" t="e">
        <f t="shared" ref="J47:BU47" si="92">SUM(J44:J46)</f>
        <v>#NUM!</v>
      </c>
      <c r="K47" s="256" t="e">
        <f t="shared" si="92"/>
        <v>#NUM!</v>
      </c>
      <c r="L47" s="256" t="e">
        <f t="shared" si="92"/>
        <v>#NUM!</v>
      </c>
      <c r="M47" s="256" t="e">
        <f t="shared" si="92"/>
        <v>#NUM!</v>
      </c>
      <c r="N47" s="256" t="e">
        <f t="shared" si="92"/>
        <v>#NUM!</v>
      </c>
      <c r="O47" s="256" t="e">
        <f t="shared" si="92"/>
        <v>#NUM!</v>
      </c>
      <c r="P47" s="256" t="e">
        <f t="shared" si="92"/>
        <v>#NUM!</v>
      </c>
      <c r="Q47" s="256" t="e">
        <f t="shared" si="92"/>
        <v>#NUM!</v>
      </c>
      <c r="R47" s="256" t="e">
        <f t="shared" si="92"/>
        <v>#NUM!</v>
      </c>
      <c r="S47" s="256" t="e">
        <f t="shared" si="92"/>
        <v>#NUM!</v>
      </c>
      <c r="T47" s="256" t="e">
        <f t="shared" si="92"/>
        <v>#NUM!</v>
      </c>
      <c r="U47" s="256" t="e">
        <f t="shared" si="92"/>
        <v>#NUM!</v>
      </c>
      <c r="V47" s="256" t="e">
        <f t="shared" si="92"/>
        <v>#NUM!</v>
      </c>
      <c r="W47" s="256" t="e">
        <f t="shared" si="92"/>
        <v>#NUM!</v>
      </c>
      <c r="X47" s="256" t="e">
        <f t="shared" si="92"/>
        <v>#NUM!</v>
      </c>
      <c r="Y47" s="256" t="e">
        <f t="shared" si="92"/>
        <v>#NUM!</v>
      </c>
      <c r="Z47" s="256" t="e">
        <f t="shared" si="92"/>
        <v>#NUM!</v>
      </c>
      <c r="AA47" s="256" t="e">
        <f t="shared" si="92"/>
        <v>#NUM!</v>
      </c>
      <c r="AB47" s="256" t="e">
        <f t="shared" si="92"/>
        <v>#NUM!</v>
      </c>
      <c r="AC47" s="256" t="e">
        <f t="shared" si="92"/>
        <v>#NUM!</v>
      </c>
      <c r="AD47" s="256" t="e">
        <f t="shared" si="92"/>
        <v>#NUM!</v>
      </c>
      <c r="AE47" s="256" t="e">
        <f t="shared" si="92"/>
        <v>#NUM!</v>
      </c>
      <c r="AF47" s="256" t="e">
        <f t="shared" si="92"/>
        <v>#NUM!</v>
      </c>
      <c r="AG47" s="256" t="e">
        <f t="shared" si="92"/>
        <v>#NUM!</v>
      </c>
      <c r="AH47" s="256" t="e">
        <f t="shared" si="92"/>
        <v>#NUM!</v>
      </c>
      <c r="AI47" s="256" t="e">
        <f t="shared" si="92"/>
        <v>#NUM!</v>
      </c>
      <c r="AJ47" s="256" t="e">
        <f t="shared" si="92"/>
        <v>#NUM!</v>
      </c>
      <c r="AK47" s="256" t="e">
        <f t="shared" si="92"/>
        <v>#NUM!</v>
      </c>
      <c r="AL47" s="256" t="e">
        <f t="shared" si="92"/>
        <v>#NUM!</v>
      </c>
      <c r="AM47" s="256" t="e">
        <f t="shared" si="92"/>
        <v>#NUM!</v>
      </c>
      <c r="AN47" s="256" t="e">
        <f t="shared" si="92"/>
        <v>#NUM!</v>
      </c>
      <c r="AO47" s="256" t="e">
        <f t="shared" si="92"/>
        <v>#NUM!</v>
      </c>
      <c r="AP47" s="256" t="e">
        <f t="shared" si="92"/>
        <v>#NUM!</v>
      </c>
      <c r="AQ47" s="256" t="e">
        <f t="shared" si="92"/>
        <v>#NUM!</v>
      </c>
      <c r="AR47" s="256" t="e">
        <f t="shared" si="92"/>
        <v>#NUM!</v>
      </c>
      <c r="AS47" s="256" t="e">
        <f t="shared" si="92"/>
        <v>#NUM!</v>
      </c>
      <c r="AT47" s="256" t="e">
        <f t="shared" si="92"/>
        <v>#NUM!</v>
      </c>
      <c r="AU47" s="256" t="e">
        <f t="shared" si="92"/>
        <v>#NUM!</v>
      </c>
      <c r="AV47" s="256" t="e">
        <f t="shared" si="92"/>
        <v>#NUM!</v>
      </c>
      <c r="AW47" s="256" t="e">
        <f t="shared" si="92"/>
        <v>#NUM!</v>
      </c>
      <c r="AX47" s="256" t="e">
        <f t="shared" si="92"/>
        <v>#NUM!</v>
      </c>
      <c r="AY47" s="256" t="e">
        <f t="shared" si="92"/>
        <v>#NUM!</v>
      </c>
      <c r="AZ47" s="256" t="e">
        <f t="shared" si="92"/>
        <v>#NUM!</v>
      </c>
      <c r="BA47" s="256" t="e">
        <f t="shared" si="92"/>
        <v>#NUM!</v>
      </c>
      <c r="BB47" s="256" t="e">
        <f t="shared" si="92"/>
        <v>#NUM!</v>
      </c>
      <c r="BC47" s="256" t="e">
        <f t="shared" si="92"/>
        <v>#NUM!</v>
      </c>
      <c r="BD47" s="256" t="e">
        <f t="shared" si="92"/>
        <v>#NUM!</v>
      </c>
      <c r="BE47" s="256" t="e">
        <f t="shared" si="92"/>
        <v>#NUM!</v>
      </c>
      <c r="BF47" s="256" t="e">
        <f t="shared" si="92"/>
        <v>#NUM!</v>
      </c>
      <c r="BG47" s="256" t="e">
        <f t="shared" si="92"/>
        <v>#NUM!</v>
      </c>
      <c r="BH47" s="256" t="e">
        <f t="shared" si="92"/>
        <v>#NUM!</v>
      </c>
      <c r="BI47" s="256" t="e">
        <f t="shared" si="92"/>
        <v>#NUM!</v>
      </c>
      <c r="BJ47" s="256" t="e">
        <f t="shared" si="92"/>
        <v>#NUM!</v>
      </c>
      <c r="BK47" s="256" t="e">
        <f t="shared" si="92"/>
        <v>#NUM!</v>
      </c>
      <c r="BL47" s="256" t="e">
        <f t="shared" si="92"/>
        <v>#NUM!</v>
      </c>
      <c r="BM47" s="256" t="e">
        <f t="shared" si="92"/>
        <v>#NUM!</v>
      </c>
      <c r="BN47" s="256" t="e">
        <f t="shared" si="92"/>
        <v>#NUM!</v>
      </c>
      <c r="BO47" s="256" t="e">
        <f t="shared" si="92"/>
        <v>#NUM!</v>
      </c>
      <c r="BP47" s="256" t="e">
        <f t="shared" si="92"/>
        <v>#NUM!</v>
      </c>
      <c r="BQ47" s="256" t="e">
        <f t="shared" si="92"/>
        <v>#NUM!</v>
      </c>
      <c r="BR47" s="256" t="e">
        <f t="shared" si="92"/>
        <v>#NUM!</v>
      </c>
      <c r="BS47" s="256" t="e">
        <f t="shared" si="92"/>
        <v>#NUM!</v>
      </c>
      <c r="BT47" s="256" t="e">
        <f t="shared" si="92"/>
        <v>#NUM!</v>
      </c>
      <c r="BU47" s="256" t="e">
        <f t="shared" si="92"/>
        <v>#NUM!</v>
      </c>
      <c r="BV47" s="256" t="e">
        <f t="shared" ref="BV47:EG47" si="93">SUM(BV44:BV46)</f>
        <v>#NUM!</v>
      </c>
      <c r="BW47" s="256" t="e">
        <f t="shared" si="93"/>
        <v>#NUM!</v>
      </c>
      <c r="BX47" s="256" t="e">
        <f t="shared" si="93"/>
        <v>#NUM!</v>
      </c>
      <c r="BY47" s="256" t="e">
        <f t="shared" si="93"/>
        <v>#NUM!</v>
      </c>
      <c r="BZ47" s="256" t="e">
        <f t="shared" si="93"/>
        <v>#NUM!</v>
      </c>
      <c r="CA47" s="256" t="e">
        <f t="shared" si="93"/>
        <v>#NUM!</v>
      </c>
      <c r="CB47" s="256" t="e">
        <f t="shared" si="93"/>
        <v>#NUM!</v>
      </c>
      <c r="CC47" s="256" t="e">
        <f t="shared" si="93"/>
        <v>#NUM!</v>
      </c>
      <c r="CD47" s="256" t="e">
        <f t="shared" si="93"/>
        <v>#NUM!</v>
      </c>
      <c r="CE47" s="256" t="e">
        <f t="shared" si="93"/>
        <v>#NUM!</v>
      </c>
      <c r="CF47" s="256" t="e">
        <f t="shared" si="93"/>
        <v>#NUM!</v>
      </c>
      <c r="CG47" s="256" t="e">
        <f t="shared" si="93"/>
        <v>#NUM!</v>
      </c>
      <c r="CH47" s="256" t="e">
        <f t="shared" si="93"/>
        <v>#NUM!</v>
      </c>
      <c r="CI47" s="256" t="e">
        <f t="shared" si="93"/>
        <v>#NUM!</v>
      </c>
      <c r="CJ47" s="256" t="e">
        <f t="shared" si="93"/>
        <v>#NUM!</v>
      </c>
      <c r="CK47" s="256" t="e">
        <f t="shared" si="93"/>
        <v>#NUM!</v>
      </c>
      <c r="CL47" s="256" t="e">
        <f t="shared" si="93"/>
        <v>#NUM!</v>
      </c>
      <c r="CM47" s="256" t="e">
        <f t="shared" si="93"/>
        <v>#NUM!</v>
      </c>
      <c r="CN47" s="256" t="e">
        <f t="shared" si="93"/>
        <v>#NUM!</v>
      </c>
      <c r="CO47" s="256" t="e">
        <f t="shared" si="93"/>
        <v>#NUM!</v>
      </c>
      <c r="CP47" s="256" t="e">
        <f t="shared" si="93"/>
        <v>#NUM!</v>
      </c>
      <c r="CQ47" s="256" t="e">
        <f t="shared" si="93"/>
        <v>#NUM!</v>
      </c>
      <c r="CR47" s="256" t="e">
        <f t="shared" si="93"/>
        <v>#NUM!</v>
      </c>
      <c r="CS47" s="256" t="e">
        <f t="shared" si="93"/>
        <v>#NUM!</v>
      </c>
      <c r="CT47" s="256" t="e">
        <f t="shared" si="93"/>
        <v>#NUM!</v>
      </c>
      <c r="CU47" s="256" t="e">
        <f t="shared" si="93"/>
        <v>#NUM!</v>
      </c>
      <c r="CV47" s="256" t="e">
        <f t="shared" si="93"/>
        <v>#NUM!</v>
      </c>
      <c r="CW47" s="256" t="e">
        <f t="shared" si="93"/>
        <v>#NUM!</v>
      </c>
      <c r="CX47" s="256" t="e">
        <f t="shared" si="93"/>
        <v>#NUM!</v>
      </c>
      <c r="CY47" s="256" t="e">
        <f t="shared" si="93"/>
        <v>#NUM!</v>
      </c>
      <c r="CZ47" s="256" t="e">
        <f t="shared" si="93"/>
        <v>#NUM!</v>
      </c>
      <c r="DA47" s="256" t="e">
        <f t="shared" si="93"/>
        <v>#NUM!</v>
      </c>
      <c r="DB47" s="256" t="e">
        <f t="shared" si="93"/>
        <v>#NUM!</v>
      </c>
      <c r="DC47" s="256" t="e">
        <f t="shared" si="93"/>
        <v>#NUM!</v>
      </c>
      <c r="DD47" s="256" t="e">
        <f t="shared" si="93"/>
        <v>#NUM!</v>
      </c>
      <c r="DE47" s="256" t="e">
        <f t="shared" si="93"/>
        <v>#NUM!</v>
      </c>
      <c r="DF47" s="256" t="e">
        <f t="shared" si="93"/>
        <v>#NUM!</v>
      </c>
      <c r="DG47" s="256" t="e">
        <f t="shared" si="93"/>
        <v>#NUM!</v>
      </c>
      <c r="DH47" s="256" t="e">
        <f t="shared" si="93"/>
        <v>#NUM!</v>
      </c>
      <c r="DI47" s="256" t="e">
        <f t="shared" si="93"/>
        <v>#NUM!</v>
      </c>
      <c r="DJ47" s="256" t="e">
        <f t="shared" si="93"/>
        <v>#NUM!</v>
      </c>
      <c r="DK47" s="256" t="e">
        <f t="shared" si="93"/>
        <v>#NUM!</v>
      </c>
      <c r="DL47" s="256" t="e">
        <f t="shared" si="93"/>
        <v>#NUM!</v>
      </c>
      <c r="DM47" s="256" t="e">
        <f t="shared" si="93"/>
        <v>#NUM!</v>
      </c>
      <c r="DN47" s="256" t="e">
        <f t="shared" si="93"/>
        <v>#NUM!</v>
      </c>
      <c r="DO47" s="256" t="e">
        <f t="shared" si="93"/>
        <v>#NUM!</v>
      </c>
      <c r="DP47" s="256" t="e">
        <f t="shared" si="93"/>
        <v>#NUM!</v>
      </c>
      <c r="DQ47" s="256" t="e">
        <f t="shared" si="93"/>
        <v>#NUM!</v>
      </c>
      <c r="DR47" s="256" t="e">
        <f t="shared" si="93"/>
        <v>#NUM!</v>
      </c>
      <c r="DS47" s="256" t="e">
        <f t="shared" si="93"/>
        <v>#NUM!</v>
      </c>
      <c r="DT47" s="256" t="e">
        <f t="shared" si="93"/>
        <v>#NUM!</v>
      </c>
      <c r="DU47" s="256" t="e">
        <f t="shared" si="93"/>
        <v>#NUM!</v>
      </c>
      <c r="DV47" s="256" t="e">
        <f t="shared" si="93"/>
        <v>#NUM!</v>
      </c>
      <c r="DW47" s="256" t="e">
        <f t="shared" si="93"/>
        <v>#NUM!</v>
      </c>
      <c r="DX47" s="256" t="e">
        <f t="shared" si="93"/>
        <v>#NUM!</v>
      </c>
      <c r="DY47" s="256" t="e">
        <f t="shared" si="93"/>
        <v>#NUM!</v>
      </c>
      <c r="DZ47" s="256" t="e">
        <f t="shared" si="93"/>
        <v>#NUM!</v>
      </c>
      <c r="EA47" s="256" t="e">
        <f t="shared" si="93"/>
        <v>#NUM!</v>
      </c>
      <c r="EB47" s="256" t="e">
        <f t="shared" si="93"/>
        <v>#NUM!</v>
      </c>
      <c r="EC47" s="256" t="e">
        <f t="shared" si="93"/>
        <v>#NUM!</v>
      </c>
      <c r="ED47" s="256" t="e">
        <f t="shared" si="93"/>
        <v>#NUM!</v>
      </c>
      <c r="EE47" s="256" t="e">
        <f t="shared" si="93"/>
        <v>#NUM!</v>
      </c>
      <c r="EF47" s="256" t="e">
        <f t="shared" si="93"/>
        <v>#NUM!</v>
      </c>
      <c r="EG47" s="256" t="e">
        <f t="shared" si="93"/>
        <v>#NUM!</v>
      </c>
      <c r="EH47" s="256" t="e">
        <f t="shared" ref="EH47:GS47" si="94">SUM(EH44:EH46)</f>
        <v>#NUM!</v>
      </c>
      <c r="EI47" s="256" t="e">
        <f t="shared" si="94"/>
        <v>#NUM!</v>
      </c>
      <c r="EJ47" s="256" t="e">
        <f t="shared" si="94"/>
        <v>#NUM!</v>
      </c>
      <c r="EK47" s="256" t="e">
        <f t="shared" si="94"/>
        <v>#NUM!</v>
      </c>
      <c r="EL47" s="256" t="e">
        <f t="shared" si="94"/>
        <v>#NUM!</v>
      </c>
      <c r="EM47" s="256" t="e">
        <f t="shared" si="94"/>
        <v>#NUM!</v>
      </c>
      <c r="EN47" s="256" t="e">
        <f t="shared" si="94"/>
        <v>#NUM!</v>
      </c>
      <c r="EO47" s="256" t="e">
        <f t="shared" si="94"/>
        <v>#NUM!</v>
      </c>
      <c r="EP47" s="256" t="e">
        <f t="shared" si="94"/>
        <v>#NUM!</v>
      </c>
      <c r="EQ47" s="256" t="e">
        <f t="shared" si="94"/>
        <v>#NUM!</v>
      </c>
      <c r="ER47" s="256" t="e">
        <f t="shared" si="94"/>
        <v>#NUM!</v>
      </c>
      <c r="ES47" s="256" t="e">
        <f t="shared" si="94"/>
        <v>#NUM!</v>
      </c>
      <c r="ET47" s="256" t="e">
        <f t="shared" si="94"/>
        <v>#NUM!</v>
      </c>
      <c r="EU47" s="256" t="e">
        <f t="shared" si="94"/>
        <v>#NUM!</v>
      </c>
      <c r="EV47" s="256" t="e">
        <f t="shared" si="94"/>
        <v>#NUM!</v>
      </c>
      <c r="EW47" s="256" t="e">
        <f t="shared" si="94"/>
        <v>#NUM!</v>
      </c>
      <c r="EX47" s="256" t="e">
        <f t="shared" si="94"/>
        <v>#NUM!</v>
      </c>
      <c r="EY47" s="256" t="e">
        <f t="shared" si="94"/>
        <v>#NUM!</v>
      </c>
      <c r="EZ47" s="256" t="e">
        <f t="shared" si="94"/>
        <v>#NUM!</v>
      </c>
      <c r="FA47" s="256" t="e">
        <f t="shared" si="94"/>
        <v>#NUM!</v>
      </c>
      <c r="FB47" s="256" t="e">
        <f t="shared" si="94"/>
        <v>#NUM!</v>
      </c>
      <c r="FC47" s="256" t="e">
        <f t="shared" si="94"/>
        <v>#NUM!</v>
      </c>
      <c r="FD47" s="256" t="e">
        <f t="shared" si="94"/>
        <v>#NUM!</v>
      </c>
      <c r="FE47" s="256" t="e">
        <f t="shared" si="94"/>
        <v>#NUM!</v>
      </c>
      <c r="FF47" s="256" t="e">
        <f t="shared" si="94"/>
        <v>#NUM!</v>
      </c>
      <c r="FG47" s="256" t="e">
        <f t="shared" si="94"/>
        <v>#NUM!</v>
      </c>
      <c r="FH47" s="256" t="e">
        <f t="shared" si="94"/>
        <v>#NUM!</v>
      </c>
      <c r="FI47" s="256" t="e">
        <f t="shared" si="94"/>
        <v>#NUM!</v>
      </c>
      <c r="FJ47" s="256" t="e">
        <f t="shared" si="94"/>
        <v>#NUM!</v>
      </c>
      <c r="FK47" s="256" t="e">
        <f t="shared" si="94"/>
        <v>#NUM!</v>
      </c>
      <c r="FL47" s="256" t="e">
        <f t="shared" si="94"/>
        <v>#NUM!</v>
      </c>
      <c r="FM47" s="256" t="e">
        <f t="shared" si="94"/>
        <v>#NUM!</v>
      </c>
      <c r="FN47" s="256" t="e">
        <f t="shared" si="94"/>
        <v>#NUM!</v>
      </c>
      <c r="FO47" s="256" t="e">
        <f t="shared" si="94"/>
        <v>#NUM!</v>
      </c>
      <c r="FP47" s="256" t="e">
        <f t="shared" si="94"/>
        <v>#NUM!</v>
      </c>
      <c r="FQ47" s="256" t="e">
        <f t="shared" si="94"/>
        <v>#NUM!</v>
      </c>
      <c r="FR47" s="256" t="e">
        <f t="shared" si="94"/>
        <v>#NUM!</v>
      </c>
      <c r="FS47" s="256" t="e">
        <f t="shared" si="94"/>
        <v>#NUM!</v>
      </c>
      <c r="FT47" s="256" t="e">
        <f t="shared" si="94"/>
        <v>#NUM!</v>
      </c>
      <c r="FU47" s="256" t="e">
        <f t="shared" si="94"/>
        <v>#NUM!</v>
      </c>
      <c r="FV47" s="256" t="e">
        <f t="shared" si="94"/>
        <v>#NUM!</v>
      </c>
      <c r="FW47" s="256" t="e">
        <f t="shared" si="94"/>
        <v>#NUM!</v>
      </c>
      <c r="FX47" s="256" t="e">
        <f t="shared" si="94"/>
        <v>#NUM!</v>
      </c>
      <c r="FY47" s="256" t="e">
        <f t="shared" si="94"/>
        <v>#NUM!</v>
      </c>
      <c r="FZ47" s="256" t="e">
        <f t="shared" si="94"/>
        <v>#NUM!</v>
      </c>
      <c r="GA47" s="256" t="e">
        <f t="shared" si="94"/>
        <v>#NUM!</v>
      </c>
      <c r="GB47" s="256" t="e">
        <f t="shared" si="94"/>
        <v>#NUM!</v>
      </c>
      <c r="GC47" s="256" t="e">
        <f t="shared" si="94"/>
        <v>#NUM!</v>
      </c>
      <c r="GD47" s="256" t="e">
        <f t="shared" si="94"/>
        <v>#NUM!</v>
      </c>
      <c r="GE47" s="256" t="e">
        <f t="shared" si="94"/>
        <v>#NUM!</v>
      </c>
      <c r="GF47" s="256" t="e">
        <f t="shared" si="94"/>
        <v>#NUM!</v>
      </c>
      <c r="GG47" s="256" t="e">
        <f t="shared" si="94"/>
        <v>#NUM!</v>
      </c>
      <c r="GH47" s="256" t="e">
        <f t="shared" si="94"/>
        <v>#NUM!</v>
      </c>
      <c r="GI47" s="256" t="e">
        <f t="shared" si="94"/>
        <v>#NUM!</v>
      </c>
      <c r="GJ47" s="256" t="e">
        <f t="shared" si="94"/>
        <v>#NUM!</v>
      </c>
      <c r="GK47" s="256" t="e">
        <f t="shared" si="94"/>
        <v>#NUM!</v>
      </c>
      <c r="GL47" s="256" t="e">
        <f t="shared" si="94"/>
        <v>#NUM!</v>
      </c>
      <c r="GM47" s="256" t="e">
        <f t="shared" si="94"/>
        <v>#NUM!</v>
      </c>
      <c r="GN47" s="256" t="e">
        <f t="shared" si="94"/>
        <v>#NUM!</v>
      </c>
      <c r="GO47" s="256" t="e">
        <f t="shared" si="94"/>
        <v>#NUM!</v>
      </c>
      <c r="GP47" s="256" t="e">
        <f t="shared" si="94"/>
        <v>#NUM!</v>
      </c>
      <c r="GQ47" s="256" t="e">
        <f t="shared" si="94"/>
        <v>#NUM!</v>
      </c>
      <c r="GR47" s="256" t="e">
        <f t="shared" si="94"/>
        <v>#NUM!</v>
      </c>
      <c r="GS47" s="256" t="e">
        <f t="shared" si="94"/>
        <v>#NUM!</v>
      </c>
      <c r="GT47" s="256" t="e">
        <f t="shared" ref="GT47:JE47" si="95">SUM(GT44:GT46)</f>
        <v>#NUM!</v>
      </c>
      <c r="GU47" s="256" t="e">
        <f t="shared" si="95"/>
        <v>#NUM!</v>
      </c>
      <c r="GV47" s="256" t="e">
        <f t="shared" si="95"/>
        <v>#NUM!</v>
      </c>
      <c r="GW47" s="256" t="e">
        <f t="shared" si="95"/>
        <v>#NUM!</v>
      </c>
      <c r="GX47" s="256" t="e">
        <f t="shared" si="95"/>
        <v>#NUM!</v>
      </c>
      <c r="GY47" s="256" t="e">
        <f t="shared" si="95"/>
        <v>#NUM!</v>
      </c>
      <c r="GZ47" s="256" t="e">
        <f t="shared" si="95"/>
        <v>#NUM!</v>
      </c>
      <c r="HA47" s="256" t="e">
        <f t="shared" si="95"/>
        <v>#NUM!</v>
      </c>
      <c r="HB47" s="256" t="e">
        <f t="shared" si="95"/>
        <v>#NUM!</v>
      </c>
      <c r="HC47" s="256" t="e">
        <f t="shared" si="95"/>
        <v>#NUM!</v>
      </c>
      <c r="HD47" s="256" t="e">
        <f t="shared" si="95"/>
        <v>#NUM!</v>
      </c>
      <c r="HE47" s="256" t="e">
        <f t="shared" si="95"/>
        <v>#NUM!</v>
      </c>
      <c r="HF47" s="256" t="e">
        <f t="shared" si="95"/>
        <v>#NUM!</v>
      </c>
      <c r="HG47" s="256" t="e">
        <f t="shared" si="95"/>
        <v>#NUM!</v>
      </c>
      <c r="HH47" s="256" t="e">
        <f t="shared" si="95"/>
        <v>#NUM!</v>
      </c>
      <c r="HI47" s="256" t="e">
        <f t="shared" si="95"/>
        <v>#NUM!</v>
      </c>
      <c r="HJ47" s="256" t="e">
        <f t="shared" si="95"/>
        <v>#NUM!</v>
      </c>
      <c r="HK47" s="256" t="e">
        <f t="shared" si="95"/>
        <v>#NUM!</v>
      </c>
      <c r="HL47" s="256" t="e">
        <f t="shared" si="95"/>
        <v>#NUM!</v>
      </c>
      <c r="HM47" s="256" t="e">
        <f t="shared" si="95"/>
        <v>#NUM!</v>
      </c>
      <c r="HN47" s="256" t="e">
        <f t="shared" si="95"/>
        <v>#NUM!</v>
      </c>
      <c r="HO47" s="256" t="e">
        <f t="shared" si="95"/>
        <v>#NUM!</v>
      </c>
      <c r="HP47" s="256" t="e">
        <f t="shared" si="95"/>
        <v>#NUM!</v>
      </c>
      <c r="HQ47" s="256" t="e">
        <f t="shared" si="95"/>
        <v>#NUM!</v>
      </c>
      <c r="HR47" s="256" t="e">
        <f t="shared" si="95"/>
        <v>#NUM!</v>
      </c>
      <c r="HS47" s="256" t="e">
        <f t="shared" si="95"/>
        <v>#NUM!</v>
      </c>
      <c r="HT47" s="256" t="e">
        <f t="shared" si="95"/>
        <v>#NUM!</v>
      </c>
      <c r="HU47" s="256" t="e">
        <f t="shared" si="95"/>
        <v>#NUM!</v>
      </c>
      <c r="HV47" s="256" t="e">
        <f t="shared" si="95"/>
        <v>#NUM!</v>
      </c>
      <c r="HW47" s="256" t="e">
        <f t="shared" si="95"/>
        <v>#NUM!</v>
      </c>
      <c r="HX47" s="256" t="e">
        <f t="shared" si="95"/>
        <v>#NUM!</v>
      </c>
      <c r="HY47" s="256" t="e">
        <f t="shared" si="95"/>
        <v>#NUM!</v>
      </c>
      <c r="HZ47" s="256" t="e">
        <f t="shared" si="95"/>
        <v>#NUM!</v>
      </c>
      <c r="IA47" s="256" t="e">
        <f t="shared" si="95"/>
        <v>#NUM!</v>
      </c>
      <c r="IB47" s="256" t="e">
        <f t="shared" si="95"/>
        <v>#NUM!</v>
      </c>
      <c r="IC47" s="256" t="e">
        <f t="shared" si="95"/>
        <v>#NUM!</v>
      </c>
      <c r="ID47" s="256" t="e">
        <f t="shared" si="95"/>
        <v>#NUM!</v>
      </c>
      <c r="IE47" s="256" t="e">
        <f t="shared" si="95"/>
        <v>#NUM!</v>
      </c>
      <c r="IF47" s="256" t="e">
        <f t="shared" si="95"/>
        <v>#NUM!</v>
      </c>
      <c r="IG47" s="256" t="e">
        <f t="shared" si="95"/>
        <v>#NUM!</v>
      </c>
      <c r="IH47" s="256" t="e">
        <f t="shared" si="95"/>
        <v>#NUM!</v>
      </c>
      <c r="II47" s="256" t="e">
        <f t="shared" si="95"/>
        <v>#NUM!</v>
      </c>
      <c r="IJ47" s="256" t="e">
        <f t="shared" si="95"/>
        <v>#NUM!</v>
      </c>
      <c r="IK47" s="256" t="e">
        <f t="shared" si="95"/>
        <v>#NUM!</v>
      </c>
      <c r="IL47" s="256" t="e">
        <f t="shared" si="95"/>
        <v>#NUM!</v>
      </c>
      <c r="IM47" s="256" t="e">
        <f t="shared" si="95"/>
        <v>#NUM!</v>
      </c>
      <c r="IN47" s="256" t="e">
        <f t="shared" si="95"/>
        <v>#NUM!</v>
      </c>
      <c r="IO47" s="256" t="e">
        <f t="shared" si="95"/>
        <v>#NUM!</v>
      </c>
      <c r="IP47" s="256" t="e">
        <f t="shared" si="95"/>
        <v>#NUM!</v>
      </c>
      <c r="IQ47" s="256" t="e">
        <f t="shared" si="95"/>
        <v>#NUM!</v>
      </c>
      <c r="IR47" s="256" t="e">
        <f t="shared" si="95"/>
        <v>#NUM!</v>
      </c>
      <c r="IS47" s="256" t="e">
        <f t="shared" si="95"/>
        <v>#NUM!</v>
      </c>
      <c r="IT47" s="256" t="e">
        <f t="shared" si="95"/>
        <v>#NUM!</v>
      </c>
      <c r="IU47" s="256" t="e">
        <f t="shared" si="95"/>
        <v>#NUM!</v>
      </c>
      <c r="IV47" s="256" t="e">
        <f t="shared" si="95"/>
        <v>#NUM!</v>
      </c>
      <c r="IW47" s="256" t="e">
        <f t="shared" si="95"/>
        <v>#NUM!</v>
      </c>
      <c r="IX47" s="256" t="e">
        <f t="shared" si="95"/>
        <v>#NUM!</v>
      </c>
      <c r="IY47" s="256" t="e">
        <f t="shared" si="95"/>
        <v>#NUM!</v>
      </c>
      <c r="IZ47" s="256" t="e">
        <f t="shared" si="95"/>
        <v>#NUM!</v>
      </c>
      <c r="JA47" s="256" t="e">
        <f t="shared" si="95"/>
        <v>#NUM!</v>
      </c>
      <c r="JB47" s="256" t="e">
        <f t="shared" si="95"/>
        <v>#NUM!</v>
      </c>
      <c r="JC47" s="256" t="e">
        <f t="shared" si="95"/>
        <v>#NUM!</v>
      </c>
      <c r="JD47" s="256" t="e">
        <f t="shared" si="95"/>
        <v>#NUM!</v>
      </c>
      <c r="JE47" s="256" t="e">
        <f t="shared" si="95"/>
        <v>#NUM!</v>
      </c>
      <c r="JF47" s="256" t="e">
        <f t="shared" ref="JF47:JL47" si="96">SUM(JF44:JF46)</f>
        <v>#NUM!</v>
      </c>
      <c r="JG47" s="256" t="e">
        <f t="shared" si="96"/>
        <v>#NUM!</v>
      </c>
      <c r="JH47" s="256" t="e">
        <f t="shared" si="96"/>
        <v>#NUM!</v>
      </c>
      <c r="JI47" s="256" t="e">
        <f t="shared" si="96"/>
        <v>#NUM!</v>
      </c>
      <c r="JJ47" s="256" t="e">
        <f t="shared" si="96"/>
        <v>#NUM!</v>
      </c>
      <c r="JK47" s="256" t="e">
        <f t="shared" si="96"/>
        <v>#NUM!</v>
      </c>
      <c r="JL47" s="256" t="e">
        <f t="shared" si="96"/>
        <v>#NUM!</v>
      </c>
      <c r="JM47" s="251" t="s">
        <v>321</v>
      </c>
    </row>
    <row r="48" spans="1:273" s="251" customFormat="1" x14ac:dyDescent="0.25">
      <c r="A48" s="260"/>
      <c r="B48" s="260"/>
      <c r="C48" s="260"/>
      <c r="D48" s="251" t="s">
        <v>25</v>
      </c>
      <c r="F48" s="251" t="s">
        <v>22</v>
      </c>
      <c r="G48" s="256" t="e">
        <f ca="1">SUM(I48:JL48)</f>
        <v>#NUM!</v>
      </c>
      <c r="I48" s="256" t="e">
        <f ca="1">I41 - I47</f>
        <v>#NUM!</v>
      </c>
      <c r="J48" s="256" t="e">
        <f t="shared" ref="J48:BU48" ca="1" si="97">J41 - J47</f>
        <v>#NUM!</v>
      </c>
      <c r="K48" s="256" t="e">
        <f t="shared" ca="1" si="97"/>
        <v>#NUM!</v>
      </c>
      <c r="L48" s="256" t="e">
        <f t="shared" ca="1" si="97"/>
        <v>#NUM!</v>
      </c>
      <c r="M48" s="256" t="e">
        <f t="shared" ca="1" si="97"/>
        <v>#NUM!</v>
      </c>
      <c r="N48" s="256" t="e">
        <f t="shared" ca="1" si="97"/>
        <v>#NUM!</v>
      </c>
      <c r="O48" s="256" t="e">
        <f t="shared" ca="1" si="97"/>
        <v>#NUM!</v>
      </c>
      <c r="P48" s="256" t="e">
        <f t="shared" ca="1" si="97"/>
        <v>#NUM!</v>
      </c>
      <c r="Q48" s="256" t="e">
        <f t="shared" ca="1" si="97"/>
        <v>#NUM!</v>
      </c>
      <c r="R48" s="256" t="e">
        <f t="shared" ca="1" si="97"/>
        <v>#NUM!</v>
      </c>
      <c r="S48" s="256" t="e">
        <f t="shared" ca="1" si="97"/>
        <v>#NUM!</v>
      </c>
      <c r="T48" s="256" t="e">
        <f t="shared" ca="1" si="97"/>
        <v>#NUM!</v>
      </c>
      <c r="U48" s="256" t="e">
        <f t="shared" ca="1" si="97"/>
        <v>#NUM!</v>
      </c>
      <c r="V48" s="256" t="e">
        <f t="shared" ca="1" si="97"/>
        <v>#NUM!</v>
      </c>
      <c r="W48" s="256" t="e">
        <f t="shared" ca="1" si="97"/>
        <v>#NUM!</v>
      </c>
      <c r="X48" s="256" t="e">
        <f t="shared" ca="1" si="97"/>
        <v>#NUM!</v>
      </c>
      <c r="Y48" s="256" t="e">
        <f t="shared" ca="1" si="97"/>
        <v>#NUM!</v>
      </c>
      <c r="Z48" s="256" t="e">
        <f t="shared" ca="1" si="97"/>
        <v>#NUM!</v>
      </c>
      <c r="AA48" s="256" t="e">
        <f t="shared" ca="1" si="97"/>
        <v>#NUM!</v>
      </c>
      <c r="AB48" s="256" t="e">
        <f t="shared" ca="1" si="97"/>
        <v>#NUM!</v>
      </c>
      <c r="AC48" s="256" t="e">
        <f t="shared" ca="1" si="97"/>
        <v>#NUM!</v>
      </c>
      <c r="AD48" s="256" t="e">
        <f t="shared" ca="1" si="97"/>
        <v>#NUM!</v>
      </c>
      <c r="AE48" s="256" t="e">
        <f t="shared" ca="1" si="97"/>
        <v>#NUM!</v>
      </c>
      <c r="AF48" s="256" t="e">
        <f t="shared" ca="1" si="97"/>
        <v>#NUM!</v>
      </c>
      <c r="AG48" s="256" t="e">
        <f t="shared" ca="1" si="97"/>
        <v>#NUM!</v>
      </c>
      <c r="AH48" s="256" t="e">
        <f t="shared" ca="1" si="97"/>
        <v>#NUM!</v>
      </c>
      <c r="AI48" s="256" t="e">
        <f t="shared" ca="1" si="97"/>
        <v>#NUM!</v>
      </c>
      <c r="AJ48" s="256" t="e">
        <f t="shared" ca="1" si="97"/>
        <v>#NUM!</v>
      </c>
      <c r="AK48" s="256" t="e">
        <f t="shared" ca="1" si="97"/>
        <v>#NUM!</v>
      </c>
      <c r="AL48" s="256" t="e">
        <f t="shared" ca="1" si="97"/>
        <v>#NUM!</v>
      </c>
      <c r="AM48" s="256" t="e">
        <f t="shared" ca="1" si="97"/>
        <v>#NUM!</v>
      </c>
      <c r="AN48" s="256" t="e">
        <f t="shared" ca="1" si="97"/>
        <v>#NUM!</v>
      </c>
      <c r="AO48" s="256" t="e">
        <f t="shared" ca="1" si="97"/>
        <v>#NUM!</v>
      </c>
      <c r="AP48" s="256" t="e">
        <f t="shared" ca="1" si="97"/>
        <v>#NUM!</v>
      </c>
      <c r="AQ48" s="256" t="e">
        <f t="shared" ca="1" si="97"/>
        <v>#NUM!</v>
      </c>
      <c r="AR48" s="256" t="e">
        <f t="shared" ca="1" si="97"/>
        <v>#NUM!</v>
      </c>
      <c r="AS48" s="256" t="e">
        <f t="shared" ca="1" si="97"/>
        <v>#NUM!</v>
      </c>
      <c r="AT48" s="256" t="e">
        <f t="shared" ca="1" si="97"/>
        <v>#NUM!</v>
      </c>
      <c r="AU48" s="256" t="e">
        <f t="shared" ca="1" si="97"/>
        <v>#NUM!</v>
      </c>
      <c r="AV48" s="256" t="e">
        <f t="shared" ca="1" si="97"/>
        <v>#NUM!</v>
      </c>
      <c r="AW48" s="256" t="e">
        <f t="shared" ca="1" si="97"/>
        <v>#NUM!</v>
      </c>
      <c r="AX48" s="256" t="e">
        <f t="shared" ca="1" si="97"/>
        <v>#NUM!</v>
      </c>
      <c r="AY48" s="256" t="e">
        <f t="shared" ca="1" si="97"/>
        <v>#NUM!</v>
      </c>
      <c r="AZ48" s="256" t="e">
        <f t="shared" ca="1" si="97"/>
        <v>#NUM!</v>
      </c>
      <c r="BA48" s="256" t="e">
        <f t="shared" ca="1" si="97"/>
        <v>#NUM!</v>
      </c>
      <c r="BB48" s="256" t="e">
        <f t="shared" ca="1" si="97"/>
        <v>#NUM!</v>
      </c>
      <c r="BC48" s="256" t="e">
        <f t="shared" ca="1" si="97"/>
        <v>#NUM!</v>
      </c>
      <c r="BD48" s="256" t="e">
        <f t="shared" ca="1" si="97"/>
        <v>#NUM!</v>
      </c>
      <c r="BE48" s="256" t="e">
        <f t="shared" ca="1" si="97"/>
        <v>#NUM!</v>
      </c>
      <c r="BF48" s="256" t="e">
        <f t="shared" ca="1" si="97"/>
        <v>#NUM!</v>
      </c>
      <c r="BG48" s="256" t="e">
        <f t="shared" ca="1" si="97"/>
        <v>#NUM!</v>
      </c>
      <c r="BH48" s="256" t="e">
        <f t="shared" ca="1" si="97"/>
        <v>#NUM!</v>
      </c>
      <c r="BI48" s="256" t="e">
        <f t="shared" ca="1" si="97"/>
        <v>#NUM!</v>
      </c>
      <c r="BJ48" s="256" t="e">
        <f t="shared" ca="1" si="97"/>
        <v>#NUM!</v>
      </c>
      <c r="BK48" s="256" t="e">
        <f t="shared" ca="1" si="97"/>
        <v>#NUM!</v>
      </c>
      <c r="BL48" s="256" t="e">
        <f t="shared" ca="1" si="97"/>
        <v>#NUM!</v>
      </c>
      <c r="BM48" s="256" t="e">
        <f t="shared" ca="1" si="97"/>
        <v>#NUM!</v>
      </c>
      <c r="BN48" s="256" t="e">
        <f t="shared" ca="1" si="97"/>
        <v>#NUM!</v>
      </c>
      <c r="BO48" s="256" t="e">
        <f t="shared" ca="1" si="97"/>
        <v>#NUM!</v>
      </c>
      <c r="BP48" s="256" t="e">
        <f t="shared" ca="1" si="97"/>
        <v>#NUM!</v>
      </c>
      <c r="BQ48" s="256" t="e">
        <f t="shared" ca="1" si="97"/>
        <v>#NUM!</v>
      </c>
      <c r="BR48" s="256" t="e">
        <f t="shared" ca="1" si="97"/>
        <v>#NUM!</v>
      </c>
      <c r="BS48" s="256" t="e">
        <f t="shared" ca="1" si="97"/>
        <v>#NUM!</v>
      </c>
      <c r="BT48" s="256" t="e">
        <f t="shared" ca="1" si="97"/>
        <v>#NUM!</v>
      </c>
      <c r="BU48" s="256" t="e">
        <f t="shared" ca="1" si="97"/>
        <v>#NUM!</v>
      </c>
      <c r="BV48" s="256" t="e">
        <f t="shared" ref="BV48:EG48" ca="1" si="98">BV41 - BV47</f>
        <v>#NUM!</v>
      </c>
      <c r="BW48" s="256" t="e">
        <f t="shared" ca="1" si="98"/>
        <v>#NUM!</v>
      </c>
      <c r="BX48" s="256" t="e">
        <f t="shared" ca="1" si="98"/>
        <v>#NUM!</v>
      </c>
      <c r="BY48" s="256" t="e">
        <f t="shared" ca="1" si="98"/>
        <v>#NUM!</v>
      </c>
      <c r="BZ48" s="256" t="e">
        <f t="shared" ca="1" si="98"/>
        <v>#NUM!</v>
      </c>
      <c r="CA48" s="256" t="e">
        <f t="shared" ca="1" si="98"/>
        <v>#NUM!</v>
      </c>
      <c r="CB48" s="256" t="e">
        <f t="shared" ca="1" si="98"/>
        <v>#NUM!</v>
      </c>
      <c r="CC48" s="256" t="e">
        <f t="shared" ca="1" si="98"/>
        <v>#NUM!</v>
      </c>
      <c r="CD48" s="256" t="e">
        <f t="shared" ca="1" si="98"/>
        <v>#NUM!</v>
      </c>
      <c r="CE48" s="256" t="e">
        <f t="shared" ca="1" si="98"/>
        <v>#NUM!</v>
      </c>
      <c r="CF48" s="256" t="e">
        <f t="shared" ca="1" si="98"/>
        <v>#NUM!</v>
      </c>
      <c r="CG48" s="256" t="e">
        <f t="shared" ca="1" si="98"/>
        <v>#NUM!</v>
      </c>
      <c r="CH48" s="256" t="e">
        <f t="shared" ca="1" si="98"/>
        <v>#NUM!</v>
      </c>
      <c r="CI48" s="256" t="e">
        <f t="shared" ca="1" si="98"/>
        <v>#NUM!</v>
      </c>
      <c r="CJ48" s="256" t="e">
        <f t="shared" ca="1" si="98"/>
        <v>#NUM!</v>
      </c>
      <c r="CK48" s="256" t="e">
        <f t="shared" ca="1" si="98"/>
        <v>#NUM!</v>
      </c>
      <c r="CL48" s="256" t="e">
        <f t="shared" ca="1" si="98"/>
        <v>#NUM!</v>
      </c>
      <c r="CM48" s="256" t="e">
        <f t="shared" ca="1" si="98"/>
        <v>#NUM!</v>
      </c>
      <c r="CN48" s="256" t="e">
        <f t="shared" ca="1" si="98"/>
        <v>#NUM!</v>
      </c>
      <c r="CO48" s="256" t="e">
        <f t="shared" ca="1" si="98"/>
        <v>#NUM!</v>
      </c>
      <c r="CP48" s="256" t="e">
        <f t="shared" ca="1" si="98"/>
        <v>#NUM!</v>
      </c>
      <c r="CQ48" s="256" t="e">
        <f t="shared" ca="1" si="98"/>
        <v>#NUM!</v>
      </c>
      <c r="CR48" s="256" t="e">
        <f t="shared" ca="1" si="98"/>
        <v>#NUM!</v>
      </c>
      <c r="CS48" s="256" t="e">
        <f t="shared" ca="1" si="98"/>
        <v>#NUM!</v>
      </c>
      <c r="CT48" s="256" t="e">
        <f t="shared" ca="1" si="98"/>
        <v>#NUM!</v>
      </c>
      <c r="CU48" s="256" t="e">
        <f t="shared" ca="1" si="98"/>
        <v>#NUM!</v>
      </c>
      <c r="CV48" s="256" t="e">
        <f t="shared" ca="1" si="98"/>
        <v>#NUM!</v>
      </c>
      <c r="CW48" s="256" t="e">
        <f t="shared" ca="1" si="98"/>
        <v>#NUM!</v>
      </c>
      <c r="CX48" s="256" t="e">
        <f t="shared" ca="1" si="98"/>
        <v>#NUM!</v>
      </c>
      <c r="CY48" s="256" t="e">
        <f t="shared" ca="1" si="98"/>
        <v>#NUM!</v>
      </c>
      <c r="CZ48" s="256" t="e">
        <f t="shared" ca="1" si="98"/>
        <v>#NUM!</v>
      </c>
      <c r="DA48" s="256" t="e">
        <f t="shared" ca="1" si="98"/>
        <v>#NUM!</v>
      </c>
      <c r="DB48" s="256" t="e">
        <f t="shared" ca="1" si="98"/>
        <v>#NUM!</v>
      </c>
      <c r="DC48" s="256" t="e">
        <f t="shared" ca="1" si="98"/>
        <v>#NUM!</v>
      </c>
      <c r="DD48" s="256" t="e">
        <f t="shared" ca="1" si="98"/>
        <v>#NUM!</v>
      </c>
      <c r="DE48" s="256" t="e">
        <f t="shared" ca="1" si="98"/>
        <v>#NUM!</v>
      </c>
      <c r="DF48" s="256" t="e">
        <f t="shared" ca="1" si="98"/>
        <v>#NUM!</v>
      </c>
      <c r="DG48" s="256" t="e">
        <f t="shared" ca="1" si="98"/>
        <v>#NUM!</v>
      </c>
      <c r="DH48" s="256" t="e">
        <f t="shared" ca="1" si="98"/>
        <v>#NUM!</v>
      </c>
      <c r="DI48" s="256" t="e">
        <f t="shared" ca="1" si="98"/>
        <v>#NUM!</v>
      </c>
      <c r="DJ48" s="256" t="e">
        <f t="shared" ca="1" si="98"/>
        <v>#NUM!</v>
      </c>
      <c r="DK48" s="256" t="e">
        <f t="shared" ca="1" si="98"/>
        <v>#NUM!</v>
      </c>
      <c r="DL48" s="256" t="e">
        <f t="shared" ca="1" si="98"/>
        <v>#NUM!</v>
      </c>
      <c r="DM48" s="256" t="e">
        <f t="shared" ca="1" si="98"/>
        <v>#NUM!</v>
      </c>
      <c r="DN48" s="256" t="e">
        <f t="shared" ca="1" si="98"/>
        <v>#NUM!</v>
      </c>
      <c r="DO48" s="256" t="e">
        <f t="shared" ca="1" si="98"/>
        <v>#NUM!</v>
      </c>
      <c r="DP48" s="256" t="e">
        <f t="shared" ca="1" si="98"/>
        <v>#NUM!</v>
      </c>
      <c r="DQ48" s="256" t="e">
        <f t="shared" ca="1" si="98"/>
        <v>#NUM!</v>
      </c>
      <c r="DR48" s="256" t="e">
        <f t="shared" ca="1" si="98"/>
        <v>#NUM!</v>
      </c>
      <c r="DS48" s="256" t="e">
        <f t="shared" ca="1" si="98"/>
        <v>#NUM!</v>
      </c>
      <c r="DT48" s="256" t="e">
        <f t="shared" ca="1" si="98"/>
        <v>#NUM!</v>
      </c>
      <c r="DU48" s="256" t="e">
        <f t="shared" ca="1" si="98"/>
        <v>#NUM!</v>
      </c>
      <c r="DV48" s="256" t="e">
        <f t="shared" ca="1" si="98"/>
        <v>#NUM!</v>
      </c>
      <c r="DW48" s="256" t="e">
        <f t="shared" ca="1" si="98"/>
        <v>#NUM!</v>
      </c>
      <c r="DX48" s="256" t="e">
        <f t="shared" ca="1" si="98"/>
        <v>#NUM!</v>
      </c>
      <c r="DY48" s="256" t="e">
        <f t="shared" ca="1" si="98"/>
        <v>#NUM!</v>
      </c>
      <c r="DZ48" s="256" t="e">
        <f t="shared" ca="1" si="98"/>
        <v>#NUM!</v>
      </c>
      <c r="EA48" s="256" t="e">
        <f t="shared" ca="1" si="98"/>
        <v>#NUM!</v>
      </c>
      <c r="EB48" s="256" t="e">
        <f t="shared" ca="1" si="98"/>
        <v>#NUM!</v>
      </c>
      <c r="EC48" s="256" t="e">
        <f t="shared" ca="1" si="98"/>
        <v>#NUM!</v>
      </c>
      <c r="ED48" s="256" t="e">
        <f t="shared" ca="1" si="98"/>
        <v>#NUM!</v>
      </c>
      <c r="EE48" s="256" t="e">
        <f t="shared" ca="1" si="98"/>
        <v>#NUM!</v>
      </c>
      <c r="EF48" s="256" t="e">
        <f t="shared" ca="1" si="98"/>
        <v>#NUM!</v>
      </c>
      <c r="EG48" s="256" t="e">
        <f t="shared" ca="1" si="98"/>
        <v>#NUM!</v>
      </c>
      <c r="EH48" s="256" t="e">
        <f t="shared" ref="EH48:GS48" ca="1" si="99">EH41 - EH47</f>
        <v>#NUM!</v>
      </c>
      <c r="EI48" s="256" t="e">
        <f t="shared" ca="1" si="99"/>
        <v>#NUM!</v>
      </c>
      <c r="EJ48" s="256" t="e">
        <f t="shared" ca="1" si="99"/>
        <v>#NUM!</v>
      </c>
      <c r="EK48" s="256" t="e">
        <f t="shared" ca="1" si="99"/>
        <v>#NUM!</v>
      </c>
      <c r="EL48" s="256" t="e">
        <f t="shared" ca="1" si="99"/>
        <v>#NUM!</v>
      </c>
      <c r="EM48" s="256" t="e">
        <f t="shared" ca="1" si="99"/>
        <v>#NUM!</v>
      </c>
      <c r="EN48" s="256" t="e">
        <f t="shared" ca="1" si="99"/>
        <v>#NUM!</v>
      </c>
      <c r="EO48" s="256" t="e">
        <f t="shared" ca="1" si="99"/>
        <v>#NUM!</v>
      </c>
      <c r="EP48" s="256" t="e">
        <f t="shared" ca="1" si="99"/>
        <v>#NUM!</v>
      </c>
      <c r="EQ48" s="256" t="e">
        <f t="shared" ca="1" si="99"/>
        <v>#NUM!</v>
      </c>
      <c r="ER48" s="256" t="e">
        <f t="shared" ca="1" si="99"/>
        <v>#NUM!</v>
      </c>
      <c r="ES48" s="256" t="e">
        <f t="shared" ca="1" si="99"/>
        <v>#NUM!</v>
      </c>
      <c r="ET48" s="256" t="e">
        <f t="shared" ca="1" si="99"/>
        <v>#NUM!</v>
      </c>
      <c r="EU48" s="256" t="e">
        <f t="shared" ca="1" si="99"/>
        <v>#NUM!</v>
      </c>
      <c r="EV48" s="256" t="e">
        <f t="shared" ca="1" si="99"/>
        <v>#NUM!</v>
      </c>
      <c r="EW48" s="256" t="e">
        <f t="shared" ca="1" si="99"/>
        <v>#NUM!</v>
      </c>
      <c r="EX48" s="256" t="e">
        <f t="shared" ca="1" si="99"/>
        <v>#NUM!</v>
      </c>
      <c r="EY48" s="256" t="e">
        <f t="shared" ca="1" si="99"/>
        <v>#NUM!</v>
      </c>
      <c r="EZ48" s="256" t="e">
        <f t="shared" ca="1" si="99"/>
        <v>#NUM!</v>
      </c>
      <c r="FA48" s="256" t="e">
        <f t="shared" ca="1" si="99"/>
        <v>#NUM!</v>
      </c>
      <c r="FB48" s="256" t="e">
        <f t="shared" ca="1" si="99"/>
        <v>#NUM!</v>
      </c>
      <c r="FC48" s="256" t="e">
        <f t="shared" ca="1" si="99"/>
        <v>#NUM!</v>
      </c>
      <c r="FD48" s="256" t="e">
        <f t="shared" ca="1" si="99"/>
        <v>#NUM!</v>
      </c>
      <c r="FE48" s="256" t="e">
        <f t="shared" ca="1" si="99"/>
        <v>#NUM!</v>
      </c>
      <c r="FF48" s="256" t="e">
        <f t="shared" ca="1" si="99"/>
        <v>#NUM!</v>
      </c>
      <c r="FG48" s="256" t="e">
        <f t="shared" ca="1" si="99"/>
        <v>#NUM!</v>
      </c>
      <c r="FH48" s="256" t="e">
        <f t="shared" ca="1" si="99"/>
        <v>#NUM!</v>
      </c>
      <c r="FI48" s="256" t="e">
        <f t="shared" ca="1" si="99"/>
        <v>#NUM!</v>
      </c>
      <c r="FJ48" s="256" t="e">
        <f t="shared" ca="1" si="99"/>
        <v>#NUM!</v>
      </c>
      <c r="FK48" s="256" t="e">
        <f t="shared" ca="1" si="99"/>
        <v>#NUM!</v>
      </c>
      <c r="FL48" s="256" t="e">
        <f t="shared" ca="1" si="99"/>
        <v>#NUM!</v>
      </c>
      <c r="FM48" s="256" t="e">
        <f t="shared" ca="1" si="99"/>
        <v>#NUM!</v>
      </c>
      <c r="FN48" s="256" t="e">
        <f t="shared" ca="1" si="99"/>
        <v>#NUM!</v>
      </c>
      <c r="FO48" s="256" t="e">
        <f t="shared" ca="1" si="99"/>
        <v>#NUM!</v>
      </c>
      <c r="FP48" s="256" t="e">
        <f t="shared" ca="1" si="99"/>
        <v>#NUM!</v>
      </c>
      <c r="FQ48" s="256" t="e">
        <f t="shared" ca="1" si="99"/>
        <v>#NUM!</v>
      </c>
      <c r="FR48" s="256" t="e">
        <f t="shared" ca="1" si="99"/>
        <v>#NUM!</v>
      </c>
      <c r="FS48" s="256" t="e">
        <f t="shared" ca="1" si="99"/>
        <v>#NUM!</v>
      </c>
      <c r="FT48" s="256" t="e">
        <f t="shared" ca="1" si="99"/>
        <v>#NUM!</v>
      </c>
      <c r="FU48" s="256" t="e">
        <f t="shared" ca="1" si="99"/>
        <v>#NUM!</v>
      </c>
      <c r="FV48" s="256" t="e">
        <f t="shared" ca="1" si="99"/>
        <v>#NUM!</v>
      </c>
      <c r="FW48" s="256" t="e">
        <f t="shared" ca="1" si="99"/>
        <v>#NUM!</v>
      </c>
      <c r="FX48" s="256" t="e">
        <f t="shared" ca="1" si="99"/>
        <v>#NUM!</v>
      </c>
      <c r="FY48" s="256" t="e">
        <f t="shared" ca="1" si="99"/>
        <v>#NUM!</v>
      </c>
      <c r="FZ48" s="256" t="e">
        <f t="shared" ca="1" si="99"/>
        <v>#NUM!</v>
      </c>
      <c r="GA48" s="256" t="e">
        <f t="shared" ca="1" si="99"/>
        <v>#NUM!</v>
      </c>
      <c r="GB48" s="256" t="e">
        <f t="shared" ca="1" si="99"/>
        <v>#NUM!</v>
      </c>
      <c r="GC48" s="256" t="e">
        <f t="shared" ca="1" si="99"/>
        <v>#NUM!</v>
      </c>
      <c r="GD48" s="256" t="e">
        <f t="shared" ca="1" si="99"/>
        <v>#NUM!</v>
      </c>
      <c r="GE48" s="256" t="e">
        <f t="shared" ca="1" si="99"/>
        <v>#NUM!</v>
      </c>
      <c r="GF48" s="256" t="e">
        <f t="shared" ca="1" si="99"/>
        <v>#NUM!</v>
      </c>
      <c r="GG48" s="256" t="e">
        <f t="shared" ca="1" si="99"/>
        <v>#NUM!</v>
      </c>
      <c r="GH48" s="256" t="e">
        <f t="shared" ca="1" si="99"/>
        <v>#NUM!</v>
      </c>
      <c r="GI48" s="256" t="e">
        <f t="shared" ca="1" si="99"/>
        <v>#NUM!</v>
      </c>
      <c r="GJ48" s="256" t="e">
        <f t="shared" ca="1" si="99"/>
        <v>#NUM!</v>
      </c>
      <c r="GK48" s="256" t="e">
        <f t="shared" ca="1" si="99"/>
        <v>#NUM!</v>
      </c>
      <c r="GL48" s="256" t="e">
        <f t="shared" ca="1" si="99"/>
        <v>#NUM!</v>
      </c>
      <c r="GM48" s="256" t="e">
        <f t="shared" ca="1" si="99"/>
        <v>#NUM!</v>
      </c>
      <c r="GN48" s="256" t="e">
        <f t="shared" ca="1" si="99"/>
        <v>#NUM!</v>
      </c>
      <c r="GO48" s="256" t="e">
        <f t="shared" ca="1" si="99"/>
        <v>#NUM!</v>
      </c>
      <c r="GP48" s="256" t="e">
        <f t="shared" ca="1" si="99"/>
        <v>#NUM!</v>
      </c>
      <c r="GQ48" s="256" t="e">
        <f t="shared" ca="1" si="99"/>
        <v>#NUM!</v>
      </c>
      <c r="GR48" s="256" t="e">
        <f t="shared" ca="1" si="99"/>
        <v>#NUM!</v>
      </c>
      <c r="GS48" s="256" t="e">
        <f t="shared" ca="1" si="99"/>
        <v>#NUM!</v>
      </c>
      <c r="GT48" s="256" t="e">
        <f t="shared" ref="GT48:JE48" ca="1" si="100">GT41 - GT47</f>
        <v>#NUM!</v>
      </c>
      <c r="GU48" s="256" t="e">
        <f t="shared" ca="1" si="100"/>
        <v>#NUM!</v>
      </c>
      <c r="GV48" s="256" t="e">
        <f t="shared" ca="1" si="100"/>
        <v>#NUM!</v>
      </c>
      <c r="GW48" s="256" t="e">
        <f t="shared" ca="1" si="100"/>
        <v>#NUM!</v>
      </c>
      <c r="GX48" s="256" t="e">
        <f t="shared" ca="1" si="100"/>
        <v>#NUM!</v>
      </c>
      <c r="GY48" s="256" t="e">
        <f t="shared" ca="1" si="100"/>
        <v>#NUM!</v>
      </c>
      <c r="GZ48" s="256" t="e">
        <f t="shared" ca="1" si="100"/>
        <v>#NUM!</v>
      </c>
      <c r="HA48" s="256" t="e">
        <f t="shared" ca="1" si="100"/>
        <v>#NUM!</v>
      </c>
      <c r="HB48" s="256" t="e">
        <f t="shared" ca="1" si="100"/>
        <v>#NUM!</v>
      </c>
      <c r="HC48" s="256" t="e">
        <f t="shared" ca="1" si="100"/>
        <v>#NUM!</v>
      </c>
      <c r="HD48" s="256" t="e">
        <f t="shared" ca="1" si="100"/>
        <v>#NUM!</v>
      </c>
      <c r="HE48" s="256" t="e">
        <f t="shared" ca="1" si="100"/>
        <v>#NUM!</v>
      </c>
      <c r="HF48" s="256" t="e">
        <f t="shared" ca="1" si="100"/>
        <v>#NUM!</v>
      </c>
      <c r="HG48" s="256" t="e">
        <f t="shared" ca="1" si="100"/>
        <v>#NUM!</v>
      </c>
      <c r="HH48" s="256" t="e">
        <f t="shared" ca="1" si="100"/>
        <v>#NUM!</v>
      </c>
      <c r="HI48" s="256" t="e">
        <f t="shared" ca="1" si="100"/>
        <v>#NUM!</v>
      </c>
      <c r="HJ48" s="256" t="e">
        <f t="shared" ca="1" si="100"/>
        <v>#NUM!</v>
      </c>
      <c r="HK48" s="256" t="e">
        <f t="shared" ca="1" si="100"/>
        <v>#NUM!</v>
      </c>
      <c r="HL48" s="256" t="e">
        <f t="shared" ca="1" si="100"/>
        <v>#NUM!</v>
      </c>
      <c r="HM48" s="256" t="e">
        <f t="shared" ca="1" si="100"/>
        <v>#NUM!</v>
      </c>
      <c r="HN48" s="256" t="e">
        <f t="shared" ca="1" si="100"/>
        <v>#NUM!</v>
      </c>
      <c r="HO48" s="256" t="e">
        <f t="shared" ca="1" si="100"/>
        <v>#NUM!</v>
      </c>
      <c r="HP48" s="256" t="e">
        <f t="shared" ca="1" si="100"/>
        <v>#NUM!</v>
      </c>
      <c r="HQ48" s="256" t="e">
        <f t="shared" ca="1" si="100"/>
        <v>#NUM!</v>
      </c>
      <c r="HR48" s="256" t="e">
        <f t="shared" ca="1" si="100"/>
        <v>#NUM!</v>
      </c>
      <c r="HS48" s="256" t="e">
        <f t="shared" ca="1" si="100"/>
        <v>#NUM!</v>
      </c>
      <c r="HT48" s="256" t="e">
        <f t="shared" ca="1" si="100"/>
        <v>#NUM!</v>
      </c>
      <c r="HU48" s="256" t="e">
        <f t="shared" ca="1" si="100"/>
        <v>#NUM!</v>
      </c>
      <c r="HV48" s="256" t="e">
        <f t="shared" ca="1" si="100"/>
        <v>#NUM!</v>
      </c>
      <c r="HW48" s="256" t="e">
        <f t="shared" ca="1" si="100"/>
        <v>#NUM!</v>
      </c>
      <c r="HX48" s="256" t="e">
        <f t="shared" ca="1" si="100"/>
        <v>#NUM!</v>
      </c>
      <c r="HY48" s="256" t="e">
        <f t="shared" ca="1" si="100"/>
        <v>#NUM!</v>
      </c>
      <c r="HZ48" s="256" t="e">
        <f t="shared" ca="1" si="100"/>
        <v>#NUM!</v>
      </c>
      <c r="IA48" s="256" t="e">
        <f t="shared" ca="1" si="100"/>
        <v>#NUM!</v>
      </c>
      <c r="IB48" s="256" t="e">
        <f t="shared" ca="1" si="100"/>
        <v>#NUM!</v>
      </c>
      <c r="IC48" s="256" t="e">
        <f t="shared" ca="1" si="100"/>
        <v>#NUM!</v>
      </c>
      <c r="ID48" s="256" t="e">
        <f t="shared" ca="1" si="100"/>
        <v>#NUM!</v>
      </c>
      <c r="IE48" s="256" t="e">
        <f t="shared" ca="1" si="100"/>
        <v>#NUM!</v>
      </c>
      <c r="IF48" s="256" t="e">
        <f t="shared" ca="1" si="100"/>
        <v>#NUM!</v>
      </c>
      <c r="IG48" s="256" t="e">
        <f t="shared" ca="1" si="100"/>
        <v>#NUM!</v>
      </c>
      <c r="IH48" s="256" t="e">
        <f t="shared" ca="1" si="100"/>
        <v>#NUM!</v>
      </c>
      <c r="II48" s="256" t="e">
        <f t="shared" ca="1" si="100"/>
        <v>#NUM!</v>
      </c>
      <c r="IJ48" s="256" t="e">
        <f t="shared" ca="1" si="100"/>
        <v>#NUM!</v>
      </c>
      <c r="IK48" s="256" t="e">
        <f t="shared" ca="1" si="100"/>
        <v>#NUM!</v>
      </c>
      <c r="IL48" s="256" t="e">
        <f t="shared" ca="1" si="100"/>
        <v>#NUM!</v>
      </c>
      <c r="IM48" s="256" t="e">
        <f t="shared" ca="1" si="100"/>
        <v>#NUM!</v>
      </c>
      <c r="IN48" s="256" t="e">
        <f t="shared" ca="1" si="100"/>
        <v>#NUM!</v>
      </c>
      <c r="IO48" s="256" t="e">
        <f t="shared" ca="1" si="100"/>
        <v>#NUM!</v>
      </c>
      <c r="IP48" s="256" t="e">
        <f t="shared" ca="1" si="100"/>
        <v>#NUM!</v>
      </c>
      <c r="IQ48" s="256" t="e">
        <f t="shared" ca="1" si="100"/>
        <v>#NUM!</v>
      </c>
      <c r="IR48" s="256" t="e">
        <f t="shared" ca="1" si="100"/>
        <v>#NUM!</v>
      </c>
      <c r="IS48" s="256" t="e">
        <f t="shared" ca="1" si="100"/>
        <v>#NUM!</v>
      </c>
      <c r="IT48" s="256" t="e">
        <f t="shared" ca="1" si="100"/>
        <v>#NUM!</v>
      </c>
      <c r="IU48" s="256" t="e">
        <f t="shared" ca="1" si="100"/>
        <v>#NUM!</v>
      </c>
      <c r="IV48" s="256" t="e">
        <f t="shared" ca="1" si="100"/>
        <v>#NUM!</v>
      </c>
      <c r="IW48" s="256" t="e">
        <f t="shared" ca="1" si="100"/>
        <v>#NUM!</v>
      </c>
      <c r="IX48" s="256" t="e">
        <f t="shared" ca="1" si="100"/>
        <v>#NUM!</v>
      </c>
      <c r="IY48" s="256" t="e">
        <f t="shared" ca="1" si="100"/>
        <v>#NUM!</v>
      </c>
      <c r="IZ48" s="256" t="e">
        <f t="shared" ca="1" si="100"/>
        <v>#NUM!</v>
      </c>
      <c r="JA48" s="256" t="e">
        <f t="shared" ca="1" si="100"/>
        <v>#NUM!</v>
      </c>
      <c r="JB48" s="256" t="e">
        <f t="shared" ca="1" si="100"/>
        <v>#NUM!</v>
      </c>
      <c r="JC48" s="256" t="e">
        <f t="shared" ca="1" si="100"/>
        <v>#NUM!</v>
      </c>
      <c r="JD48" s="256" t="e">
        <f t="shared" ca="1" si="100"/>
        <v>#NUM!</v>
      </c>
      <c r="JE48" s="256" t="e">
        <f t="shared" ca="1" si="100"/>
        <v>#NUM!</v>
      </c>
      <c r="JF48" s="256" t="e">
        <f t="shared" ref="JF48:JL48" ca="1" si="101">JF41 - JF47</f>
        <v>#NUM!</v>
      </c>
      <c r="JG48" s="256" t="e">
        <f t="shared" ca="1" si="101"/>
        <v>#NUM!</v>
      </c>
      <c r="JH48" s="256" t="e">
        <f t="shared" ca="1" si="101"/>
        <v>#NUM!</v>
      </c>
      <c r="JI48" s="256" t="e">
        <f t="shared" ca="1" si="101"/>
        <v>#NUM!</v>
      </c>
      <c r="JJ48" s="256" t="e">
        <f t="shared" ca="1" si="101"/>
        <v>#NUM!</v>
      </c>
      <c r="JK48" s="256" t="e">
        <f t="shared" ca="1" si="101"/>
        <v>#NUM!</v>
      </c>
      <c r="JL48" s="256" t="e">
        <f t="shared" ca="1" si="101"/>
        <v>#NUM!</v>
      </c>
      <c r="JM48" s="251" t="s">
        <v>321</v>
      </c>
    </row>
    <row r="49" spans="1:273" x14ac:dyDescent="0.25">
      <c r="I49" s="265"/>
      <c r="J49" s="265"/>
      <c r="K49" s="265"/>
      <c r="L49" s="265"/>
      <c r="M49" s="265"/>
      <c r="N49" s="265"/>
      <c r="O49" s="265"/>
      <c r="P49" s="265"/>
      <c r="Q49" s="265"/>
      <c r="R49" s="265"/>
      <c r="S49" s="265"/>
      <c r="T49" s="265"/>
      <c r="U49" s="265"/>
      <c r="V49" s="265"/>
      <c r="W49" s="265"/>
      <c r="X49" s="265"/>
      <c r="Y49" s="265"/>
      <c r="Z49" s="265"/>
      <c r="AA49" s="265"/>
      <c r="AB49" s="265"/>
      <c r="AC49" s="265"/>
      <c r="AD49" s="265"/>
      <c r="JM49" s="92" t="s">
        <v>321</v>
      </c>
    </row>
    <row r="50" spans="1:273" x14ac:dyDescent="0.25">
      <c r="C50" s="247" t="s">
        <v>55</v>
      </c>
      <c r="I50" s="265"/>
      <c r="J50" s="265"/>
      <c r="K50" s="265"/>
      <c r="L50" s="265"/>
      <c r="M50" s="265"/>
      <c r="N50" s="265"/>
      <c r="O50" s="265"/>
      <c r="P50" s="265"/>
      <c r="Q50" s="265"/>
      <c r="R50" s="265"/>
      <c r="S50" s="265"/>
      <c r="T50" s="265"/>
      <c r="U50" s="265"/>
      <c r="V50" s="265"/>
      <c r="W50" s="265"/>
      <c r="X50" s="265"/>
      <c r="Y50" s="265"/>
      <c r="Z50" s="265"/>
      <c r="AA50" s="265"/>
      <c r="AB50" s="265"/>
      <c r="AC50" s="265"/>
      <c r="AD50" s="265"/>
      <c r="JM50" s="92" t="s">
        <v>321</v>
      </c>
    </row>
    <row r="51" spans="1:273" s="251" customFormat="1" x14ac:dyDescent="0.25">
      <c r="A51" s="260"/>
      <c r="B51" s="260"/>
      <c r="C51" s="260"/>
      <c r="D51" s="251" t="s">
        <v>26</v>
      </c>
      <c r="F51" s="251" t="s">
        <v>22</v>
      </c>
      <c r="G51" s="256">
        <f>SUM(I51:JL51)</f>
        <v>0</v>
      </c>
      <c r="I51" s="256">
        <f>I140</f>
        <v>0</v>
      </c>
      <c r="J51" s="256">
        <f t="shared" ref="J51:BU51" si="102">J140</f>
        <v>0</v>
      </c>
      <c r="K51" s="256">
        <f t="shared" si="102"/>
        <v>0</v>
      </c>
      <c r="L51" s="256">
        <f t="shared" si="102"/>
        <v>0</v>
      </c>
      <c r="M51" s="256">
        <f t="shared" si="102"/>
        <v>0</v>
      </c>
      <c r="N51" s="256">
        <f t="shared" si="102"/>
        <v>0</v>
      </c>
      <c r="O51" s="256">
        <f t="shared" si="102"/>
        <v>0</v>
      </c>
      <c r="P51" s="256">
        <f t="shared" si="102"/>
        <v>0</v>
      </c>
      <c r="Q51" s="256">
        <f t="shared" si="102"/>
        <v>0</v>
      </c>
      <c r="R51" s="256">
        <f t="shared" si="102"/>
        <v>0</v>
      </c>
      <c r="S51" s="256">
        <f t="shared" si="102"/>
        <v>0</v>
      </c>
      <c r="T51" s="256">
        <f t="shared" si="102"/>
        <v>0</v>
      </c>
      <c r="U51" s="256">
        <f t="shared" si="102"/>
        <v>0</v>
      </c>
      <c r="V51" s="256">
        <f t="shared" si="102"/>
        <v>0</v>
      </c>
      <c r="W51" s="256">
        <f t="shared" si="102"/>
        <v>0</v>
      </c>
      <c r="X51" s="256">
        <f t="shared" si="102"/>
        <v>0</v>
      </c>
      <c r="Y51" s="256">
        <f t="shared" si="102"/>
        <v>0</v>
      </c>
      <c r="Z51" s="256">
        <f t="shared" si="102"/>
        <v>0</v>
      </c>
      <c r="AA51" s="256">
        <f t="shared" si="102"/>
        <v>0</v>
      </c>
      <c r="AB51" s="256">
        <f t="shared" si="102"/>
        <v>0</v>
      </c>
      <c r="AC51" s="256">
        <f t="shared" si="102"/>
        <v>0</v>
      </c>
      <c r="AD51" s="256">
        <f t="shared" si="102"/>
        <v>0</v>
      </c>
      <c r="AE51" s="256">
        <f t="shared" si="102"/>
        <v>0</v>
      </c>
      <c r="AF51" s="256">
        <f t="shared" si="102"/>
        <v>0</v>
      </c>
      <c r="AG51" s="256">
        <f t="shared" si="102"/>
        <v>0</v>
      </c>
      <c r="AH51" s="256">
        <f t="shared" si="102"/>
        <v>0</v>
      </c>
      <c r="AI51" s="256">
        <f t="shared" si="102"/>
        <v>0</v>
      </c>
      <c r="AJ51" s="256">
        <f t="shared" si="102"/>
        <v>0</v>
      </c>
      <c r="AK51" s="256">
        <f t="shared" si="102"/>
        <v>0</v>
      </c>
      <c r="AL51" s="256">
        <f t="shared" si="102"/>
        <v>0</v>
      </c>
      <c r="AM51" s="256">
        <f t="shared" si="102"/>
        <v>0</v>
      </c>
      <c r="AN51" s="256">
        <f t="shared" si="102"/>
        <v>0</v>
      </c>
      <c r="AO51" s="256">
        <f t="shared" si="102"/>
        <v>0</v>
      </c>
      <c r="AP51" s="256">
        <f t="shared" si="102"/>
        <v>0</v>
      </c>
      <c r="AQ51" s="256">
        <f t="shared" si="102"/>
        <v>0</v>
      </c>
      <c r="AR51" s="256">
        <f t="shared" si="102"/>
        <v>0</v>
      </c>
      <c r="AS51" s="256">
        <f t="shared" si="102"/>
        <v>0</v>
      </c>
      <c r="AT51" s="256">
        <f t="shared" si="102"/>
        <v>0</v>
      </c>
      <c r="AU51" s="256">
        <f t="shared" si="102"/>
        <v>0</v>
      </c>
      <c r="AV51" s="256">
        <f t="shared" si="102"/>
        <v>0</v>
      </c>
      <c r="AW51" s="256">
        <f t="shared" si="102"/>
        <v>0</v>
      </c>
      <c r="AX51" s="256">
        <f t="shared" si="102"/>
        <v>0</v>
      </c>
      <c r="AY51" s="256">
        <f t="shared" si="102"/>
        <v>0</v>
      </c>
      <c r="AZ51" s="256">
        <f t="shared" si="102"/>
        <v>0</v>
      </c>
      <c r="BA51" s="256">
        <f t="shared" si="102"/>
        <v>0</v>
      </c>
      <c r="BB51" s="256">
        <f t="shared" si="102"/>
        <v>0</v>
      </c>
      <c r="BC51" s="256">
        <f t="shared" si="102"/>
        <v>0</v>
      </c>
      <c r="BD51" s="256">
        <f t="shared" si="102"/>
        <v>0</v>
      </c>
      <c r="BE51" s="256">
        <f t="shared" si="102"/>
        <v>0</v>
      </c>
      <c r="BF51" s="256">
        <f t="shared" si="102"/>
        <v>0</v>
      </c>
      <c r="BG51" s="256">
        <f t="shared" si="102"/>
        <v>0</v>
      </c>
      <c r="BH51" s="256">
        <f t="shared" si="102"/>
        <v>0</v>
      </c>
      <c r="BI51" s="256">
        <f t="shared" si="102"/>
        <v>0</v>
      </c>
      <c r="BJ51" s="256">
        <f t="shared" si="102"/>
        <v>0</v>
      </c>
      <c r="BK51" s="256">
        <f t="shared" si="102"/>
        <v>0</v>
      </c>
      <c r="BL51" s="256">
        <f t="shared" si="102"/>
        <v>0</v>
      </c>
      <c r="BM51" s="256">
        <f t="shared" si="102"/>
        <v>0</v>
      </c>
      <c r="BN51" s="256">
        <f t="shared" si="102"/>
        <v>0</v>
      </c>
      <c r="BO51" s="256">
        <f t="shared" si="102"/>
        <v>0</v>
      </c>
      <c r="BP51" s="256">
        <f t="shared" si="102"/>
        <v>0</v>
      </c>
      <c r="BQ51" s="256">
        <f t="shared" si="102"/>
        <v>0</v>
      </c>
      <c r="BR51" s="256">
        <f t="shared" si="102"/>
        <v>0</v>
      </c>
      <c r="BS51" s="256">
        <f t="shared" si="102"/>
        <v>0</v>
      </c>
      <c r="BT51" s="256">
        <f t="shared" si="102"/>
        <v>0</v>
      </c>
      <c r="BU51" s="256">
        <f t="shared" si="102"/>
        <v>0</v>
      </c>
      <c r="BV51" s="256">
        <f t="shared" ref="BV51:EG51" si="103">BV140</f>
        <v>0</v>
      </c>
      <c r="BW51" s="256">
        <f t="shared" si="103"/>
        <v>0</v>
      </c>
      <c r="BX51" s="256">
        <f t="shared" si="103"/>
        <v>0</v>
      </c>
      <c r="BY51" s="256">
        <f t="shared" si="103"/>
        <v>0</v>
      </c>
      <c r="BZ51" s="256">
        <f t="shared" si="103"/>
        <v>0</v>
      </c>
      <c r="CA51" s="256">
        <f t="shared" si="103"/>
        <v>0</v>
      </c>
      <c r="CB51" s="256">
        <f t="shared" si="103"/>
        <v>0</v>
      </c>
      <c r="CC51" s="256">
        <f t="shared" si="103"/>
        <v>0</v>
      </c>
      <c r="CD51" s="256">
        <f t="shared" si="103"/>
        <v>0</v>
      </c>
      <c r="CE51" s="256">
        <f t="shared" si="103"/>
        <v>0</v>
      </c>
      <c r="CF51" s="256">
        <f t="shared" si="103"/>
        <v>0</v>
      </c>
      <c r="CG51" s="256">
        <f t="shared" si="103"/>
        <v>0</v>
      </c>
      <c r="CH51" s="256">
        <f t="shared" si="103"/>
        <v>0</v>
      </c>
      <c r="CI51" s="256">
        <f t="shared" si="103"/>
        <v>0</v>
      </c>
      <c r="CJ51" s="256">
        <f t="shared" si="103"/>
        <v>0</v>
      </c>
      <c r="CK51" s="256">
        <f t="shared" si="103"/>
        <v>0</v>
      </c>
      <c r="CL51" s="256">
        <f t="shared" si="103"/>
        <v>0</v>
      </c>
      <c r="CM51" s="256">
        <f t="shared" si="103"/>
        <v>0</v>
      </c>
      <c r="CN51" s="256">
        <f t="shared" si="103"/>
        <v>0</v>
      </c>
      <c r="CO51" s="256">
        <f t="shared" si="103"/>
        <v>0</v>
      </c>
      <c r="CP51" s="256">
        <f t="shared" si="103"/>
        <v>0</v>
      </c>
      <c r="CQ51" s="256">
        <f t="shared" si="103"/>
        <v>0</v>
      </c>
      <c r="CR51" s="256">
        <f t="shared" si="103"/>
        <v>0</v>
      </c>
      <c r="CS51" s="256">
        <f t="shared" si="103"/>
        <v>0</v>
      </c>
      <c r="CT51" s="256">
        <f t="shared" si="103"/>
        <v>0</v>
      </c>
      <c r="CU51" s="256">
        <f t="shared" si="103"/>
        <v>0</v>
      </c>
      <c r="CV51" s="256">
        <f t="shared" si="103"/>
        <v>0</v>
      </c>
      <c r="CW51" s="256">
        <f t="shared" si="103"/>
        <v>0</v>
      </c>
      <c r="CX51" s="256">
        <f t="shared" si="103"/>
        <v>0</v>
      </c>
      <c r="CY51" s="256">
        <f t="shared" si="103"/>
        <v>0</v>
      </c>
      <c r="CZ51" s="256">
        <f t="shared" si="103"/>
        <v>0</v>
      </c>
      <c r="DA51" s="256">
        <f t="shared" si="103"/>
        <v>0</v>
      </c>
      <c r="DB51" s="256">
        <f t="shared" si="103"/>
        <v>0</v>
      </c>
      <c r="DC51" s="256">
        <f t="shared" si="103"/>
        <v>0</v>
      </c>
      <c r="DD51" s="256">
        <f t="shared" si="103"/>
        <v>0</v>
      </c>
      <c r="DE51" s="256">
        <f t="shared" si="103"/>
        <v>0</v>
      </c>
      <c r="DF51" s="256">
        <f t="shared" si="103"/>
        <v>0</v>
      </c>
      <c r="DG51" s="256">
        <f t="shared" si="103"/>
        <v>0</v>
      </c>
      <c r="DH51" s="256">
        <f t="shared" si="103"/>
        <v>0</v>
      </c>
      <c r="DI51" s="256">
        <f t="shared" si="103"/>
        <v>0</v>
      </c>
      <c r="DJ51" s="256">
        <f t="shared" si="103"/>
        <v>0</v>
      </c>
      <c r="DK51" s="256">
        <f t="shared" si="103"/>
        <v>0</v>
      </c>
      <c r="DL51" s="256">
        <f t="shared" si="103"/>
        <v>0</v>
      </c>
      <c r="DM51" s="256">
        <f t="shared" si="103"/>
        <v>0</v>
      </c>
      <c r="DN51" s="256">
        <f t="shared" si="103"/>
        <v>0</v>
      </c>
      <c r="DO51" s="256">
        <f t="shared" si="103"/>
        <v>0</v>
      </c>
      <c r="DP51" s="256">
        <f t="shared" si="103"/>
        <v>0</v>
      </c>
      <c r="DQ51" s="256">
        <f t="shared" si="103"/>
        <v>0</v>
      </c>
      <c r="DR51" s="256">
        <f t="shared" si="103"/>
        <v>0</v>
      </c>
      <c r="DS51" s="256">
        <f t="shared" si="103"/>
        <v>0</v>
      </c>
      <c r="DT51" s="256">
        <f t="shared" si="103"/>
        <v>0</v>
      </c>
      <c r="DU51" s="256">
        <f t="shared" si="103"/>
        <v>0</v>
      </c>
      <c r="DV51" s="256">
        <f t="shared" si="103"/>
        <v>0</v>
      </c>
      <c r="DW51" s="256">
        <f t="shared" si="103"/>
        <v>0</v>
      </c>
      <c r="DX51" s="256">
        <f t="shared" si="103"/>
        <v>0</v>
      </c>
      <c r="DY51" s="256">
        <f t="shared" si="103"/>
        <v>0</v>
      </c>
      <c r="DZ51" s="256">
        <f t="shared" si="103"/>
        <v>0</v>
      </c>
      <c r="EA51" s="256">
        <f t="shared" si="103"/>
        <v>0</v>
      </c>
      <c r="EB51" s="256">
        <f t="shared" si="103"/>
        <v>0</v>
      </c>
      <c r="EC51" s="256">
        <f t="shared" si="103"/>
        <v>0</v>
      </c>
      <c r="ED51" s="256">
        <f t="shared" si="103"/>
        <v>0</v>
      </c>
      <c r="EE51" s="256">
        <f t="shared" si="103"/>
        <v>0</v>
      </c>
      <c r="EF51" s="256">
        <f t="shared" si="103"/>
        <v>0</v>
      </c>
      <c r="EG51" s="256">
        <f t="shared" si="103"/>
        <v>0</v>
      </c>
      <c r="EH51" s="256">
        <f t="shared" ref="EH51:GS51" si="104">EH140</f>
        <v>0</v>
      </c>
      <c r="EI51" s="256">
        <f t="shared" si="104"/>
        <v>0</v>
      </c>
      <c r="EJ51" s="256">
        <f t="shared" si="104"/>
        <v>0</v>
      </c>
      <c r="EK51" s="256">
        <f t="shared" si="104"/>
        <v>0</v>
      </c>
      <c r="EL51" s="256">
        <f t="shared" si="104"/>
        <v>0</v>
      </c>
      <c r="EM51" s="256">
        <f t="shared" si="104"/>
        <v>0</v>
      </c>
      <c r="EN51" s="256">
        <f t="shared" si="104"/>
        <v>0</v>
      </c>
      <c r="EO51" s="256">
        <f t="shared" si="104"/>
        <v>0</v>
      </c>
      <c r="EP51" s="256">
        <f t="shared" si="104"/>
        <v>0</v>
      </c>
      <c r="EQ51" s="256">
        <f t="shared" si="104"/>
        <v>0</v>
      </c>
      <c r="ER51" s="256">
        <f t="shared" si="104"/>
        <v>0</v>
      </c>
      <c r="ES51" s="256">
        <f t="shared" si="104"/>
        <v>0</v>
      </c>
      <c r="ET51" s="256">
        <f t="shared" si="104"/>
        <v>0</v>
      </c>
      <c r="EU51" s="256">
        <f t="shared" si="104"/>
        <v>0</v>
      </c>
      <c r="EV51" s="256">
        <f t="shared" si="104"/>
        <v>0</v>
      </c>
      <c r="EW51" s="256">
        <f t="shared" si="104"/>
        <v>0</v>
      </c>
      <c r="EX51" s="256">
        <f t="shared" si="104"/>
        <v>0</v>
      </c>
      <c r="EY51" s="256">
        <f t="shared" si="104"/>
        <v>0</v>
      </c>
      <c r="EZ51" s="256">
        <f t="shared" si="104"/>
        <v>0</v>
      </c>
      <c r="FA51" s="256">
        <f t="shared" si="104"/>
        <v>0</v>
      </c>
      <c r="FB51" s="256">
        <f t="shared" si="104"/>
        <v>0</v>
      </c>
      <c r="FC51" s="256">
        <f t="shared" si="104"/>
        <v>0</v>
      </c>
      <c r="FD51" s="256">
        <f t="shared" si="104"/>
        <v>0</v>
      </c>
      <c r="FE51" s="256">
        <f t="shared" si="104"/>
        <v>0</v>
      </c>
      <c r="FF51" s="256">
        <f t="shared" si="104"/>
        <v>0</v>
      </c>
      <c r="FG51" s="256">
        <f t="shared" si="104"/>
        <v>0</v>
      </c>
      <c r="FH51" s="256">
        <f t="shared" si="104"/>
        <v>0</v>
      </c>
      <c r="FI51" s="256">
        <f t="shared" si="104"/>
        <v>0</v>
      </c>
      <c r="FJ51" s="256">
        <f t="shared" si="104"/>
        <v>0</v>
      </c>
      <c r="FK51" s="256">
        <f t="shared" si="104"/>
        <v>0</v>
      </c>
      <c r="FL51" s="256">
        <f t="shared" si="104"/>
        <v>0</v>
      </c>
      <c r="FM51" s="256">
        <f t="shared" si="104"/>
        <v>0</v>
      </c>
      <c r="FN51" s="256">
        <f t="shared" si="104"/>
        <v>0</v>
      </c>
      <c r="FO51" s="256">
        <f t="shared" si="104"/>
        <v>0</v>
      </c>
      <c r="FP51" s="256">
        <f t="shared" si="104"/>
        <v>0</v>
      </c>
      <c r="FQ51" s="256">
        <f t="shared" si="104"/>
        <v>0</v>
      </c>
      <c r="FR51" s="256">
        <f t="shared" si="104"/>
        <v>0</v>
      </c>
      <c r="FS51" s="256">
        <f t="shared" si="104"/>
        <v>0</v>
      </c>
      <c r="FT51" s="256">
        <f t="shared" si="104"/>
        <v>0</v>
      </c>
      <c r="FU51" s="256">
        <f t="shared" si="104"/>
        <v>0</v>
      </c>
      <c r="FV51" s="256">
        <f t="shared" si="104"/>
        <v>0</v>
      </c>
      <c r="FW51" s="256">
        <f t="shared" si="104"/>
        <v>0</v>
      </c>
      <c r="FX51" s="256">
        <f t="shared" si="104"/>
        <v>0</v>
      </c>
      <c r="FY51" s="256">
        <f t="shared" si="104"/>
        <v>0</v>
      </c>
      <c r="FZ51" s="256">
        <f t="shared" si="104"/>
        <v>0</v>
      </c>
      <c r="GA51" s="256">
        <f t="shared" si="104"/>
        <v>0</v>
      </c>
      <c r="GB51" s="256">
        <f t="shared" si="104"/>
        <v>0</v>
      </c>
      <c r="GC51" s="256">
        <f t="shared" si="104"/>
        <v>0</v>
      </c>
      <c r="GD51" s="256">
        <f t="shared" si="104"/>
        <v>0</v>
      </c>
      <c r="GE51" s="256">
        <f t="shared" si="104"/>
        <v>0</v>
      </c>
      <c r="GF51" s="256">
        <f t="shared" si="104"/>
        <v>0</v>
      </c>
      <c r="GG51" s="256">
        <f t="shared" si="104"/>
        <v>0</v>
      </c>
      <c r="GH51" s="256">
        <f t="shared" si="104"/>
        <v>0</v>
      </c>
      <c r="GI51" s="256">
        <f t="shared" si="104"/>
        <v>0</v>
      </c>
      <c r="GJ51" s="256">
        <f t="shared" si="104"/>
        <v>0</v>
      </c>
      <c r="GK51" s="256">
        <f t="shared" si="104"/>
        <v>0</v>
      </c>
      <c r="GL51" s="256">
        <f t="shared" si="104"/>
        <v>0</v>
      </c>
      <c r="GM51" s="256">
        <f t="shared" si="104"/>
        <v>0</v>
      </c>
      <c r="GN51" s="256">
        <f t="shared" si="104"/>
        <v>0</v>
      </c>
      <c r="GO51" s="256">
        <f t="shared" si="104"/>
        <v>0</v>
      </c>
      <c r="GP51" s="256">
        <f t="shared" si="104"/>
        <v>0</v>
      </c>
      <c r="GQ51" s="256">
        <f t="shared" si="104"/>
        <v>0</v>
      </c>
      <c r="GR51" s="256">
        <f t="shared" si="104"/>
        <v>0</v>
      </c>
      <c r="GS51" s="256">
        <f t="shared" si="104"/>
        <v>0</v>
      </c>
      <c r="GT51" s="256">
        <f t="shared" ref="GT51:JE51" si="105">GT140</f>
        <v>0</v>
      </c>
      <c r="GU51" s="256">
        <f t="shared" si="105"/>
        <v>0</v>
      </c>
      <c r="GV51" s="256">
        <f t="shared" si="105"/>
        <v>0</v>
      </c>
      <c r="GW51" s="256">
        <f t="shared" si="105"/>
        <v>0</v>
      </c>
      <c r="GX51" s="256">
        <f t="shared" si="105"/>
        <v>0</v>
      </c>
      <c r="GY51" s="256">
        <f t="shared" si="105"/>
        <v>0</v>
      </c>
      <c r="GZ51" s="256">
        <f t="shared" si="105"/>
        <v>0</v>
      </c>
      <c r="HA51" s="256">
        <f t="shared" si="105"/>
        <v>0</v>
      </c>
      <c r="HB51" s="256">
        <f t="shared" si="105"/>
        <v>0</v>
      </c>
      <c r="HC51" s="256">
        <f t="shared" si="105"/>
        <v>0</v>
      </c>
      <c r="HD51" s="256">
        <f t="shared" si="105"/>
        <v>0</v>
      </c>
      <c r="HE51" s="256">
        <f t="shared" si="105"/>
        <v>0</v>
      </c>
      <c r="HF51" s="256">
        <f t="shared" si="105"/>
        <v>0</v>
      </c>
      <c r="HG51" s="256">
        <f t="shared" si="105"/>
        <v>0</v>
      </c>
      <c r="HH51" s="256">
        <f t="shared" si="105"/>
        <v>0</v>
      </c>
      <c r="HI51" s="256">
        <f t="shared" si="105"/>
        <v>0</v>
      </c>
      <c r="HJ51" s="256">
        <f t="shared" si="105"/>
        <v>0</v>
      </c>
      <c r="HK51" s="256">
        <f t="shared" si="105"/>
        <v>0</v>
      </c>
      <c r="HL51" s="256">
        <f t="shared" si="105"/>
        <v>0</v>
      </c>
      <c r="HM51" s="256">
        <f t="shared" si="105"/>
        <v>0</v>
      </c>
      <c r="HN51" s="256">
        <f t="shared" si="105"/>
        <v>0</v>
      </c>
      <c r="HO51" s="256">
        <f t="shared" si="105"/>
        <v>0</v>
      </c>
      <c r="HP51" s="256">
        <f t="shared" si="105"/>
        <v>0</v>
      </c>
      <c r="HQ51" s="256">
        <f t="shared" si="105"/>
        <v>0</v>
      </c>
      <c r="HR51" s="256">
        <f t="shared" si="105"/>
        <v>0</v>
      </c>
      <c r="HS51" s="256">
        <f t="shared" si="105"/>
        <v>0</v>
      </c>
      <c r="HT51" s="256">
        <f t="shared" si="105"/>
        <v>0</v>
      </c>
      <c r="HU51" s="256">
        <f t="shared" si="105"/>
        <v>0</v>
      </c>
      <c r="HV51" s="256">
        <f t="shared" si="105"/>
        <v>0</v>
      </c>
      <c r="HW51" s="256">
        <f t="shared" si="105"/>
        <v>0</v>
      </c>
      <c r="HX51" s="256">
        <f t="shared" si="105"/>
        <v>0</v>
      </c>
      <c r="HY51" s="256">
        <f t="shared" si="105"/>
        <v>0</v>
      </c>
      <c r="HZ51" s="256">
        <f t="shared" si="105"/>
        <v>0</v>
      </c>
      <c r="IA51" s="256">
        <f t="shared" si="105"/>
        <v>0</v>
      </c>
      <c r="IB51" s="256">
        <f t="shared" si="105"/>
        <v>0</v>
      </c>
      <c r="IC51" s="256">
        <f t="shared" si="105"/>
        <v>0</v>
      </c>
      <c r="ID51" s="256">
        <f t="shared" si="105"/>
        <v>0</v>
      </c>
      <c r="IE51" s="256">
        <f t="shared" si="105"/>
        <v>0</v>
      </c>
      <c r="IF51" s="256">
        <f t="shared" si="105"/>
        <v>0</v>
      </c>
      <c r="IG51" s="256">
        <f t="shared" si="105"/>
        <v>0</v>
      </c>
      <c r="IH51" s="256">
        <f t="shared" si="105"/>
        <v>0</v>
      </c>
      <c r="II51" s="256">
        <f t="shared" si="105"/>
        <v>0</v>
      </c>
      <c r="IJ51" s="256">
        <f t="shared" si="105"/>
        <v>0</v>
      </c>
      <c r="IK51" s="256">
        <f t="shared" si="105"/>
        <v>0</v>
      </c>
      <c r="IL51" s="256">
        <f t="shared" si="105"/>
        <v>0</v>
      </c>
      <c r="IM51" s="256">
        <f t="shared" si="105"/>
        <v>0</v>
      </c>
      <c r="IN51" s="256">
        <f t="shared" si="105"/>
        <v>0</v>
      </c>
      <c r="IO51" s="256">
        <f t="shared" si="105"/>
        <v>0</v>
      </c>
      <c r="IP51" s="256">
        <f t="shared" si="105"/>
        <v>0</v>
      </c>
      <c r="IQ51" s="256">
        <f t="shared" si="105"/>
        <v>0</v>
      </c>
      <c r="IR51" s="256">
        <f t="shared" si="105"/>
        <v>0</v>
      </c>
      <c r="IS51" s="256">
        <f t="shared" si="105"/>
        <v>0</v>
      </c>
      <c r="IT51" s="256">
        <f t="shared" si="105"/>
        <v>0</v>
      </c>
      <c r="IU51" s="256">
        <f t="shared" si="105"/>
        <v>0</v>
      </c>
      <c r="IV51" s="256">
        <f t="shared" si="105"/>
        <v>0</v>
      </c>
      <c r="IW51" s="256">
        <f t="shared" si="105"/>
        <v>0</v>
      </c>
      <c r="IX51" s="256">
        <f t="shared" si="105"/>
        <v>0</v>
      </c>
      <c r="IY51" s="256">
        <f t="shared" si="105"/>
        <v>0</v>
      </c>
      <c r="IZ51" s="256">
        <f t="shared" si="105"/>
        <v>0</v>
      </c>
      <c r="JA51" s="256">
        <f t="shared" si="105"/>
        <v>0</v>
      </c>
      <c r="JB51" s="256">
        <f t="shared" si="105"/>
        <v>0</v>
      </c>
      <c r="JC51" s="256">
        <f t="shared" si="105"/>
        <v>0</v>
      </c>
      <c r="JD51" s="256">
        <f t="shared" si="105"/>
        <v>0</v>
      </c>
      <c r="JE51" s="256">
        <f t="shared" si="105"/>
        <v>0</v>
      </c>
      <c r="JF51" s="256">
        <f t="shared" ref="JF51:JL51" si="106">JF140</f>
        <v>0</v>
      </c>
      <c r="JG51" s="256">
        <f t="shared" si="106"/>
        <v>0</v>
      </c>
      <c r="JH51" s="256">
        <f t="shared" si="106"/>
        <v>0</v>
      </c>
      <c r="JI51" s="256">
        <f t="shared" si="106"/>
        <v>0</v>
      </c>
      <c r="JJ51" s="256">
        <f t="shared" si="106"/>
        <v>0</v>
      </c>
      <c r="JK51" s="256">
        <f t="shared" si="106"/>
        <v>0</v>
      </c>
      <c r="JL51" s="256">
        <f t="shared" si="106"/>
        <v>0</v>
      </c>
      <c r="JM51" s="251" t="s">
        <v>321</v>
      </c>
    </row>
    <row r="52" spans="1:273" s="251" customFormat="1" x14ac:dyDescent="0.25">
      <c r="A52" s="260"/>
      <c r="B52" s="260"/>
      <c r="C52" s="260"/>
      <c r="D52" s="251" t="s">
        <v>27</v>
      </c>
      <c r="F52" s="251" t="s">
        <v>22</v>
      </c>
      <c r="G52" s="256" t="e">
        <f>SUM(I52:JL52)</f>
        <v>#NUM!</v>
      </c>
      <c r="I52" s="256" t="e">
        <f t="shared" ref="I52:AN52" si="107">I121</f>
        <v>#NUM!</v>
      </c>
      <c r="J52" s="256" t="e">
        <f t="shared" si="107"/>
        <v>#NUM!</v>
      </c>
      <c r="K52" s="256" t="e">
        <f t="shared" si="107"/>
        <v>#NUM!</v>
      </c>
      <c r="L52" s="256" t="e">
        <f t="shared" si="107"/>
        <v>#NUM!</v>
      </c>
      <c r="M52" s="256" t="e">
        <f t="shared" si="107"/>
        <v>#NUM!</v>
      </c>
      <c r="N52" s="256" t="e">
        <f t="shared" si="107"/>
        <v>#NUM!</v>
      </c>
      <c r="O52" s="256" t="e">
        <f t="shared" si="107"/>
        <v>#NUM!</v>
      </c>
      <c r="P52" s="256" t="e">
        <f t="shared" si="107"/>
        <v>#NUM!</v>
      </c>
      <c r="Q52" s="256" t="e">
        <f t="shared" si="107"/>
        <v>#NUM!</v>
      </c>
      <c r="R52" s="256" t="e">
        <f t="shared" si="107"/>
        <v>#NUM!</v>
      </c>
      <c r="S52" s="256" t="e">
        <f t="shared" si="107"/>
        <v>#NUM!</v>
      </c>
      <c r="T52" s="256" t="e">
        <f t="shared" si="107"/>
        <v>#NUM!</v>
      </c>
      <c r="U52" s="256" t="e">
        <f t="shared" si="107"/>
        <v>#NUM!</v>
      </c>
      <c r="V52" s="256" t="e">
        <f t="shared" si="107"/>
        <v>#NUM!</v>
      </c>
      <c r="W52" s="256" t="e">
        <f t="shared" si="107"/>
        <v>#NUM!</v>
      </c>
      <c r="X52" s="256" t="e">
        <f t="shared" si="107"/>
        <v>#NUM!</v>
      </c>
      <c r="Y52" s="256" t="e">
        <f t="shared" si="107"/>
        <v>#NUM!</v>
      </c>
      <c r="Z52" s="256" t="e">
        <f t="shared" si="107"/>
        <v>#NUM!</v>
      </c>
      <c r="AA52" s="256" t="e">
        <f t="shared" si="107"/>
        <v>#NUM!</v>
      </c>
      <c r="AB52" s="256" t="e">
        <f t="shared" si="107"/>
        <v>#NUM!</v>
      </c>
      <c r="AC52" s="256" t="e">
        <f t="shared" si="107"/>
        <v>#NUM!</v>
      </c>
      <c r="AD52" s="256" t="e">
        <f t="shared" si="107"/>
        <v>#NUM!</v>
      </c>
      <c r="AE52" s="256" t="e">
        <f t="shared" si="107"/>
        <v>#NUM!</v>
      </c>
      <c r="AF52" s="256" t="e">
        <f t="shared" si="107"/>
        <v>#NUM!</v>
      </c>
      <c r="AG52" s="256" t="e">
        <f t="shared" si="107"/>
        <v>#NUM!</v>
      </c>
      <c r="AH52" s="256" t="e">
        <f t="shared" si="107"/>
        <v>#NUM!</v>
      </c>
      <c r="AI52" s="256" t="e">
        <f t="shared" si="107"/>
        <v>#NUM!</v>
      </c>
      <c r="AJ52" s="256" t="e">
        <f t="shared" si="107"/>
        <v>#NUM!</v>
      </c>
      <c r="AK52" s="256" t="e">
        <f t="shared" si="107"/>
        <v>#NUM!</v>
      </c>
      <c r="AL52" s="256" t="e">
        <f t="shared" si="107"/>
        <v>#NUM!</v>
      </c>
      <c r="AM52" s="256" t="e">
        <f t="shared" si="107"/>
        <v>#NUM!</v>
      </c>
      <c r="AN52" s="256" t="e">
        <f t="shared" si="107"/>
        <v>#NUM!</v>
      </c>
      <c r="AO52" s="256" t="e">
        <f t="shared" ref="AO52:BT52" si="108">AO121</f>
        <v>#NUM!</v>
      </c>
      <c r="AP52" s="256" t="e">
        <f t="shared" si="108"/>
        <v>#NUM!</v>
      </c>
      <c r="AQ52" s="256" t="e">
        <f t="shared" si="108"/>
        <v>#NUM!</v>
      </c>
      <c r="AR52" s="256" t="e">
        <f t="shared" si="108"/>
        <v>#NUM!</v>
      </c>
      <c r="AS52" s="256" t="e">
        <f t="shared" si="108"/>
        <v>#NUM!</v>
      </c>
      <c r="AT52" s="256" t="e">
        <f t="shared" si="108"/>
        <v>#NUM!</v>
      </c>
      <c r="AU52" s="256" t="e">
        <f t="shared" si="108"/>
        <v>#NUM!</v>
      </c>
      <c r="AV52" s="256" t="e">
        <f t="shared" si="108"/>
        <v>#NUM!</v>
      </c>
      <c r="AW52" s="256" t="e">
        <f t="shared" si="108"/>
        <v>#NUM!</v>
      </c>
      <c r="AX52" s="256" t="e">
        <f t="shared" si="108"/>
        <v>#NUM!</v>
      </c>
      <c r="AY52" s="256" t="e">
        <f t="shared" si="108"/>
        <v>#NUM!</v>
      </c>
      <c r="AZ52" s="256" t="e">
        <f t="shared" si="108"/>
        <v>#NUM!</v>
      </c>
      <c r="BA52" s="256" t="e">
        <f t="shared" si="108"/>
        <v>#NUM!</v>
      </c>
      <c r="BB52" s="256" t="e">
        <f t="shared" si="108"/>
        <v>#NUM!</v>
      </c>
      <c r="BC52" s="256" t="e">
        <f t="shared" si="108"/>
        <v>#NUM!</v>
      </c>
      <c r="BD52" s="256" t="e">
        <f t="shared" si="108"/>
        <v>#NUM!</v>
      </c>
      <c r="BE52" s="256" t="e">
        <f t="shared" si="108"/>
        <v>#NUM!</v>
      </c>
      <c r="BF52" s="256" t="e">
        <f t="shared" si="108"/>
        <v>#NUM!</v>
      </c>
      <c r="BG52" s="256" t="e">
        <f t="shared" si="108"/>
        <v>#NUM!</v>
      </c>
      <c r="BH52" s="256" t="e">
        <f t="shared" si="108"/>
        <v>#NUM!</v>
      </c>
      <c r="BI52" s="256" t="e">
        <f t="shared" si="108"/>
        <v>#NUM!</v>
      </c>
      <c r="BJ52" s="256" t="e">
        <f t="shared" si="108"/>
        <v>#NUM!</v>
      </c>
      <c r="BK52" s="256" t="e">
        <f t="shared" si="108"/>
        <v>#NUM!</v>
      </c>
      <c r="BL52" s="256" t="e">
        <f t="shared" si="108"/>
        <v>#NUM!</v>
      </c>
      <c r="BM52" s="256" t="e">
        <f t="shared" si="108"/>
        <v>#NUM!</v>
      </c>
      <c r="BN52" s="256" t="e">
        <f t="shared" si="108"/>
        <v>#NUM!</v>
      </c>
      <c r="BO52" s="256" t="e">
        <f t="shared" si="108"/>
        <v>#NUM!</v>
      </c>
      <c r="BP52" s="256" t="e">
        <f t="shared" si="108"/>
        <v>#NUM!</v>
      </c>
      <c r="BQ52" s="256" t="e">
        <f t="shared" si="108"/>
        <v>#NUM!</v>
      </c>
      <c r="BR52" s="256" t="e">
        <f t="shared" si="108"/>
        <v>#NUM!</v>
      </c>
      <c r="BS52" s="256" t="e">
        <f t="shared" si="108"/>
        <v>#NUM!</v>
      </c>
      <c r="BT52" s="256" t="e">
        <f t="shared" si="108"/>
        <v>#NUM!</v>
      </c>
      <c r="BU52" s="256" t="e">
        <f t="shared" ref="BU52:EF52" si="109">BU121</f>
        <v>#NUM!</v>
      </c>
      <c r="BV52" s="256" t="e">
        <f t="shared" si="109"/>
        <v>#NUM!</v>
      </c>
      <c r="BW52" s="256" t="e">
        <f t="shared" si="109"/>
        <v>#NUM!</v>
      </c>
      <c r="BX52" s="256" t="e">
        <f t="shared" si="109"/>
        <v>#NUM!</v>
      </c>
      <c r="BY52" s="256" t="e">
        <f t="shared" si="109"/>
        <v>#NUM!</v>
      </c>
      <c r="BZ52" s="256" t="e">
        <f t="shared" si="109"/>
        <v>#NUM!</v>
      </c>
      <c r="CA52" s="256" t="e">
        <f t="shared" si="109"/>
        <v>#NUM!</v>
      </c>
      <c r="CB52" s="256" t="e">
        <f t="shared" si="109"/>
        <v>#NUM!</v>
      </c>
      <c r="CC52" s="256" t="e">
        <f t="shared" si="109"/>
        <v>#NUM!</v>
      </c>
      <c r="CD52" s="256" t="e">
        <f t="shared" si="109"/>
        <v>#NUM!</v>
      </c>
      <c r="CE52" s="256" t="e">
        <f t="shared" si="109"/>
        <v>#NUM!</v>
      </c>
      <c r="CF52" s="256" t="e">
        <f t="shared" si="109"/>
        <v>#NUM!</v>
      </c>
      <c r="CG52" s="256" t="e">
        <f t="shared" si="109"/>
        <v>#NUM!</v>
      </c>
      <c r="CH52" s="256" t="e">
        <f t="shared" si="109"/>
        <v>#NUM!</v>
      </c>
      <c r="CI52" s="256" t="e">
        <f t="shared" si="109"/>
        <v>#NUM!</v>
      </c>
      <c r="CJ52" s="256" t="e">
        <f t="shared" si="109"/>
        <v>#NUM!</v>
      </c>
      <c r="CK52" s="256" t="e">
        <f t="shared" si="109"/>
        <v>#NUM!</v>
      </c>
      <c r="CL52" s="256" t="e">
        <f t="shared" si="109"/>
        <v>#NUM!</v>
      </c>
      <c r="CM52" s="256" t="e">
        <f t="shared" si="109"/>
        <v>#NUM!</v>
      </c>
      <c r="CN52" s="256" t="e">
        <f t="shared" si="109"/>
        <v>#NUM!</v>
      </c>
      <c r="CO52" s="256" t="e">
        <f t="shared" si="109"/>
        <v>#NUM!</v>
      </c>
      <c r="CP52" s="256" t="e">
        <f t="shared" si="109"/>
        <v>#NUM!</v>
      </c>
      <c r="CQ52" s="256" t="e">
        <f t="shared" si="109"/>
        <v>#NUM!</v>
      </c>
      <c r="CR52" s="256" t="e">
        <f t="shared" si="109"/>
        <v>#NUM!</v>
      </c>
      <c r="CS52" s="256" t="e">
        <f t="shared" si="109"/>
        <v>#NUM!</v>
      </c>
      <c r="CT52" s="256" t="e">
        <f t="shared" si="109"/>
        <v>#NUM!</v>
      </c>
      <c r="CU52" s="256" t="e">
        <f t="shared" si="109"/>
        <v>#NUM!</v>
      </c>
      <c r="CV52" s="256" t="e">
        <f t="shared" si="109"/>
        <v>#NUM!</v>
      </c>
      <c r="CW52" s="256" t="e">
        <f t="shared" si="109"/>
        <v>#NUM!</v>
      </c>
      <c r="CX52" s="256" t="e">
        <f t="shared" si="109"/>
        <v>#NUM!</v>
      </c>
      <c r="CY52" s="256" t="e">
        <f t="shared" si="109"/>
        <v>#NUM!</v>
      </c>
      <c r="CZ52" s="256" t="e">
        <f t="shared" si="109"/>
        <v>#NUM!</v>
      </c>
      <c r="DA52" s="256" t="e">
        <f t="shared" si="109"/>
        <v>#NUM!</v>
      </c>
      <c r="DB52" s="256" t="e">
        <f t="shared" si="109"/>
        <v>#NUM!</v>
      </c>
      <c r="DC52" s="256" t="e">
        <f t="shared" si="109"/>
        <v>#NUM!</v>
      </c>
      <c r="DD52" s="256" t="e">
        <f t="shared" si="109"/>
        <v>#NUM!</v>
      </c>
      <c r="DE52" s="256" t="e">
        <f t="shared" si="109"/>
        <v>#NUM!</v>
      </c>
      <c r="DF52" s="256" t="e">
        <f t="shared" si="109"/>
        <v>#NUM!</v>
      </c>
      <c r="DG52" s="256" t="e">
        <f t="shared" si="109"/>
        <v>#NUM!</v>
      </c>
      <c r="DH52" s="256" t="e">
        <f t="shared" si="109"/>
        <v>#NUM!</v>
      </c>
      <c r="DI52" s="256" t="e">
        <f t="shared" si="109"/>
        <v>#NUM!</v>
      </c>
      <c r="DJ52" s="256" t="e">
        <f t="shared" si="109"/>
        <v>#NUM!</v>
      </c>
      <c r="DK52" s="256" t="e">
        <f t="shared" si="109"/>
        <v>#NUM!</v>
      </c>
      <c r="DL52" s="256" t="e">
        <f t="shared" si="109"/>
        <v>#NUM!</v>
      </c>
      <c r="DM52" s="256" t="e">
        <f t="shared" si="109"/>
        <v>#NUM!</v>
      </c>
      <c r="DN52" s="256" t="e">
        <f t="shared" si="109"/>
        <v>#NUM!</v>
      </c>
      <c r="DO52" s="256" t="e">
        <f t="shared" si="109"/>
        <v>#NUM!</v>
      </c>
      <c r="DP52" s="256" t="e">
        <f t="shared" si="109"/>
        <v>#NUM!</v>
      </c>
      <c r="DQ52" s="256" t="e">
        <f t="shared" si="109"/>
        <v>#NUM!</v>
      </c>
      <c r="DR52" s="256" t="e">
        <f t="shared" si="109"/>
        <v>#NUM!</v>
      </c>
      <c r="DS52" s="256" t="e">
        <f t="shared" si="109"/>
        <v>#NUM!</v>
      </c>
      <c r="DT52" s="256" t="e">
        <f t="shared" si="109"/>
        <v>#NUM!</v>
      </c>
      <c r="DU52" s="256" t="e">
        <f t="shared" si="109"/>
        <v>#NUM!</v>
      </c>
      <c r="DV52" s="256" t="e">
        <f t="shared" si="109"/>
        <v>#NUM!</v>
      </c>
      <c r="DW52" s="256" t="e">
        <f t="shared" si="109"/>
        <v>#NUM!</v>
      </c>
      <c r="DX52" s="256" t="e">
        <f t="shared" si="109"/>
        <v>#NUM!</v>
      </c>
      <c r="DY52" s="256" t="e">
        <f t="shared" si="109"/>
        <v>#NUM!</v>
      </c>
      <c r="DZ52" s="256" t="e">
        <f t="shared" si="109"/>
        <v>#NUM!</v>
      </c>
      <c r="EA52" s="256" t="e">
        <f t="shared" si="109"/>
        <v>#NUM!</v>
      </c>
      <c r="EB52" s="256" t="e">
        <f t="shared" si="109"/>
        <v>#NUM!</v>
      </c>
      <c r="EC52" s="256" t="e">
        <f t="shared" si="109"/>
        <v>#NUM!</v>
      </c>
      <c r="ED52" s="256" t="e">
        <f t="shared" si="109"/>
        <v>#NUM!</v>
      </c>
      <c r="EE52" s="256" t="e">
        <f t="shared" si="109"/>
        <v>#NUM!</v>
      </c>
      <c r="EF52" s="256" t="e">
        <f t="shared" si="109"/>
        <v>#NUM!</v>
      </c>
      <c r="EG52" s="256" t="e">
        <f t="shared" ref="EG52:GR52" si="110">EG121</f>
        <v>#NUM!</v>
      </c>
      <c r="EH52" s="256" t="e">
        <f t="shared" si="110"/>
        <v>#NUM!</v>
      </c>
      <c r="EI52" s="256" t="e">
        <f t="shared" si="110"/>
        <v>#NUM!</v>
      </c>
      <c r="EJ52" s="256" t="e">
        <f t="shared" si="110"/>
        <v>#NUM!</v>
      </c>
      <c r="EK52" s="256" t="e">
        <f t="shared" si="110"/>
        <v>#NUM!</v>
      </c>
      <c r="EL52" s="256" t="e">
        <f t="shared" si="110"/>
        <v>#NUM!</v>
      </c>
      <c r="EM52" s="256" t="e">
        <f t="shared" si="110"/>
        <v>#NUM!</v>
      </c>
      <c r="EN52" s="256" t="e">
        <f t="shared" si="110"/>
        <v>#NUM!</v>
      </c>
      <c r="EO52" s="256" t="e">
        <f t="shared" si="110"/>
        <v>#NUM!</v>
      </c>
      <c r="EP52" s="256" t="e">
        <f t="shared" si="110"/>
        <v>#NUM!</v>
      </c>
      <c r="EQ52" s="256" t="e">
        <f t="shared" si="110"/>
        <v>#NUM!</v>
      </c>
      <c r="ER52" s="256" t="e">
        <f t="shared" si="110"/>
        <v>#NUM!</v>
      </c>
      <c r="ES52" s="256" t="e">
        <f t="shared" si="110"/>
        <v>#NUM!</v>
      </c>
      <c r="ET52" s="256" t="e">
        <f t="shared" si="110"/>
        <v>#NUM!</v>
      </c>
      <c r="EU52" s="256" t="e">
        <f t="shared" si="110"/>
        <v>#NUM!</v>
      </c>
      <c r="EV52" s="256" t="e">
        <f t="shared" si="110"/>
        <v>#NUM!</v>
      </c>
      <c r="EW52" s="256" t="e">
        <f t="shared" si="110"/>
        <v>#NUM!</v>
      </c>
      <c r="EX52" s="256" t="e">
        <f t="shared" si="110"/>
        <v>#NUM!</v>
      </c>
      <c r="EY52" s="256" t="e">
        <f t="shared" si="110"/>
        <v>#NUM!</v>
      </c>
      <c r="EZ52" s="256" t="e">
        <f t="shared" si="110"/>
        <v>#NUM!</v>
      </c>
      <c r="FA52" s="256" t="e">
        <f t="shared" si="110"/>
        <v>#NUM!</v>
      </c>
      <c r="FB52" s="256" t="e">
        <f t="shared" si="110"/>
        <v>#NUM!</v>
      </c>
      <c r="FC52" s="256" t="e">
        <f t="shared" si="110"/>
        <v>#NUM!</v>
      </c>
      <c r="FD52" s="256" t="e">
        <f t="shared" si="110"/>
        <v>#NUM!</v>
      </c>
      <c r="FE52" s="256" t="e">
        <f t="shared" si="110"/>
        <v>#NUM!</v>
      </c>
      <c r="FF52" s="256" t="e">
        <f t="shared" si="110"/>
        <v>#NUM!</v>
      </c>
      <c r="FG52" s="256" t="e">
        <f t="shared" si="110"/>
        <v>#NUM!</v>
      </c>
      <c r="FH52" s="256" t="e">
        <f t="shared" si="110"/>
        <v>#NUM!</v>
      </c>
      <c r="FI52" s="256" t="e">
        <f t="shared" si="110"/>
        <v>#NUM!</v>
      </c>
      <c r="FJ52" s="256" t="e">
        <f t="shared" si="110"/>
        <v>#NUM!</v>
      </c>
      <c r="FK52" s="256" t="e">
        <f t="shared" si="110"/>
        <v>#NUM!</v>
      </c>
      <c r="FL52" s="256" t="e">
        <f t="shared" si="110"/>
        <v>#NUM!</v>
      </c>
      <c r="FM52" s="256" t="e">
        <f t="shared" si="110"/>
        <v>#NUM!</v>
      </c>
      <c r="FN52" s="256" t="e">
        <f t="shared" si="110"/>
        <v>#NUM!</v>
      </c>
      <c r="FO52" s="256" t="e">
        <f t="shared" si="110"/>
        <v>#NUM!</v>
      </c>
      <c r="FP52" s="256" t="e">
        <f t="shared" si="110"/>
        <v>#NUM!</v>
      </c>
      <c r="FQ52" s="256" t="e">
        <f t="shared" si="110"/>
        <v>#NUM!</v>
      </c>
      <c r="FR52" s="256" t="e">
        <f t="shared" si="110"/>
        <v>#NUM!</v>
      </c>
      <c r="FS52" s="256" t="e">
        <f t="shared" si="110"/>
        <v>#NUM!</v>
      </c>
      <c r="FT52" s="256" t="e">
        <f t="shared" si="110"/>
        <v>#NUM!</v>
      </c>
      <c r="FU52" s="256" t="e">
        <f t="shared" si="110"/>
        <v>#NUM!</v>
      </c>
      <c r="FV52" s="256" t="e">
        <f t="shared" si="110"/>
        <v>#NUM!</v>
      </c>
      <c r="FW52" s="256" t="e">
        <f t="shared" si="110"/>
        <v>#NUM!</v>
      </c>
      <c r="FX52" s="256" t="e">
        <f t="shared" si="110"/>
        <v>#NUM!</v>
      </c>
      <c r="FY52" s="256" t="e">
        <f t="shared" si="110"/>
        <v>#NUM!</v>
      </c>
      <c r="FZ52" s="256" t="e">
        <f t="shared" si="110"/>
        <v>#NUM!</v>
      </c>
      <c r="GA52" s="256" t="e">
        <f t="shared" si="110"/>
        <v>#NUM!</v>
      </c>
      <c r="GB52" s="256" t="e">
        <f t="shared" si="110"/>
        <v>#NUM!</v>
      </c>
      <c r="GC52" s="256" t="e">
        <f t="shared" si="110"/>
        <v>#NUM!</v>
      </c>
      <c r="GD52" s="256" t="e">
        <f t="shared" si="110"/>
        <v>#NUM!</v>
      </c>
      <c r="GE52" s="256" t="e">
        <f t="shared" si="110"/>
        <v>#NUM!</v>
      </c>
      <c r="GF52" s="256" t="e">
        <f t="shared" si="110"/>
        <v>#NUM!</v>
      </c>
      <c r="GG52" s="256" t="e">
        <f t="shared" si="110"/>
        <v>#NUM!</v>
      </c>
      <c r="GH52" s="256" t="e">
        <f t="shared" si="110"/>
        <v>#NUM!</v>
      </c>
      <c r="GI52" s="256" t="e">
        <f t="shared" si="110"/>
        <v>#NUM!</v>
      </c>
      <c r="GJ52" s="256" t="e">
        <f t="shared" si="110"/>
        <v>#NUM!</v>
      </c>
      <c r="GK52" s="256" t="e">
        <f t="shared" si="110"/>
        <v>#NUM!</v>
      </c>
      <c r="GL52" s="256" t="e">
        <f t="shared" si="110"/>
        <v>#NUM!</v>
      </c>
      <c r="GM52" s="256" t="e">
        <f t="shared" si="110"/>
        <v>#NUM!</v>
      </c>
      <c r="GN52" s="256" t="e">
        <f t="shared" si="110"/>
        <v>#NUM!</v>
      </c>
      <c r="GO52" s="256" t="e">
        <f t="shared" si="110"/>
        <v>#NUM!</v>
      </c>
      <c r="GP52" s="256" t="e">
        <f t="shared" si="110"/>
        <v>#NUM!</v>
      </c>
      <c r="GQ52" s="256" t="e">
        <f t="shared" si="110"/>
        <v>#NUM!</v>
      </c>
      <c r="GR52" s="256" t="e">
        <f t="shared" si="110"/>
        <v>#NUM!</v>
      </c>
      <c r="GS52" s="256" t="e">
        <f t="shared" ref="GS52:JD52" si="111">GS121</f>
        <v>#NUM!</v>
      </c>
      <c r="GT52" s="256" t="e">
        <f t="shared" si="111"/>
        <v>#NUM!</v>
      </c>
      <c r="GU52" s="256" t="e">
        <f t="shared" si="111"/>
        <v>#NUM!</v>
      </c>
      <c r="GV52" s="256" t="e">
        <f t="shared" si="111"/>
        <v>#NUM!</v>
      </c>
      <c r="GW52" s="256" t="e">
        <f t="shared" si="111"/>
        <v>#NUM!</v>
      </c>
      <c r="GX52" s="256" t="e">
        <f t="shared" si="111"/>
        <v>#NUM!</v>
      </c>
      <c r="GY52" s="256" t="e">
        <f t="shared" si="111"/>
        <v>#NUM!</v>
      </c>
      <c r="GZ52" s="256" t="e">
        <f t="shared" si="111"/>
        <v>#NUM!</v>
      </c>
      <c r="HA52" s="256" t="e">
        <f t="shared" si="111"/>
        <v>#NUM!</v>
      </c>
      <c r="HB52" s="256" t="e">
        <f t="shared" si="111"/>
        <v>#NUM!</v>
      </c>
      <c r="HC52" s="256" t="e">
        <f t="shared" si="111"/>
        <v>#NUM!</v>
      </c>
      <c r="HD52" s="256" t="e">
        <f t="shared" si="111"/>
        <v>#NUM!</v>
      </c>
      <c r="HE52" s="256" t="e">
        <f t="shared" si="111"/>
        <v>#NUM!</v>
      </c>
      <c r="HF52" s="256" t="e">
        <f t="shared" si="111"/>
        <v>#NUM!</v>
      </c>
      <c r="HG52" s="256" t="e">
        <f t="shared" si="111"/>
        <v>#NUM!</v>
      </c>
      <c r="HH52" s="256" t="e">
        <f t="shared" si="111"/>
        <v>#NUM!</v>
      </c>
      <c r="HI52" s="256" t="e">
        <f t="shared" si="111"/>
        <v>#NUM!</v>
      </c>
      <c r="HJ52" s="256" t="e">
        <f t="shared" si="111"/>
        <v>#NUM!</v>
      </c>
      <c r="HK52" s="256" t="e">
        <f t="shared" si="111"/>
        <v>#NUM!</v>
      </c>
      <c r="HL52" s="256" t="e">
        <f t="shared" si="111"/>
        <v>#NUM!</v>
      </c>
      <c r="HM52" s="256" t="e">
        <f t="shared" si="111"/>
        <v>#NUM!</v>
      </c>
      <c r="HN52" s="256" t="e">
        <f t="shared" si="111"/>
        <v>#NUM!</v>
      </c>
      <c r="HO52" s="256" t="e">
        <f t="shared" si="111"/>
        <v>#NUM!</v>
      </c>
      <c r="HP52" s="256" t="e">
        <f t="shared" si="111"/>
        <v>#NUM!</v>
      </c>
      <c r="HQ52" s="256" t="e">
        <f t="shared" si="111"/>
        <v>#NUM!</v>
      </c>
      <c r="HR52" s="256" t="e">
        <f t="shared" si="111"/>
        <v>#NUM!</v>
      </c>
      <c r="HS52" s="256" t="e">
        <f t="shared" si="111"/>
        <v>#NUM!</v>
      </c>
      <c r="HT52" s="256" t="e">
        <f t="shared" si="111"/>
        <v>#NUM!</v>
      </c>
      <c r="HU52" s="256" t="e">
        <f t="shared" si="111"/>
        <v>#NUM!</v>
      </c>
      <c r="HV52" s="256" t="e">
        <f t="shared" si="111"/>
        <v>#NUM!</v>
      </c>
      <c r="HW52" s="256" t="e">
        <f t="shared" si="111"/>
        <v>#NUM!</v>
      </c>
      <c r="HX52" s="256" t="e">
        <f t="shared" si="111"/>
        <v>#NUM!</v>
      </c>
      <c r="HY52" s="256" t="e">
        <f t="shared" si="111"/>
        <v>#NUM!</v>
      </c>
      <c r="HZ52" s="256" t="e">
        <f t="shared" si="111"/>
        <v>#NUM!</v>
      </c>
      <c r="IA52" s="256" t="e">
        <f t="shared" si="111"/>
        <v>#NUM!</v>
      </c>
      <c r="IB52" s="256" t="e">
        <f t="shared" si="111"/>
        <v>#NUM!</v>
      </c>
      <c r="IC52" s="256" t="e">
        <f t="shared" si="111"/>
        <v>#NUM!</v>
      </c>
      <c r="ID52" s="256" t="e">
        <f t="shared" si="111"/>
        <v>#NUM!</v>
      </c>
      <c r="IE52" s="256" t="e">
        <f t="shared" si="111"/>
        <v>#NUM!</v>
      </c>
      <c r="IF52" s="256" t="e">
        <f t="shared" si="111"/>
        <v>#NUM!</v>
      </c>
      <c r="IG52" s="256" t="e">
        <f t="shared" si="111"/>
        <v>#NUM!</v>
      </c>
      <c r="IH52" s="256" t="e">
        <f t="shared" si="111"/>
        <v>#NUM!</v>
      </c>
      <c r="II52" s="256" t="e">
        <f t="shared" si="111"/>
        <v>#NUM!</v>
      </c>
      <c r="IJ52" s="256" t="e">
        <f t="shared" si="111"/>
        <v>#NUM!</v>
      </c>
      <c r="IK52" s="256" t="e">
        <f t="shared" si="111"/>
        <v>#NUM!</v>
      </c>
      <c r="IL52" s="256" t="e">
        <f t="shared" si="111"/>
        <v>#NUM!</v>
      </c>
      <c r="IM52" s="256" t="e">
        <f t="shared" si="111"/>
        <v>#NUM!</v>
      </c>
      <c r="IN52" s="256" t="e">
        <f t="shared" si="111"/>
        <v>#NUM!</v>
      </c>
      <c r="IO52" s="256" t="e">
        <f t="shared" si="111"/>
        <v>#NUM!</v>
      </c>
      <c r="IP52" s="256" t="e">
        <f t="shared" si="111"/>
        <v>#NUM!</v>
      </c>
      <c r="IQ52" s="256" t="e">
        <f t="shared" si="111"/>
        <v>#NUM!</v>
      </c>
      <c r="IR52" s="256" t="e">
        <f t="shared" si="111"/>
        <v>#NUM!</v>
      </c>
      <c r="IS52" s="256" t="e">
        <f t="shared" si="111"/>
        <v>#NUM!</v>
      </c>
      <c r="IT52" s="256" t="e">
        <f t="shared" si="111"/>
        <v>#NUM!</v>
      </c>
      <c r="IU52" s="256" t="e">
        <f t="shared" si="111"/>
        <v>#NUM!</v>
      </c>
      <c r="IV52" s="256" t="e">
        <f t="shared" si="111"/>
        <v>#NUM!</v>
      </c>
      <c r="IW52" s="256" t="e">
        <f t="shared" si="111"/>
        <v>#NUM!</v>
      </c>
      <c r="IX52" s="256" t="e">
        <f t="shared" si="111"/>
        <v>#NUM!</v>
      </c>
      <c r="IY52" s="256" t="e">
        <f t="shared" si="111"/>
        <v>#NUM!</v>
      </c>
      <c r="IZ52" s="256" t="e">
        <f t="shared" si="111"/>
        <v>#NUM!</v>
      </c>
      <c r="JA52" s="256" t="e">
        <f t="shared" si="111"/>
        <v>#NUM!</v>
      </c>
      <c r="JB52" s="256" t="e">
        <f t="shared" si="111"/>
        <v>#NUM!</v>
      </c>
      <c r="JC52" s="256" t="e">
        <f t="shared" si="111"/>
        <v>#NUM!</v>
      </c>
      <c r="JD52" s="256" t="e">
        <f t="shared" si="111"/>
        <v>#NUM!</v>
      </c>
      <c r="JE52" s="256" t="e">
        <f t="shared" ref="JE52:JL52" si="112">JE121</f>
        <v>#NUM!</v>
      </c>
      <c r="JF52" s="256" t="e">
        <f t="shared" si="112"/>
        <v>#NUM!</v>
      </c>
      <c r="JG52" s="256" t="e">
        <f t="shared" si="112"/>
        <v>#NUM!</v>
      </c>
      <c r="JH52" s="256" t="e">
        <f t="shared" si="112"/>
        <v>#NUM!</v>
      </c>
      <c r="JI52" s="256" t="e">
        <f t="shared" si="112"/>
        <v>#NUM!</v>
      </c>
      <c r="JJ52" s="256" t="e">
        <f t="shared" si="112"/>
        <v>#NUM!</v>
      </c>
      <c r="JK52" s="256" t="e">
        <f t="shared" si="112"/>
        <v>#NUM!</v>
      </c>
      <c r="JL52" s="256" t="e">
        <f t="shared" si="112"/>
        <v>#NUM!</v>
      </c>
      <c r="JM52" s="251" t="s">
        <v>321</v>
      </c>
    </row>
    <row r="53" spans="1:273" s="251" customFormat="1" x14ac:dyDescent="0.25">
      <c r="A53" s="260"/>
      <c r="B53" s="260"/>
      <c r="C53" s="260"/>
      <c r="D53" s="251" t="s">
        <v>19</v>
      </c>
      <c r="F53" s="251" t="s">
        <v>22</v>
      </c>
      <c r="G53" s="256" t="e">
        <f ca="1">SUM(I53:JL53)</f>
        <v>#NUM!</v>
      </c>
      <c r="I53" s="256" t="e">
        <f t="shared" ref="I53:BT53" ca="1" si="113">I48-I51-I52</f>
        <v>#NUM!</v>
      </c>
      <c r="J53" s="256" t="e">
        <f t="shared" ca="1" si="113"/>
        <v>#NUM!</v>
      </c>
      <c r="K53" s="256" t="e">
        <f t="shared" ca="1" si="113"/>
        <v>#NUM!</v>
      </c>
      <c r="L53" s="256" t="e">
        <f t="shared" ca="1" si="113"/>
        <v>#NUM!</v>
      </c>
      <c r="M53" s="256" t="e">
        <f t="shared" ca="1" si="113"/>
        <v>#NUM!</v>
      </c>
      <c r="N53" s="256" t="e">
        <f t="shared" ca="1" si="113"/>
        <v>#NUM!</v>
      </c>
      <c r="O53" s="256" t="e">
        <f t="shared" ca="1" si="113"/>
        <v>#NUM!</v>
      </c>
      <c r="P53" s="256" t="e">
        <f t="shared" ca="1" si="113"/>
        <v>#NUM!</v>
      </c>
      <c r="Q53" s="256" t="e">
        <f t="shared" ca="1" si="113"/>
        <v>#NUM!</v>
      </c>
      <c r="R53" s="256" t="e">
        <f t="shared" ca="1" si="113"/>
        <v>#NUM!</v>
      </c>
      <c r="S53" s="256" t="e">
        <f t="shared" ca="1" si="113"/>
        <v>#NUM!</v>
      </c>
      <c r="T53" s="256" t="e">
        <f t="shared" ca="1" si="113"/>
        <v>#NUM!</v>
      </c>
      <c r="U53" s="256" t="e">
        <f t="shared" ca="1" si="113"/>
        <v>#NUM!</v>
      </c>
      <c r="V53" s="256" t="e">
        <f t="shared" ca="1" si="113"/>
        <v>#NUM!</v>
      </c>
      <c r="W53" s="256" t="e">
        <f t="shared" ca="1" si="113"/>
        <v>#NUM!</v>
      </c>
      <c r="X53" s="256" t="e">
        <f t="shared" ca="1" si="113"/>
        <v>#NUM!</v>
      </c>
      <c r="Y53" s="256" t="e">
        <f t="shared" ca="1" si="113"/>
        <v>#NUM!</v>
      </c>
      <c r="Z53" s="256" t="e">
        <f t="shared" ca="1" si="113"/>
        <v>#NUM!</v>
      </c>
      <c r="AA53" s="256" t="e">
        <f t="shared" ca="1" si="113"/>
        <v>#NUM!</v>
      </c>
      <c r="AB53" s="256" t="e">
        <f t="shared" ca="1" si="113"/>
        <v>#NUM!</v>
      </c>
      <c r="AC53" s="256" t="e">
        <f t="shared" ca="1" si="113"/>
        <v>#NUM!</v>
      </c>
      <c r="AD53" s="256" t="e">
        <f t="shared" ca="1" si="113"/>
        <v>#NUM!</v>
      </c>
      <c r="AE53" s="256" t="e">
        <f t="shared" ca="1" si="113"/>
        <v>#NUM!</v>
      </c>
      <c r="AF53" s="256" t="e">
        <f t="shared" ca="1" si="113"/>
        <v>#NUM!</v>
      </c>
      <c r="AG53" s="256" t="e">
        <f t="shared" ca="1" si="113"/>
        <v>#NUM!</v>
      </c>
      <c r="AH53" s="256" t="e">
        <f t="shared" ca="1" si="113"/>
        <v>#NUM!</v>
      </c>
      <c r="AI53" s="256" t="e">
        <f t="shared" ca="1" si="113"/>
        <v>#NUM!</v>
      </c>
      <c r="AJ53" s="256" t="e">
        <f t="shared" ca="1" si="113"/>
        <v>#NUM!</v>
      </c>
      <c r="AK53" s="256" t="e">
        <f t="shared" ca="1" si="113"/>
        <v>#NUM!</v>
      </c>
      <c r="AL53" s="256" t="e">
        <f t="shared" ca="1" si="113"/>
        <v>#NUM!</v>
      </c>
      <c r="AM53" s="256" t="e">
        <f t="shared" ca="1" si="113"/>
        <v>#NUM!</v>
      </c>
      <c r="AN53" s="256" t="e">
        <f t="shared" ca="1" si="113"/>
        <v>#NUM!</v>
      </c>
      <c r="AO53" s="256" t="e">
        <f t="shared" ca="1" si="113"/>
        <v>#NUM!</v>
      </c>
      <c r="AP53" s="256" t="e">
        <f t="shared" ca="1" si="113"/>
        <v>#NUM!</v>
      </c>
      <c r="AQ53" s="256" t="e">
        <f t="shared" ca="1" si="113"/>
        <v>#NUM!</v>
      </c>
      <c r="AR53" s="256" t="e">
        <f t="shared" ca="1" si="113"/>
        <v>#NUM!</v>
      </c>
      <c r="AS53" s="256" t="e">
        <f t="shared" ca="1" si="113"/>
        <v>#NUM!</v>
      </c>
      <c r="AT53" s="256" t="e">
        <f t="shared" ca="1" si="113"/>
        <v>#NUM!</v>
      </c>
      <c r="AU53" s="256" t="e">
        <f t="shared" ca="1" si="113"/>
        <v>#NUM!</v>
      </c>
      <c r="AV53" s="256" t="e">
        <f t="shared" ca="1" si="113"/>
        <v>#NUM!</v>
      </c>
      <c r="AW53" s="256" t="e">
        <f t="shared" ca="1" si="113"/>
        <v>#NUM!</v>
      </c>
      <c r="AX53" s="256" t="e">
        <f t="shared" ca="1" si="113"/>
        <v>#NUM!</v>
      </c>
      <c r="AY53" s="256" t="e">
        <f t="shared" ca="1" si="113"/>
        <v>#NUM!</v>
      </c>
      <c r="AZ53" s="256" t="e">
        <f t="shared" ca="1" si="113"/>
        <v>#NUM!</v>
      </c>
      <c r="BA53" s="256" t="e">
        <f t="shared" ca="1" si="113"/>
        <v>#NUM!</v>
      </c>
      <c r="BB53" s="256" t="e">
        <f t="shared" ca="1" si="113"/>
        <v>#NUM!</v>
      </c>
      <c r="BC53" s="256" t="e">
        <f t="shared" ca="1" si="113"/>
        <v>#NUM!</v>
      </c>
      <c r="BD53" s="256" t="e">
        <f t="shared" ca="1" si="113"/>
        <v>#NUM!</v>
      </c>
      <c r="BE53" s="256" t="e">
        <f t="shared" ca="1" si="113"/>
        <v>#NUM!</v>
      </c>
      <c r="BF53" s="256" t="e">
        <f t="shared" ca="1" si="113"/>
        <v>#NUM!</v>
      </c>
      <c r="BG53" s="256" t="e">
        <f t="shared" ca="1" si="113"/>
        <v>#NUM!</v>
      </c>
      <c r="BH53" s="256" t="e">
        <f t="shared" ca="1" si="113"/>
        <v>#NUM!</v>
      </c>
      <c r="BI53" s="256" t="e">
        <f t="shared" ca="1" si="113"/>
        <v>#NUM!</v>
      </c>
      <c r="BJ53" s="256" t="e">
        <f t="shared" ca="1" si="113"/>
        <v>#NUM!</v>
      </c>
      <c r="BK53" s="256" t="e">
        <f t="shared" ca="1" si="113"/>
        <v>#NUM!</v>
      </c>
      <c r="BL53" s="256" t="e">
        <f t="shared" ca="1" si="113"/>
        <v>#NUM!</v>
      </c>
      <c r="BM53" s="256" t="e">
        <f t="shared" ca="1" si="113"/>
        <v>#NUM!</v>
      </c>
      <c r="BN53" s="256" t="e">
        <f t="shared" ca="1" si="113"/>
        <v>#NUM!</v>
      </c>
      <c r="BO53" s="256" t="e">
        <f t="shared" ca="1" si="113"/>
        <v>#NUM!</v>
      </c>
      <c r="BP53" s="256" t="e">
        <f t="shared" ca="1" si="113"/>
        <v>#NUM!</v>
      </c>
      <c r="BQ53" s="256" t="e">
        <f t="shared" ca="1" si="113"/>
        <v>#NUM!</v>
      </c>
      <c r="BR53" s="256" t="e">
        <f t="shared" ca="1" si="113"/>
        <v>#NUM!</v>
      </c>
      <c r="BS53" s="256" t="e">
        <f t="shared" ca="1" si="113"/>
        <v>#NUM!</v>
      </c>
      <c r="BT53" s="256" t="e">
        <f t="shared" ca="1" si="113"/>
        <v>#NUM!</v>
      </c>
      <c r="BU53" s="256" t="e">
        <f t="shared" ref="BU53:EF53" ca="1" si="114">BU48-BU51-BU52</f>
        <v>#NUM!</v>
      </c>
      <c r="BV53" s="256" t="e">
        <f t="shared" ca="1" si="114"/>
        <v>#NUM!</v>
      </c>
      <c r="BW53" s="256" t="e">
        <f t="shared" ca="1" si="114"/>
        <v>#NUM!</v>
      </c>
      <c r="BX53" s="256" t="e">
        <f t="shared" ca="1" si="114"/>
        <v>#NUM!</v>
      </c>
      <c r="BY53" s="256" t="e">
        <f t="shared" ca="1" si="114"/>
        <v>#NUM!</v>
      </c>
      <c r="BZ53" s="256" t="e">
        <f t="shared" ca="1" si="114"/>
        <v>#NUM!</v>
      </c>
      <c r="CA53" s="256" t="e">
        <f t="shared" ca="1" si="114"/>
        <v>#NUM!</v>
      </c>
      <c r="CB53" s="256" t="e">
        <f t="shared" ca="1" si="114"/>
        <v>#NUM!</v>
      </c>
      <c r="CC53" s="256" t="e">
        <f t="shared" ca="1" si="114"/>
        <v>#NUM!</v>
      </c>
      <c r="CD53" s="256" t="e">
        <f t="shared" ca="1" si="114"/>
        <v>#NUM!</v>
      </c>
      <c r="CE53" s="256" t="e">
        <f t="shared" ca="1" si="114"/>
        <v>#NUM!</v>
      </c>
      <c r="CF53" s="256" t="e">
        <f t="shared" ca="1" si="114"/>
        <v>#NUM!</v>
      </c>
      <c r="CG53" s="256" t="e">
        <f t="shared" ca="1" si="114"/>
        <v>#NUM!</v>
      </c>
      <c r="CH53" s="256" t="e">
        <f t="shared" ca="1" si="114"/>
        <v>#NUM!</v>
      </c>
      <c r="CI53" s="256" t="e">
        <f t="shared" ca="1" si="114"/>
        <v>#NUM!</v>
      </c>
      <c r="CJ53" s="256" t="e">
        <f t="shared" ca="1" si="114"/>
        <v>#NUM!</v>
      </c>
      <c r="CK53" s="256" t="e">
        <f t="shared" ca="1" si="114"/>
        <v>#NUM!</v>
      </c>
      <c r="CL53" s="256" t="e">
        <f t="shared" ca="1" si="114"/>
        <v>#NUM!</v>
      </c>
      <c r="CM53" s="256" t="e">
        <f t="shared" ca="1" si="114"/>
        <v>#NUM!</v>
      </c>
      <c r="CN53" s="256" t="e">
        <f t="shared" ca="1" si="114"/>
        <v>#NUM!</v>
      </c>
      <c r="CO53" s="256" t="e">
        <f t="shared" ca="1" si="114"/>
        <v>#NUM!</v>
      </c>
      <c r="CP53" s="256" t="e">
        <f t="shared" ca="1" si="114"/>
        <v>#NUM!</v>
      </c>
      <c r="CQ53" s="256" t="e">
        <f t="shared" ca="1" si="114"/>
        <v>#NUM!</v>
      </c>
      <c r="CR53" s="256" t="e">
        <f t="shared" ca="1" si="114"/>
        <v>#NUM!</v>
      </c>
      <c r="CS53" s="256" t="e">
        <f t="shared" ca="1" si="114"/>
        <v>#NUM!</v>
      </c>
      <c r="CT53" s="256" t="e">
        <f t="shared" ca="1" si="114"/>
        <v>#NUM!</v>
      </c>
      <c r="CU53" s="256" t="e">
        <f t="shared" ca="1" si="114"/>
        <v>#NUM!</v>
      </c>
      <c r="CV53" s="256" t="e">
        <f t="shared" ca="1" si="114"/>
        <v>#NUM!</v>
      </c>
      <c r="CW53" s="256" t="e">
        <f t="shared" ca="1" si="114"/>
        <v>#NUM!</v>
      </c>
      <c r="CX53" s="256" t="e">
        <f t="shared" ca="1" si="114"/>
        <v>#NUM!</v>
      </c>
      <c r="CY53" s="256" t="e">
        <f t="shared" ca="1" si="114"/>
        <v>#NUM!</v>
      </c>
      <c r="CZ53" s="256" t="e">
        <f t="shared" ca="1" si="114"/>
        <v>#NUM!</v>
      </c>
      <c r="DA53" s="256" t="e">
        <f t="shared" ca="1" si="114"/>
        <v>#NUM!</v>
      </c>
      <c r="DB53" s="256" t="e">
        <f t="shared" ca="1" si="114"/>
        <v>#NUM!</v>
      </c>
      <c r="DC53" s="256" t="e">
        <f t="shared" ca="1" si="114"/>
        <v>#NUM!</v>
      </c>
      <c r="DD53" s="256" t="e">
        <f t="shared" ca="1" si="114"/>
        <v>#NUM!</v>
      </c>
      <c r="DE53" s="256" t="e">
        <f t="shared" ca="1" si="114"/>
        <v>#NUM!</v>
      </c>
      <c r="DF53" s="256" t="e">
        <f t="shared" ca="1" si="114"/>
        <v>#NUM!</v>
      </c>
      <c r="DG53" s="256" t="e">
        <f t="shared" ca="1" si="114"/>
        <v>#NUM!</v>
      </c>
      <c r="DH53" s="256" t="e">
        <f t="shared" ca="1" si="114"/>
        <v>#NUM!</v>
      </c>
      <c r="DI53" s="256" t="e">
        <f t="shared" ca="1" si="114"/>
        <v>#NUM!</v>
      </c>
      <c r="DJ53" s="256" t="e">
        <f t="shared" ca="1" si="114"/>
        <v>#NUM!</v>
      </c>
      <c r="DK53" s="256" t="e">
        <f t="shared" ca="1" si="114"/>
        <v>#NUM!</v>
      </c>
      <c r="DL53" s="256" t="e">
        <f t="shared" ca="1" si="114"/>
        <v>#NUM!</v>
      </c>
      <c r="DM53" s="256" t="e">
        <f t="shared" ca="1" si="114"/>
        <v>#NUM!</v>
      </c>
      <c r="DN53" s="256" t="e">
        <f t="shared" ca="1" si="114"/>
        <v>#NUM!</v>
      </c>
      <c r="DO53" s="256" t="e">
        <f t="shared" ca="1" si="114"/>
        <v>#NUM!</v>
      </c>
      <c r="DP53" s="256" t="e">
        <f t="shared" ca="1" si="114"/>
        <v>#NUM!</v>
      </c>
      <c r="DQ53" s="256" t="e">
        <f t="shared" ca="1" si="114"/>
        <v>#NUM!</v>
      </c>
      <c r="DR53" s="256" t="e">
        <f t="shared" ca="1" si="114"/>
        <v>#NUM!</v>
      </c>
      <c r="DS53" s="256" t="e">
        <f t="shared" ca="1" si="114"/>
        <v>#NUM!</v>
      </c>
      <c r="DT53" s="256" t="e">
        <f t="shared" ca="1" si="114"/>
        <v>#NUM!</v>
      </c>
      <c r="DU53" s="256" t="e">
        <f t="shared" ca="1" si="114"/>
        <v>#NUM!</v>
      </c>
      <c r="DV53" s="256" t="e">
        <f t="shared" ca="1" si="114"/>
        <v>#NUM!</v>
      </c>
      <c r="DW53" s="256" t="e">
        <f t="shared" ca="1" si="114"/>
        <v>#NUM!</v>
      </c>
      <c r="DX53" s="256" t="e">
        <f t="shared" ca="1" si="114"/>
        <v>#NUM!</v>
      </c>
      <c r="DY53" s="256" t="e">
        <f t="shared" ca="1" si="114"/>
        <v>#NUM!</v>
      </c>
      <c r="DZ53" s="256" t="e">
        <f t="shared" ca="1" si="114"/>
        <v>#NUM!</v>
      </c>
      <c r="EA53" s="256" t="e">
        <f t="shared" ca="1" si="114"/>
        <v>#NUM!</v>
      </c>
      <c r="EB53" s="256" t="e">
        <f t="shared" ca="1" si="114"/>
        <v>#NUM!</v>
      </c>
      <c r="EC53" s="256" t="e">
        <f t="shared" ca="1" si="114"/>
        <v>#NUM!</v>
      </c>
      <c r="ED53" s="256" t="e">
        <f t="shared" ca="1" si="114"/>
        <v>#NUM!</v>
      </c>
      <c r="EE53" s="256" t="e">
        <f t="shared" ca="1" si="114"/>
        <v>#NUM!</v>
      </c>
      <c r="EF53" s="256" t="e">
        <f t="shared" ca="1" si="114"/>
        <v>#NUM!</v>
      </c>
      <c r="EG53" s="256" t="e">
        <f t="shared" ref="EG53:GR53" ca="1" si="115">EG48-EG51-EG52</f>
        <v>#NUM!</v>
      </c>
      <c r="EH53" s="256" t="e">
        <f t="shared" ca="1" si="115"/>
        <v>#NUM!</v>
      </c>
      <c r="EI53" s="256" t="e">
        <f t="shared" ca="1" si="115"/>
        <v>#NUM!</v>
      </c>
      <c r="EJ53" s="256" t="e">
        <f t="shared" ca="1" si="115"/>
        <v>#NUM!</v>
      </c>
      <c r="EK53" s="256" t="e">
        <f t="shared" ca="1" si="115"/>
        <v>#NUM!</v>
      </c>
      <c r="EL53" s="256" t="e">
        <f t="shared" ca="1" si="115"/>
        <v>#NUM!</v>
      </c>
      <c r="EM53" s="256" t="e">
        <f t="shared" ca="1" si="115"/>
        <v>#NUM!</v>
      </c>
      <c r="EN53" s="256" t="e">
        <f t="shared" ca="1" si="115"/>
        <v>#NUM!</v>
      </c>
      <c r="EO53" s="256" t="e">
        <f t="shared" ca="1" si="115"/>
        <v>#NUM!</v>
      </c>
      <c r="EP53" s="256" t="e">
        <f t="shared" ca="1" si="115"/>
        <v>#NUM!</v>
      </c>
      <c r="EQ53" s="256" t="e">
        <f t="shared" ca="1" si="115"/>
        <v>#NUM!</v>
      </c>
      <c r="ER53" s="256" t="e">
        <f t="shared" ca="1" si="115"/>
        <v>#NUM!</v>
      </c>
      <c r="ES53" s="256" t="e">
        <f t="shared" ca="1" si="115"/>
        <v>#NUM!</v>
      </c>
      <c r="ET53" s="256" t="e">
        <f t="shared" ca="1" si="115"/>
        <v>#NUM!</v>
      </c>
      <c r="EU53" s="256" t="e">
        <f t="shared" ca="1" si="115"/>
        <v>#NUM!</v>
      </c>
      <c r="EV53" s="256" t="e">
        <f t="shared" ca="1" si="115"/>
        <v>#NUM!</v>
      </c>
      <c r="EW53" s="256" t="e">
        <f t="shared" ca="1" si="115"/>
        <v>#NUM!</v>
      </c>
      <c r="EX53" s="256" t="e">
        <f t="shared" ca="1" si="115"/>
        <v>#NUM!</v>
      </c>
      <c r="EY53" s="256" t="e">
        <f t="shared" ca="1" si="115"/>
        <v>#NUM!</v>
      </c>
      <c r="EZ53" s="256" t="e">
        <f t="shared" ca="1" si="115"/>
        <v>#NUM!</v>
      </c>
      <c r="FA53" s="256" t="e">
        <f t="shared" ca="1" si="115"/>
        <v>#NUM!</v>
      </c>
      <c r="FB53" s="256" t="e">
        <f t="shared" ca="1" si="115"/>
        <v>#NUM!</v>
      </c>
      <c r="FC53" s="256" t="e">
        <f t="shared" ca="1" si="115"/>
        <v>#NUM!</v>
      </c>
      <c r="FD53" s="256" t="e">
        <f t="shared" ca="1" si="115"/>
        <v>#NUM!</v>
      </c>
      <c r="FE53" s="256" t="e">
        <f t="shared" ca="1" si="115"/>
        <v>#NUM!</v>
      </c>
      <c r="FF53" s="256" t="e">
        <f t="shared" ca="1" si="115"/>
        <v>#NUM!</v>
      </c>
      <c r="FG53" s="256" t="e">
        <f t="shared" ca="1" si="115"/>
        <v>#NUM!</v>
      </c>
      <c r="FH53" s="256" t="e">
        <f t="shared" ca="1" si="115"/>
        <v>#NUM!</v>
      </c>
      <c r="FI53" s="256" t="e">
        <f t="shared" ca="1" si="115"/>
        <v>#NUM!</v>
      </c>
      <c r="FJ53" s="256" t="e">
        <f t="shared" ca="1" si="115"/>
        <v>#NUM!</v>
      </c>
      <c r="FK53" s="256" t="e">
        <f t="shared" ca="1" si="115"/>
        <v>#NUM!</v>
      </c>
      <c r="FL53" s="256" t="e">
        <f t="shared" ca="1" si="115"/>
        <v>#NUM!</v>
      </c>
      <c r="FM53" s="256" t="e">
        <f t="shared" ca="1" si="115"/>
        <v>#NUM!</v>
      </c>
      <c r="FN53" s="256" t="e">
        <f t="shared" ca="1" si="115"/>
        <v>#NUM!</v>
      </c>
      <c r="FO53" s="256" t="e">
        <f t="shared" ca="1" si="115"/>
        <v>#NUM!</v>
      </c>
      <c r="FP53" s="256" t="e">
        <f t="shared" ca="1" si="115"/>
        <v>#NUM!</v>
      </c>
      <c r="FQ53" s="256" t="e">
        <f t="shared" ca="1" si="115"/>
        <v>#NUM!</v>
      </c>
      <c r="FR53" s="256" t="e">
        <f t="shared" ca="1" si="115"/>
        <v>#NUM!</v>
      </c>
      <c r="FS53" s="256" t="e">
        <f t="shared" ca="1" si="115"/>
        <v>#NUM!</v>
      </c>
      <c r="FT53" s="256" t="e">
        <f t="shared" ca="1" si="115"/>
        <v>#NUM!</v>
      </c>
      <c r="FU53" s="256" t="e">
        <f t="shared" ca="1" si="115"/>
        <v>#NUM!</v>
      </c>
      <c r="FV53" s="256" t="e">
        <f t="shared" ca="1" si="115"/>
        <v>#NUM!</v>
      </c>
      <c r="FW53" s="256" t="e">
        <f t="shared" ca="1" si="115"/>
        <v>#NUM!</v>
      </c>
      <c r="FX53" s="256" t="e">
        <f t="shared" ca="1" si="115"/>
        <v>#NUM!</v>
      </c>
      <c r="FY53" s="256" t="e">
        <f t="shared" ca="1" si="115"/>
        <v>#NUM!</v>
      </c>
      <c r="FZ53" s="256" t="e">
        <f t="shared" ca="1" si="115"/>
        <v>#NUM!</v>
      </c>
      <c r="GA53" s="256" t="e">
        <f t="shared" ca="1" si="115"/>
        <v>#NUM!</v>
      </c>
      <c r="GB53" s="256" t="e">
        <f t="shared" ca="1" si="115"/>
        <v>#NUM!</v>
      </c>
      <c r="GC53" s="256" t="e">
        <f t="shared" ca="1" si="115"/>
        <v>#NUM!</v>
      </c>
      <c r="GD53" s="256" t="e">
        <f t="shared" ca="1" si="115"/>
        <v>#NUM!</v>
      </c>
      <c r="GE53" s="256" t="e">
        <f t="shared" ca="1" si="115"/>
        <v>#NUM!</v>
      </c>
      <c r="GF53" s="256" t="e">
        <f t="shared" ca="1" si="115"/>
        <v>#NUM!</v>
      </c>
      <c r="GG53" s="256" t="e">
        <f t="shared" ca="1" si="115"/>
        <v>#NUM!</v>
      </c>
      <c r="GH53" s="256" t="e">
        <f t="shared" ca="1" si="115"/>
        <v>#NUM!</v>
      </c>
      <c r="GI53" s="256" t="e">
        <f t="shared" ca="1" si="115"/>
        <v>#NUM!</v>
      </c>
      <c r="GJ53" s="256" t="e">
        <f t="shared" ca="1" si="115"/>
        <v>#NUM!</v>
      </c>
      <c r="GK53" s="256" t="e">
        <f t="shared" ca="1" si="115"/>
        <v>#NUM!</v>
      </c>
      <c r="GL53" s="256" t="e">
        <f t="shared" ca="1" si="115"/>
        <v>#NUM!</v>
      </c>
      <c r="GM53" s="256" t="e">
        <f t="shared" ca="1" si="115"/>
        <v>#NUM!</v>
      </c>
      <c r="GN53" s="256" t="e">
        <f t="shared" ca="1" si="115"/>
        <v>#NUM!</v>
      </c>
      <c r="GO53" s="256" t="e">
        <f t="shared" ca="1" si="115"/>
        <v>#NUM!</v>
      </c>
      <c r="GP53" s="256" t="e">
        <f t="shared" ca="1" si="115"/>
        <v>#NUM!</v>
      </c>
      <c r="GQ53" s="256" t="e">
        <f t="shared" ca="1" si="115"/>
        <v>#NUM!</v>
      </c>
      <c r="GR53" s="256" t="e">
        <f t="shared" ca="1" si="115"/>
        <v>#NUM!</v>
      </c>
      <c r="GS53" s="256" t="e">
        <f t="shared" ref="GS53:JD53" ca="1" si="116">GS48-GS51-GS52</f>
        <v>#NUM!</v>
      </c>
      <c r="GT53" s="256" t="e">
        <f t="shared" ca="1" si="116"/>
        <v>#NUM!</v>
      </c>
      <c r="GU53" s="256" t="e">
        <f t="shared" ca="1" si="116"/>
        <v>#NUM!</v>
      </c>
      <c r="GV53" s="256" t="e">
        <f t="shared" ca="1" si="116"/>
        <v>#NUM!</v>
      </c>
      <c r="GW53" s="256" t="e">
        <f t="shared" ca="1" si="116"/>
        <v>#NUM!</v>
      </c>
      <c r="GX53" s="256" t="e">
        <f t="shared" ca="1" si="116"/>
        <v>#NUM!</v>
      </c>
      <c r="GY53" s="256" t="e">
        <f t="shared" ca="1" si="116"/>
        <v>#NUM!</v>
      </c>
      <c r="GZ53" s="256" t="e">
        <f t="shared" ca="1" si="116"/>
        <v>#NUM!</v>
      </c>
      <c r="HA53" s="256" t="e">
        <f t="shared" ca="1" si="116"/>
        <v>#NUM!</v>
      </c>
      <c r="HB53" s="256" t="e">
        <f t="shared" ca="1" si="116"/>
        <v>#NUM!</v>
      </c>
      <c r="HC53" s="256" t="e">
        <f t="shared" ca="1" si="116"/>
        <v>#NUM!</v>
      </c>
      <c r="HD53" s="256" t="e">
        <f t="shared" ca="1" si="116"/>
        <v>#NUM!</v>
      </c>
      <c r="HE53" s="256" t="e">
        <f t="shared" ca="1" si="116"/>
        <v>#NUM!</v>
      </c>
      <c r="HF53" s="256" t="e">
        <f t="shared" ca="1" si="116"/>
        <v>#NUM!</v>
      </c>
      <c r="HG53" s="256" t="e">
        <f t="shared" ca="1" si="116"/>
        <v>#NUM!</v>
      </c>
      <c r="HH53" s="256" t="e">
        <f t="shared" ca="1" si="116"/>
        <v>#NUM!</v>
      </c>
      <c r="HI53" s="256" t="e">
        <f t="shared" ca="1" si="116"/>
        <v>#NUM!</v>
      </c>
      <c r="HJ53" s="256" t="e">
        <f t="shared" ca="1" si="116"/>
        <v>#NUM!</v>
      </c>
      <c r="HK53" s="256" t="e">
        <f t="shared" ca="1" si="116"/>
        <v>#NUM!</v>
      </c>
      <c r="HL53" s="256" t="e">
        <f t="shared" ca="1" si="116"/>
        <v>#NUM!</v>
      </c>
      <c r="HM53" s="256" t="e">
        <f t="shared" ca="1" si="116"/>
        <v>#NUM!</v>
      </c>
      <c r="HN53" s="256" t="e">
        <f t="shared" ca="1" si="116"/>
        <v>#NUM!</v>
      </c>
      <c r="HO53" s="256" t="e">
        <f t="shared" ca="1" si="116"/>
        <v>#NUM!</v>
      </c>
      <c r="HP53" s="256" t="e">
        <f t="shared" ca="1" si="116"/>
        <v>#NUM!</v>
      </c>
      <c r="HQ53" s="256" t="e">
        <f t="shared" ca="1" si="116"/>
        <v>#NUM!</v>
      </c>
      <c r="HR53" s="256" t="e">
        <f t="shared" ca="1" si="116"/>
        <v>#NUM!</v>
      </c>
      <c r="HS53" s="256" t="e">
        <f t="shared" ca="1" si="116"/>
        <v>#NUM!</v>
      </c>
      <c r="HT53" s="256" t="e">
        <f t="shared" ca="1" si="116"/>
        <v>#NUM!</v>
      </c>
      <c r="HU53" s="256" t="e">
        <f t="shared" ca="1" si="116"/>
        <v>#NUM!</v>
      </c>
      <c r="HV53" s="256" t="e">
        <f t="shared" ca="1" si="116"/>
        <v>#NUM!</v>
      </c>
      <c r="HW53" s="256" t="e">
        <f t="shared" ca="1" si="116"/>
        <v>#NUM!</v>
      </c>
      <c r="HX53" s="256" t="e">
        <f t="shared" ca="1" si="116"/>
        <v>#NUM!</v>
      </c>
      <c r="HY53" s="256" t="e">
        <f t="shared" ca="1" si="116"/>
        <v>#NUM!</v>
      </c>
      <c r="HZ53" s="256" t="e">
        <f t="shared" ca="1" si="116"/>
        <v>#NUM!</v>
      </c>
      <c r="IA53" s="256" t="e">
        <f t="shared" ca="1" si="116"/>
        <v>#NUM!</v>
      </c>
      <c r="IB53" s="256" t="e">
        <f t="shared" ca="1" si="116"/>
        <v>#NUM!</v>
      </c>
      <c r="IC53" s="256" t="e">
        <f t="shared" ca="1" si="116"/>
        <v>#NUM!</v>
      </c>
      <c r="ID53" s="256" t="e">
        <f t="shared" ca="1" si="116"/>
        <v>#NUM!</v>
      </c>
      <c r="IE53" s="256" t="e">
        <f t="shared" ca="1" si="116"/>
        <v>#NUM!</v>
      </c>
      <c r="IF53" s="256" t="e">
        <f t="shared" ca="1" si="116"/>
        <v>#NUM!</v>
      </c>
      <c r="IG53" s="256" t="e">
        <f t="shared" ca="1" si="116"/>
        <v>#NUM!</v>
      </c>
      <c r="IH53" s="256" t="e">
        <f t="shared" ca="1" si="116"/>
        <v>#NUM!</v>
      </c>
      <c r="II53" s="256" t="e">
        <f t="shared" ca="1" si="116"/>
        <v>#NUM!</v>
      </c>
      <c r="IJ53" s="256" t="e">
        <f t="shared" ca="1" si="116"/>
        <v>#NUM!</v>
      </c>
      <c r="IK53" s="256" t="e">
        <f t="shared" ca="1" si="116"/>
        <v>#NUM!</v>
      </c>
      <c r="IL53" s="256" t="e">
        <f t="shared" ca="1" si="116"/>
        <v>#NUM!</v>
      </c>
      <c r="IM53" s="256" t="e">
        <f t="shared" ca="1" si="116"/>
        <v>#NUM!</v>
      </c>
      <c r="IN53" s="256" t="e">
        <f t="shared" ca="1" si="116"/>
        <v>#NUM!</v>
      </c>
      <c r="IO53" s="256" t="e">
        <f t="shared" ca="1" si="116"/>
        <v>#NUM!</v>
      </c>
      <c r="IP53" s="256" t="e">
        <f t="shared" ca="1" si="116"/>
        <v>#NUM!</v>
      </c>
      <c r="IQ53" s="256" t="e">
        <f t="shared" ca="1" si="116"/>
        <v>#NUM!</v>
      </c>
      <c r="IR53" s="256" t="e">
        <f t="shared" ca="1" si="116"/>
        <v>#NUM!</v>
      </c>
      <c r="IS53" s="256" t="e">
        <f t="shared" ca="1" si="116"/>
        <v>#NUM!</v>
      </c>
      <c r="IT53" s="256" t="e">
        <f t="shared" ca="1" si="116"/>
        <v>#NUM!</v>
      </c>
      <c r="IU53" s="256" t="e">
        <f t="shared" ca="1" si="116"/>
        <v>#NUM!</v>
      </c>
      <c r="IV53" s="256" t="e">
        <f t="shared" ca="1" si="116"/>
        <v>#NUM!</v>
      </c>
      <c r="IW53" s="256" t="e">
        <f t="shared" ca="1" si="116"/>
        <v>#NUM!</v>
      </c>
      <c r="IX53" s="256" t="e">
        <f t="shared" ca="1" si="116"/>
        <v>#NUM!</v>
      </c>
      <c r="IY53" s="256" t="e">
        <f t="shared" ca="1" si="116"/>
        <v>#NUM!</v>
      </c>
      <c r="IZ53" s="256" t="e">
        <f t="shared" ca="1" si="116"/>
        <v>#NUM!</v>
      </c>
      <c r="JA53" s="256" t="e">
        <f t="shared" ca="1" si="116"/>
        <v>#NUM!</v>
      </c>
      <c r="JB53" s="256" t="e">
        <f t="shared" ca="1" si="116"/>
        <v>#NUM!</v>
      </c>
      <c r="JC53" s="256" t="e">
        <f t="shared" ca="1" si="116"/>
        <v>#NUM!</v>
      </c>
      <c r="JD53" s="256" t="e">
        <f t="shared" ca="1" si="116"/>
        <v>#NUM!</v>
      </c>
      <c r="JE53" s="256" t="e">
        <f t="shared" ref="JE53:JL53" ca="1" si="117">JE48-JE51-JE52</f>
        <v>#NUM!</v>
      </c>
      <c r="JF53" s="256" t="e">
        <f t="shared" ca="1" si="117"/>
        <v>#NUM!</v>
      </c>
      <c r="JG53" s="256" t="e">
        <f t="shared" ca="1" si="117"/>
        <v>#NUM!</v>
      </c>
      <c r="JH53" s="256" t="e">
        <f t="shared" ca="1" si="117"/>
        <v>#NUM!</v>
      </c>
      <c r="JI53" s="256" t="e">
        <f t="shared" ca="1" si="117"/>
        <v>#NUM!</v>
      </c>
      <c r="JJ53" s="256" t="e">
        <f t="shared" ca="1" si="117"/>
        <v>#NUM!</v>
      </c>
      <c r="JK53" s="256" t="e">
        <f t="shared" ca="1" si="117"/>
        <v>#NUM!</v>
      </c>
      <c r="JL53" s="256" t="e">
        <f t="shared" ca="1" si="117"/>
        <v>#NUM!</v>
      </c>
      <c r="JM53" s="251" t="s">
        <v>321</v>
      </c>
    </row>
    <row r="54" spans="1:273" x14ac:dyDescent="0.25">
      <c r="I54" s="265"/>
      <c r="J54" s="265"/>
      <c r="K54" s="265"/>
      <c r="L54" s="265"/>
      <c r="M54" s="265"/>
      <c r="N54" s="265"/>
      <c r="O54" s="265"/>
      <c r="P54" s="265"/>
      <c r="Q54" s="265"/>
      <c r="R54" s="265"/>
      <c r="S54" s="265"/>
      <c r="T54" s="265"/>
      <c r="U54" s="265"/>
      <c r="V54" s="265"/>
      <c r="W54" s="265"/>
      <c r="X54" s="265"/>
      <c r="Y54" s="265"/>
      <c r="Z54" s="265"/>
      <c r="AA54" s="265"/>
      <c r="AB54" s="265"/>
      <c r="AC54" s="265"/>
      <c r="AD54" s="265"/>
      <c r="JM54" s="92" t="s">
        <v>321</v>
      </c>
    </row>
    <row r="55" spans="1:273" x14ac:dyDescent="0.25">
      <c r="C55" s="247" t="s">
        <v>20</v>
      </c>
      <c r="I55" s="265"/>
      <c r="J55" s="265"/>
      <c r="K55" s="265"/>
      <c r="L55" s="265"/>
      <c r="M55" s="265"/>
      <c r="N55" s="265"/>
      <c r="O55" s="265"/>
      <c r="P55" s="265"/>
      <c r="Q55" s="265"/>
      <c r="R55" s="265"/>
      <c r="S55" s="265"/>
      <c r="T55" s="265"/>
      <c r="U55" s="265"/>
      <c r="V55" s="265"/>
      <c r="W55" s="265"/>
      <c r="X55" s="265"/>
      <c r="Y55" s="265"/>
      <c r="Z55" s="265"/>
      <c r="AA55" s="265"/>
      <c r="AB55" s="265"/>
      <c r="AC55" s="265"/>
      <c r="AD55" s="265"/>
      <c r="JM55" s="92" t="s">
        <v>321</v>
      </c>
    </row>
    <row r="56" spans="1:273" s="251" customFormat="1" x14ac:dyDescent="0.25">
      <c r="A56" s="260"/>
      <c r="B56" s="260"/>
      <c r="C56" s="260"/>
      <c r="D56" s="251" t="s">
        <v>34</v>
      </c>
      <c r="F56" s="251" t="s">
        <v>22</v>
      </c>
      <c r="H56" s="292"/>
      <c r="I56" s="256" t="e">
        <f t="shared" ref="I56:BT56" ca="1" si="118">(I41-I47-I51-I52)+IF(H56&lt;0,H56,0)</f>
        <v>#NUM!</v>
      </c>
      <c r="J56" s="256" t="e">
        <f t="shared" ca="1" si="118"/>
        <v>#NUM!</v>
      </c>
      <c r="K56" s="256" t="e">
        <f t="shared" ca="1" si="118"/>
        <v>#NUM!</v>
      </c>
      <c r="L56" s="256" t="e">
        <f t="shared" ca="1" si="118"/>
        <v>#NUM!</v>
      </c>
      <c r="M56" s="256" t="e">
        <f t="shared" ca="1" si="118"/>
        <v>#NUM!</v>
      </c>
      <c r="N56" s="256" t="e">
        <f t="shared" ca="1" si="118"/>
        <v>#NUM!</v>
      </c>
      <c r="O56" s="256" t="e">
        <f t="shared" ca="1" si="118"/>
        <v>#NUM!</v>
      </c>
      <c r="P56" s="256" t="e">
        <f t="shared" ca="1" si="118"/>
        <v>#NUM!</v>
      </c>
      <c r="Q56" s="256" t="e">
        <f t="shared" ca="1" si="118"/>
        <v>#NUM!</v>
      </c>
      <c r="R56" s="256" t="e">
        <f t="shared" ca="1" si="118"/>
        <v>#NUM!</v>
      </c>
      <c r="S56" s="256" t="e">
        <f t="shared" ca="1" si="118"/>
        <v>#NUM!</v>
      </c>
      <c r="T56" s="256" t="e">
        <f t="shared" ca="1" si="118"/>
        <v>#NUM!</v>
      </c>
      <c r="U56" s="256" t="e">
        <f t="shared" ca="1" si="118"/>
        <v>#NUM!</v>
      </c>
      <c r="V56" s="256" t="e">
        <f t="shared" ca="1" si="118"/>
        <v>#NUM!</v>
      </c>
      <c r="W56" s="256" t="e">
        <f t="shared" ca="1" si="118"/>
        <v>#NUM!</v>
      </c>
      <c r="X56" s="256" t="e">
        <f t="shared" ca="1" si="118"/>
        <v>#NUM!</v>
      </c>
      <c r="Y56" s="256" t="e">
        <f t="shared" ca="1" si="118"/>
        <v>#NUM!</v>
      </c>
      <c r="Z56" s="256" t="e">
        <f t="shared" ca="1" si="118"/>
        <v>#NUM!</v>
      </c>
      <c r="AA56" s="256" t="e">
        <f t="shared" ca="1" si="118"/>
        <v>#NUM!</v>
      </c>
      <c r="AB56" s="256" t="e">
        <f t="shared" ca="1" si="118"/>
        <v>#NUM!</v>
      </c>
      <c r="AC56" s="256" t="e">
        <f t="shared" ca="1" si="118"/>
        <v>#NUM!</v>
      </c>
      <c r="AD56" s="256" t="e">
        <f t="shared" ca="1" si="118"/>
        <v>#NUM!</v>
      </c>
      <c r="AE56" s="256" t="e">
        <f t="shared" ca="1" si="118"/>
        <v>#NUM!</v>
      </c>
      <c r="AF56" s="256" t="e">
        <f t="shared" ca="1" si="118"/>
        <v>#NUM!</v>
      </c>
      <c r="AG56" s="256" t="e">
        <f t="shared" ca="1" si="118"/>
        <v>#NUM!</v>
      </c>
      <c r="AH56" s="256" t="e">
        <f t="shared" ca="1" si="118"/>
        <v>#NUM!</v>
      </c>
      <c r="AI56" s="256" t="e">
        <f t="shared" ca="1" si="118"/>
        <v>#NUM!</v>
      </c>
      <c r="AJ56" s="256" t="e">
        <f t="shared" ca="1" si="118"/>
        <v>#NUM!</v>
      </c>
      <c r="AK56" s="256" t="e">
        <f t="shared" ca="1" si="118"/>
        <v>#NUM!</v>
      </c>
      <c r="AL56" s="256" t="e">
        <f t="shared" ca="1" si="118"/>
        <v>#NUM!</v>
      </c>
      <c r="AM56" s="256" t="e">
        <f t="shared" ca="1" si="118"/>
        <v>#NUM!</v>
      </c>
      <c r="AN56" s="256" t="e">
        <f t="shared" ca="1" si="118"/>
        <v>#NUM!</v>
      </c>
      <c r="AO56" s="256" t="e">
        <f t="shared" ca="1" si="118"/>
        <v>#NUM!</v>
      </c>
      <c r="AP56" s="256" t="e">
        <f t="shared" ca="1" si="118"/>
        <v>#NUM!</v>
      </c>
      <c r="AQ56" s="256" t="e">
        <f t="shared" ca="1" si="118"/>
        <v>#NUM!</v>
      </c>
      <c r="AR56" s="256" t="e">
        <f t="shared" ca="1" si="118"/>
        <v>#NUM!</v>
      </c>
      <c r="AS56" s="256" t="e">
        <f t="shared" ca="1" si="118"/>
        <v>#NUM!</v>
      </c>
      <c r="AT56" s="256" t="e">
        <f t="shared" ca="1" si="118"/>
        <v>#NUM!</v>
      </c>
      <c r="AU56" s="256" t="e">
        <f t="shared" ca="1" si="118"/>
        <v>#NUM!</v>
      </c>
      <c r="AV56" s="256" t="e">
        <f t="shared" ca="1" si="118"/>
        <v>#NUM!</v>
      </c>
      <c r="AW56" s="256" t="e">
        <f t="shared" ca="1" si="118"/>
        <v>#NUM!</v>
      </c>
      <c r="AX56" s="256" t="e">
        <f t="shared" ca="1" si="118"/>
        <v>#NUM!</v>
      </c>
      <c r="AY56" s="256" t="e">
        <f t="shared" ca="1" si="118"/>
        <v>#NUM!</v>
      </c>
      <c r="AZ56" s="256" t="e">
        <f t="shared" ca="1" si="118"/>
        <v>#NUM!</v>
      </c>
      <c r="BA56" s="256" t="e">
        <f t="shared" ca="1" si="118"/>
        <v>#NUM!</v>
      </c>
      <c r="BB56" s="256" t="e">
        <f t="shared" ca="1" si="118"/>
        <v>#NUM!</v>
      </c>
      <c r="BC56" s="256" t="e">
        <f t="shared" ca="1" si="118"/>
        <v>#NUM!</v>
      </c>
      <c r="BD56" s="256" t="e">
        <f t="shared" ca="1" si="118"/>
        <v>#NUM!</v>
      </c>
      <c r="BE56" s="256" t="e">
        <f t="shared" ca="1" si="118"/>
        <v>#NUM!</v>
      </c>
      <c r="BF56" s="256" t="e">
        <f t="shared" ca="1" si="118"/>
        <v>#NUM!</v>
      </c>
      <c r="BG56" s="256" t="e">
        <f t="shared" ca="1" si="118"/>
        <v>#NUM!</v>
      </c>
      <c r="BH56" s="256" t="e">
        <f t="shared" ca="1" si="118"/>
        <v>#NUM!</v>
      </c>
      <c r="BI56" s="256" t="e">
        <f t="shared" ca="1" si="118"/>
        <v>#NUM!</v>
      </c>
      <c r="BJ56" s="256" t="e">
        <f t="shared" ca="1" si="118"/>
        <v>#NUM!</v>
      </c>
      <c r="BK56" s="256" t="e">
        <f t="shared" ca="1" si="118"/>
        <v>#NUM!</v>
      </c>
      <c r="BL56" s="256" t="e">
        <f t="shared" ca="1" si="118"/>
        <v>#NUM!</v>
      </c>
      <c r="BM56" s="256" t="e">
        <f t="shared" ca="1" si="118"/>
        <v>#NUM!</v>
      </c>
      <c r="BN56" s="256" t="e">
        <f t="shared" ca="1" si="118"/>
        <v>#NUM!</v>
      </c>
      <c r="BO56" s="256" t="e">
        <f t="shared" ca="1" si="118"/>
        <v>#NUM!</v>
      </c>
      <c r="BP56" s="256" t="e">
        <f t="shared" ca="1" si="118"/>
        <v>#NUM!</v>
      </c>
      <c r="BQ56" s="256" t="e">
        <f t="shared" ca="1" si="118"/>
        <v>#NUM!</v>
      </c>
      <c r="BR56" s="256" t="e">
        <f t="shared" ca="1" si="118"/>
        <v>#NUM!</v>
      </c>
      <c r="BS56" s="256" t="e">
        <f t="shared" ca="1" si="118"/>
        <v>#NUM!</v>
      </c>
      <c r="BT56" s="256" t="e">
        <f t="shared" ca="1" si="118"/>
        <v>#NUM!</v>
      </c>
      <c r="BU56" s="256" t="e">
        <f t="shared" ref="BU56:EF56" ca="1" si="119">(BU41-BU47-BU51-BU52)+IF(BT56&lt;0,BT56,0)</f>
        <v>#NUM!</v>
      </c>
      <c r="BV56" s="256" t="e">
        <f t="shared" ca="1" si="119"/>
        <v>#NUM!</v>
      </c>
      <c r="BW56" s="256" t="e">
        <f t="shared" ca="1" si="119"/>
        <v>#NUM!</v>
      </c>
      <c r="BX56" s="256" t="e">
        <f t="shared" ca="1" si="119"/>
        <v>#NUM!</v>
      </c>
      <c r="BY56" s="256" t="e">
        <f t="shared" ca="1" si="119"/>
        <v>#NUM!</v>
      </c>
      <c r="BZ56" s="256" t="e">
        <f t="shared" ca="1" si="119"/>
        <v>#NUM!</v>
      </c>
      <c r="CA56" s="256" t="e">
        <f t="shared" ca="1" si="119"/>
        <v>#NUM!</v>
      </c>
      <c r="CB56" s="256" t="e">
        <f t="shared" ca="1" si="119"/>
        <v>#NUM!</v>
      </c>
      <c r="CC56" s="256" t="e">
        <f t="shared" ca="1" si="119"/>
        <v>#NUM!</v>
      </c>
      <c r="CD56" s="256" t="e">
        <f t="shared" ca="1" si="119"/>
        <v>#NUM!</v>
      </c>
      <c r="CE56" s="256" t="e">
        <f t="shared" ca="1" si="119"/>
        <v>#NUM!</v>
      </c>
      <c r="CF56" s="256" t="e">
        <f t="shared" ca="1" si="119"/>
        <v>#NUM!</v>
      </c>
      <c r="CG56" s="256" t="e">
        <f t="shared" ca="1" si="119"/>
        <v>#NUM!</v>
      </c>
      <c r="CH56" s="256" t="e">
        <f t="shared" ca="1" si="119"/>
        <v>#NUM!</v>
      </c>
      <c r="CI56" s="256" t="e">
        <f t="shared" ca="1" si="119"/>
        <v>#NUM!</v>
      </c>
      <c r="CJ56" s="256" t="e">
        <f t="shared" ca="1" si="119"/>
        <v>#NUM!</v>
      </c>
      <c r="CK56" s="256" t="e">
        <f t="shared" ca="1" si="119"/>
        <v>#NUM!</v>
      </c>
      <c r="CL56" s="256" t="e">
        <f t="shared" ca="1" si="119"/>
        <v>#NUM!</v>
      </c>
      <c r="CM56" s="256" t="e">
        <f t="shared" ca="1" si="119"/>
        <v>#NUM!</v>
      </c>
      <c r="CN56" s="256" t="e">
        <f t="shared" ca="1" si="119"/>
        <v>#NUM!</v>
      </c>
      <c r="CO56" s="256" t="e">
        <f t="shared" ca="1" si="119"/>
        <v>#NUM!</v>
      </c>
      <c r="CP56" s="256" t="e">
        <f t="shared" ca="1" si="119"/>
        <v>#NUM!</v>
      </c>
      <c r="CQ56" s="256" t="e">
        <f t="shared" ca="1" si="119"/>
        <v>#NUM!</v>
      </c>
      <c r="CR56" s="256" t="e">
        <f t="shared" ca="1" si="119"/>
        <v>#NUM!</v>
      </c>
      <c r="CS56" s="256" t="e">
        <f t="shared" ca="1" si="119"/>
        <v>#NUM!</v>
      </c>
      <c r="CT56" s="256" t="e">
        <f t="shared" ca="1" si="119"/>
        <v>#NUM!</v>
      </c>
      <c r="CU56" s="256" t="e">
        <f t="shared" ca="1" si="119"/>
        <v>#NUM!</v>
      </c>
      <c r="CV56" s="256" t="e">
        <f t="shared" ca="1" si="119"/>
        <v>#NUM!</v>
      </c>
      <c r="CW56" s="256" t="e">
        <f t="shared" ca="1" si="119"/>
        <v>#NUM!</v>
      </c>
      <c r="CX56" s="256" t="e">
        <f t="shared" ca="1" si="119"/>
        <v>#NUM!</v>
      </c>
      <c r="CY56" s="256" t="e">
        <f t="shared" ca="1" si="119"/>
        <v>#NUM!</v>
      </c>
      <c r="CZ56" s="256" t="e">
        <f t="shared" ca="1" si="119"/>
        <v>#NUM!</v>
      </c>
      <c r="DA56" s="256" t="e">
        <f t="shared" ca="1" si="119"/>
        <v>#NUM!</v>
      </c>
      <c r="DB56" s="256" t="e">
        <f t="shared" ca="1" si="119"/>
        <v>#NUM!</v>
      </c>
      <c r="DC56" s="256" t="e">
        <f t="shared" ca="1" si="119"/>
        <v>#NUM!</v>
      </c>
      <c r="DD56" s="256" t="e">
        <f t="shared" ca="1" si="119"/>
        <v>#NUM!</v>
      </c>
      <c r="DE56" s="256" t="e">
        <f t="shared" ca="1" si="119"/>
        <v>#NUM!</v>
      </c>
      <c r="DF56" s="256" t="e">
        <f t="shared" ca="1" si="119"/>
        <v>#NUM!</v>
      </c>
      <c r="DG56" s="256" t="e">
        <f t="shared" ca="1" si="119"/>
        <v>#NUM!</v>
      </c>
      <c r="DH56" s="256" t="e">
        <f t="shared" ca="1" si="119"/>
        <v>#NUM!</v>
      </c>
      <c r="DI56" s="256" t="e">
        <f t="shared" ca="1" si="119"/>
        <v>#NUM!</v>
      </c>
      <c r="DJ56" s="256" t="e">
        <f t="shared" ca="1" si="119"/>
        <v>#NUM!</v>
      </c>
      <c r="DK56" s="256" t="e">
        <f t="shared" ca="1" si="119"/>
        <v>#NUM!</v>
      </c>
      <c r="DL56" s="256" t="e">
        <f t="shared" ca="1" si="119"/>
        <v>#NUM!</v>
      </c>
      <c r="DM56" s="256" t="e">
        <f t="shared" ca="1" si="119"/>
        <v>#NUM!</v>
      </c>
      <c r="DN56" s="256" t="e">
        <f t="shared" ca="1" si="119"/>
        <v>#NUM!</v>
      </c>
      <c r="DO56" s="256" t="e">
        <f t="shared" ca="1" si="119"/>
        <v>#NUM!</v>
      </c>
      <c r="DP56" s="256" t="e">
        <f t="shared" ca="1" si="119"/>
        <v>#NUM!</v>
      </c>
      <c r="DQ56" s="256" t="e">
        <f t="shared" ca="1" si="119"/>
        <v>#NUM!</v>
      </c>
      <c r="DR56" s="256" t="e">
        <f t="shared" ca="1" si="119"/>
        <v>#NUM!</v>
      </c>
      <c r="DS56" s="256" t="e">
        <f t="shared" ca="1" si="119"/>
        <v>#NUM!</v>
      </c>
      <c r="DT56" s="256" t="e">
        <f t="shared" ca="1" si="119"/>
        <v>#NUM!</v>
      </c>
      <c r="DU56" s="256" t="e">
        <f t="shared" ca="1" si="119"/>
        <v>#NUM!</v>
      </c>
      <c r="DV56" s="256" t="e">
        <f t="shared" ca="1" si="119"/>
        <v>#NUM!</v>
      </c>
      <c r="DW56" s="256" t="e">
        <f t="shared" ca="1" si="119"/>
        <v>#NUM!</v>
      </c>
      <c r="DX56" s="256" t="e">
        <f t="shared" ca="1" si="119"/>
        <v>#NUM!</v>
      </c>
      <c r="DY56" s="256" t="e">
        <f t="shared" ca="1" si="119"/>
        <v>#NUM!</v>
      </c>
      <c r="DZ56" s="256" t="e">
        <f t="shared" ca="1" si="119"/>
        <v>#NUM!</v>
      </c>
      <c r="EA56" s="256" t="e">
        <f t="shared" ca="1" si="119"/>
        <v>#NUM!</v>
      </c>
      <c r="EB56" s="256" t="e">
        <f t="shared" ca="1" si="119"/>
        <v>#NUM!</v>
      </c>
      <c r="EC56" s="256" t="e">
        <f t="shared" ca="1" si="119"/>
        <v>#NUM!</v>
      </c>
      <c r="ED56" s="256" t="e">
        <f t="shared" ca="1" si="119"/>
        <v>#NUM!</v>
      </c>
      <c r="EE56" s="256" t="e">
        <f t="shared" ca="1" si="119"/>
        <v>#NUM!</v>
      </c>
      <c r="EF56" s="256" t="e">
        <f t="shared" ca="1" si="119"/>
        <v>#NUM!</v>
      </c>
      <c r="EG56" s="256" t="e">
        <f t="shared" ref="EG56:GR56" ca="1" si="120">(EG41-EG47-EG51-EG52)+IF(EF56&lt;0,EF56,0)</f>
        <v>#NUM!</v>
      </c>
      <c r="EH56" s="256" t="e">
        <f t="shared" ca="1" si="120"/>
        <v>#NUM!</v>
      </c>
      <c r="EI56" s="256" t="e">
        <f t="shared" ca="1" si="120"/>
        <v>#NUM!</v>
      </c>
      <c r="EJ56" s="256" t="e">
        <f t="shared" ca="1" si="120"/>
        <v>#NUM!</v>
      </c>
      <c r="EK56" s="256" t="e">
        <f t="shared" ca="1" si="120"/>
        <v>#NUM!</v>
      </c>
      <c r="EL56" s="256" t="e">
        <f t="shared" ca="1" si="120"/>
        <v>#NUM!</v>
      </c>
      <c r="EM56" s="256" t="e">
        <f t="shared" ca="1" si="120"/>
        <v>#NUM!</v>
      </c>
      <c r="EN56" s="256" t="e">
        <f t="shared" ca="1" si="120"/>
        <v>#NUM!</v>
      </c>
      <c r="EO56" s="256" t="e">
        <f t="shared" ca="1" si="120"/>
        <v>#NUM!</v>
      </c>
      <c r="EP56" s="256" t="e">
        <f t="shared" ca="1" si="120"/>
        <v>#NUM!</v>
      </c>
      <c r="EQ56" s="256" t="e">
        <f t="shared" ca="1" si="120"/>
        <v>#NUM!</v>
      </c>
      <c r="ER56" s="256" t="e">
        <f t="shared" ca="1" si="120"/>
        <v>#NUM!</v>
      </c>
      <c r="ES56" s="256" t="e">
        <f t="shared" ca="1" si="120"/>
        <v>#NUM!</v>
      </c>
      <c r="ET56" s="256" t="e">
        <f t="shared" ca="1" si="120"/>
        <v>#NUM!</v>
      </c>
      <c r="EU56" s="256" t="e">
        <f t="shared" ca="1" si="120"/>
        <v>#NUM!</v>
      </c>
      <c r="EV56" s="256" t="e">
        <f t="shared" ca="1" si="120"/>
        <v>#NUM!</v>
      </c>
      <c r="EW56" s="256" t="e">
        <f t="shared" ca="1" si="120"/>
        <v>#NUM!</v>
      </c>
      <c r="EX56" s="256" t="e">
        <f t="shared" ca="1" si="120"/>
        <v>#NUM!</v>
      </c>
      <c r="EY56" s="256" t="e">
        <f t="shared" ca="1" si="120"/>
        <v>#NUM!</v>
      </c>
      <c r="EZ56" s="256" t="e">
        <f t="shared" ca="1" si="120"/>
        <v>#NUM!</v>
      </c>
      <c r="FA56" s="256" t="e">
        <f t="shared" ca="1" si="120"/>
        <v>#NUM!</v>
      </c>
      <c r="FB56" s="256" t="e">
        <f t="shared" ca="1" si="120"/>
        <v>#NUM!</v>
      </c>
      <c r="FC56" s="256" t="e">
        <f t="shared" ca="1" si="120"/>
        <v>#NUM!</v>
      </c>
      <c r="FD56" s="256" t="e">
        <f t="shared" ca="1" si="120"/>
        <v>#NUM!</v>
      </c>
      <c r="FE56" s="256" t="e">
        <f t="shared" ca="1" si="120"/>
        <v>#NUM!</v>
      </c>
      <c r="FF56" s="256" t="e">
        <f t="shared" ca="1" si="120"/>
        <v>#NUM!</v>
      </c>
      <c r="FG56" s="256" t="e">
        <f t="shared" ca="1" si="120"/>
        <v>#NUM!</v>
      </c>
      <c r="FH56" s="256" t="e">
        <f t="shared" ca="1" si="120"/>
        <v>#NUM!</v>
      </c>
      <c r="FI56" s="256" t="e">
        <f t="shared" ca="1" si="120"/>
        <v>#NUM!</v>
      </c>
      <c r="FJ56" s="256" t="e">
        <f t="shared" ca="1" si="120"/>
        <v>#NUM!</v>
      </c>
      <c r="FK56" s="256" t="e">
        <f t="shared" ca="1" si="120"/>
        <v>#NUM!</v>
      </c>
      <c r="FL56" s="256" t="e">
        <f t="shared" ca="1" si="120"/>
        <v>#NUM!</v>
      </c>
      <c r="FM56" s="256" t="e">
        <f t="shared" ca="1" si="120"/>
        <v>#NUM!</v>
      </c>
      <c r="FN56" s="256" t="e">
        <f t="shared" ca="1" si="120"/>
        <v>#NUM!</v>
      </c>
      <c r="FO56" s="256" t="e">
        <f t="shared" ca="1" si="120"/>
        <v>#NUM!</v>
      </c>
      <c r="FP56" s="256" t="e">
        <f t="shared" ca="1" si="120"/>
        <v>#NUM!</v>
      </c>
      <c r="FQ56" s="256" t="e">
        <f t="shared" ca="1" si="120"/>
        <v>#NUM!</v>
      </c>
      <c r="FR56" s="256" t="e">
        <f t="shared" ca="1" si="120"/>
        <v>#NUM!</v>
      </c>
      <c r="FS56" s="256" t="e">
        <f t="shared" ca="1" si="120"/>
        <v>#NUM!</v>
      </c>
      <c r="FT56" s="256" t="e">
        <f t="shared" ca="1" si="120"/>
        <v>#NUM!</v>
      </c>
      <c r="FU56" s="256" t="e">
        <f t="shared" ca="1" si="120"/>
        <v>#NUM!</v>
      </c>
      <c r="FV56" s="256" t="e">
        <f t="shared" ca="1" si="120"/>
        <v>#NUM!</v>
      </c>
      <c r="FW56" s="256" t="e">
        <f t="shared" ca="1" si="120"/>
        <v>#NUM!</v>
      </c>
      <c r="FX56" s="256" t="e">
        <f t="shared" ca="1" si="120"/>
        <v>#NUM!</v>
      </c>
      <c r="FY56" s="256" t="e">
        <f t="shared" ca="1" si="120"/>
        <v>#NUM!</v>
      </c>
      <c r="FZ56" s="256" t="e">
        <f t="shared" ca="1" si="120"/>
        <v>#NUM!</v>
      </c>
      <c r="GA56" s="256" t="e">
        <f t="shared" ca="1" si="120"/>
        <v>#NUM!</v>
      </c>
      <c r="GB56" s="256" t="e">
        <f t="shared" ca="1" si="120"/>
        <v>#NUM!</v>
      </c>
      <c r="GC56" s="256" t="e">
        <f t="shared" ca="1" si="120"/>
        <v>#NUM!</v>
      </c>
      <c r="GD56" s="256" t="e">
        <f t="shared" ca="1" si="120"/>
        <v>#NUM!</v>
      </c>
      <c r="GE56" s="256" t="e">
        <f t="shared" ca="1" si="120"/>
        <v>#NUM!</v>
      </c>
      <c r="GF56" s="256" t="e">
        <f t="shared" ca="1" si="120"/>
        <v>#NUM!</v>
      </c>
      <c r="GG56" s="256" t="e">
        <f t="shared" ca="1" si="120"/>
        <v>#NUM!</v>
      </c>
      <c r="GH56" s="256" t="e">
        <f t="shared" ca="1" si="120"/>
        <v>#NUM!</v>
      </c>
      <c r="GI56" s="256" t="e">
        <f t="shared" ca="1" si="120"/>
        <v>#NUM!</v>
      </c>
      <c r="GJ56" s="256" t="e">
        <f t="shared" ca="1" si="120"/>
        <v>#NUM!</v>
      </c>
      <c r="GK56" s="256" t="e">
        <f t="shared" ca="1" si="120"/>
        <v>#NUM!</v>
      </c>
      <c r="GL56" s="256" t="e">
        <f t="shared" ca="1" si="120"/>
        <v>#NUM!</v>
      </c>
      <c r="GM56" s="256" t="e">
        <f t="shared" ca="1" si="120"/>
        <v>#NUM!</v>
      </c>
      <c r="GN56" s="256" t="e">
        <f t="shared" ca="1" si="120"/>
        <v>#NUM!</v>
      </c>
      <c r="GO56" s="256" t="e">
        <f t="shared" ca="1" si="120"/>
        <v>#NUM!</v>
      </c>
      <c r="GP56" s="256" t="e">
        <f t="shared" ca="1" si="120"/>
        <v>#NUM!</v>
      </c>
      <c r="GQ56" s="256" t="e">
        <f t="shared" ca="1" si="120"/>
        <v>#NUM!</v>
      </c>
      <c r="GR56" s="256" t="e">
        <f t="shared" ca="1" si="120"/>
        <v>#NUM!</v>
      </c>
      <c r="GS56" s="256" t="e">
        <f t="shared" ref="GS56:JD56" ca="1" si="121">(GS41-GS47-GS51-GS52)+IF(GR56&lt;0,GR56,0)</f>
        <v>#NUM!</v>
      </c>
      <c r="GT56" s="256" t="e">
        <f t="shared" ca="1" si="121"/>
        <v>#NUM!</v>
      </c>
      <c r="GU56" s="256" t="e">
        <f t="shared" ca="1" si="121"/>
        <v>#NUM!</v>
      </c>
      <c r="GV56" s="256" t="e">
        <f t="shared" ca="1" si="121"/>
        <v>#NUM!</v>
      </c>
      <c r="GW56" s="256" t="e">
        <f t="shared" ca="1" si="121"/>
        <v>#NUM!</v>
      </c>
      <c r="GX56" s="256" t="e">
        <f t="shared" ca="1" si="121"/>
        <v>#NUM!</v>
      </c>
      <c r="GY56" s="256" t="e">
        <f t="shared" ca="1" si="121"/>
        <v>#NUM!</v>
      </c>
      <c r="GZ56" s="256" t="e">
        <f t="shared" ca="1" si="121"/>
        <v>#NUM!</v>
      </c>
      <c r="HA56" s="256" t="e">
        <f t="shared" ca="1" si="121"/>
        <v>#NUM!</v>
      </c>
      <c r="HB56" s="256" t="e">
        <f t="shared" ca="1" si="121"/>
        <v>#NUM!</v>
      </c>
      <c r="HC56" s="256" t="e">
        <f t="shared" ca="1" si="121"/>
        <v>#NUM!</v>
      </c>
      <c r="HD56" s="256" t="e">
        <f t="shared" ca="1" si="121"/>
        <v>#NUM!</v>
      </c>
      <c r="HE56" s="256" t="e">
        <f t="shared" ca="1" si="121"/>
        <v>#NUM!</v>
      </c>
      <c r="HF56" s="256" t="e">
        <f t="shared" ca="1" si="121"/>
        <v>#NUM!</v>
      </c>
      <c r="HG56" s="256" t="e">
        <f t="shared" ca="1" si="121"/>
        <v>#NUM!</v>
      </c>
      <c r="HH56" s="256" t="e">
        <f t="shared" ca="1" si="121"/>
        <v>#NUM!</v>
      </c>
      <c r="HI56" s="256" t="e">
        <f t="shared" ca="1" si="121"/>
        <v>#NUM!</v>
      </c>
      <c r="HJ56" s="256" t="e">
        <f t="shared" ca="1" si="121"/>
        <v>#NUM!</v>
      </c>
      <c r="HK56" s="256" t="e">
        <f t="shared" ca="1" si="121"/>
        <v>#NUM!</v>
      </c>
      <c r="HL56" s="256" t="e">
        <f t="shared" ca="1" si="121"/>
        <v>#NUM!</v>
      </c>
      <c r="HM56" s="256" t="e">
        <f t="shared" ca="1" si="121"/>
        <v>#NUM!</v>
      </c>
      <c r="HN56" s="256" t="e">
        <f t="shared" ca="1" si="121"/>
        <v>#NUM!</v>
      </c>
      <c r="HO56" s="256" t="e">
        <f t="shared" ca="1" si="121"/>
        <v>#NUM!</v>
      </c>
      <c r="HP56" s="256" t="e">
        <f t="shared" ca="1" si="121"/>
        <v>#NUM!</v>
      </c>
      <c r="HQ56" s="256" t="e">
        <f t="shared" ca="1" si="121"/>
        <v>#NUM!</v>
      </c>
      <c r="HR56" s="256" t="e">
        <f t="shared" ca="1" si="121"/>
        <v>#NUM!</v>
      </c>
      <c r="HS56" s="256" t="e">
        <f t="shared" ca="1" si="121"/>
        <v>#NUM!</v>
      </c>
      <c r="HT56" s="256" t="e">
        <f t="shared" ca="1" si="121"/>
        <v>#NUM!</v>
      </c>
      <c r="HU56" s="256" t="e">
        <f t="shared" ca="1" si="121"/>
        <v>#NUM!</v>
      </c>
      <c r="HV56" s="256" t="e">
        <f t="shared" ca="1" si="121"/>
        <v>#NUM!</v>
      </c>
      <c r="HW56" s="256" t="e">
        <f t="shared" ca="1" si="121"/>
        <v>#NUM!</v>
      </c>
      <c r="HX56" s="256" t="e">
        <f t="shared" ca="1" si="121"/>
        <v>#NUM!</v>
      </c>
      <c r="HY56" s="256" t="e">
        <f t="shared" ca="1" si="121"/>
        <v>#NUM!</v>
      </c>
      <c r="HZ56" s="256" t="e">
        <f t="shared" ca="1" si="121"/>
        <v>#NUM!</v>
      </c>
      <c r="IA56" s="256" t="e">
        <f t="shared" ca="1" si="121"/>
        <v>#NUM!</v>
      </c>
      <c r="IB56" s="256" t="e">
        <f t="shared" ca="1" si="121"/>
        <v>#NUM!</v>
      </c>
      <c r="IC56" s="256" t="e">
        <f t="shared" ca="1" si="121"/>
        <v>#NUM!</v>
      </c>
      <c r="ID56" s="256" t="e">
        <f t="shared" ca="1" si="121"/>
        <v>#NUM!</v>
      </c>
      <c r="IE56" s="256" t="e">
        <f t="shared" ca="1" si="121"/>
        <v>#NUM!</v>
      </c>
      <c r="IF56" s="256" t="e">
        <f t="shared" ca="1" si="121"/>
        <v>#NUM!</v>
      </c>
      <c r="IG56" s="256" t="e">
        <f t="shared" ca="1" si="121"/>
        <v>#NUM!</v>
      </c>
      <c r="IH56" s="256" t="e">
        <f t="shared" ca="1" si="121"/>
        <v>#NUM!</v>
      </c>
      <c r="II56" s="256" t="e">
        <f t="shared" ca="1" si="121"/>
        <v>#NUM!</v>
      </c>
      <c r="IJ56" s="256" t="e">
        <f t="shared" ca="1" si="121"/>
        <v>#NUM!</v>
      </c>
      <c r="IK56" s="256" t="e">
        <f t="shared" ca="1" si="121"/>
        <v>#NUM!</v>
      </c>
      <c r="IL56" s="256" t="e">
        <f t="shared" ca="1" si="121"/>
        <v>#NUM!</v>
      </c>
      <c r="IM56" s="256" t="e">
        <f t="shared" ca="1" si="121"/>
        <v>#NUM!</v>
      </c>
      <c r="IN56" s="256" t="e">
        <f t="shared" ca="1" si="121"/>
        <v>#NUM!</v>
      </c>
      <c r="IO56" s="256" t="e">
        <f t="shared" ca="1" si="121"/>
        <v>#NUM!</v>
      </c>
      <c r="IP56" s="256" t="e">
        <f t="shared" ca="1" si="121"/>
        <v>#NUM!</v>
      </c>
      <c r="IQ56" s="256" t="e">
        <f t="shared" ca="1" si="121"/>
        <v>#NUM!</v>
      </c>
      <c r="IR56" s="256" t="e">
        <f t="shared" ca="1" si="121"/>
        <v>#NUM!</v>
      </c>
      <c r="IS56" s="256" t="e">
        <f t="shared" ca="1" si="121"/>
        <v>#NUM!</v>
      </c>
      <c r="IT56" s="256" t="e">
        <f t="shared" ca="1" si="121"/>
        <v>#NUM!</v>
      </c>
      <c r="IU56" s="256" t="e">
        <f t="shared" ca="1" si="121"/>
        <v>#NUM!</v>
      </c>
      <c r="IV56" s="256" t="e">
        <f t="shared" ca="1" si="121"/>
        <v>#NUM!</v>
      </c>
      <c r="IW56" s="256" t="e">
        <f t="shared" ca="1" si="121"/>
        <v>#NUM!</v>
      </c>
      <c r="IX56" s="256" t="e">
        <f t="shared" ca="1" si="121"/>
        <v>#NUM!</v>
      </c>
      <c r="IY56" s="256" t="e">
        <f t="shared" ca="1" si="121"/>
        <v>#NUM!</v>
      </c>
      <c r="IZ56" s="256" t="e">
        <f t="shared" ca="1" si="121"/>
        <v>#NUM!</v>
      </c>
      <c r="JA56" s="256" t="e">
        <f t="shared" ca="1" si="121"/>
        <v>#NUM!</v>
      </c>
      <c r="JB56" s="256" t="e">
        <f t="shared" ca="1" si="121"/>
        <v>#NUM!</v>
      </c>
      <c r="JC56" s="256" t="e">
        <f t="shared" ca="1" si="121"/>
        <v>#NUM!</v>
      </c>
      <c r="JD56" s="256" t="e">
        <f t="shared" ca="1" si="121"/>
        <v>#NUM!</v>
      </c>
      <c r="JE56" s="256" t="e">
        <f t="shared" ref="JE56:JL56" ca="1" si="122">(JE41-JE47-JE51-JE52)+IF(JD56&lt;0,JD56,0)</f>
        <v>#NUM!</v>
      </c>
      <c r="JF56" s="256" t="e">
        <f t="shared" ca="1" si="122"/>
        <v>#NUM!</v>
      </c>
      <c r="JG56" s="256" t="e">
        <f t="shared" ca="1" si="122"/>
        <v>#NUM!</v>
      </c>
      <c r="JH56" s="256" t="e">
        <f t="shared" ca="1" si="122"/>
        <v>#NUM!</v>
      </c>
      <c r="JI56" s="256" t="e">
        <f t="shared" ca="1" si="122"/>
        <v>#NUM!</v>
      </c>
      <c r="JJ56" s="256" t="e">
        <f t="shared" ca="1" si="122"/>
        <v>#NUM!</v>
      </c>
      <c r="JK56" s="256" t="e">
        <f t="shared" ca="1" si="122"/>
        <v>#NUM!</v>
      </c>
      <c r="JL56" s="256" t="e">
        <f t="shared" ca="1" si="122"/>
        <v>#NUM!</v>
      </c>
      <c r="JM56" s="251" t="s">
        <v>321</v>
      </c>
    </row>
    <row r="57" spans="1:273" s="251" customFormat="1" x14ac:dyDescent="0.25">
      <c r="A57" s="260"/>
      <c r="B57" s="260"/>
      <c r="C57" s="260"/>
      <c r="D57" s="251" t="s">
        <v>344</v>
      </c>
      <c r="E57" s="291">
        <f>Inputs!F39</f>
        <v>0</v>
      </c>
      <c r="F57" s="251" t="s">
        <v>22</v>
      </c>
      <c r="I57" s="256" t="e">
        <f ca="1">IF(I56&gt;0, I56*$E$57, 0) * I64</f>
        <v>#NUM!</v>
      </c>
      <c r="J57" s="256" t="e">
        <f t="shared" ref="J57:BU57" ca="1" si="123">IF(J56&gt;0, J56*$E$57, 0) * J64</f>
        <v>#NUM!</v>
      </c>
      <c r="K57" s="256" t="e">
        <f t="shared" ca="1" si="123"/>
        <v>#NUM!</v>
      </c>
      <c r="L57" s="256" t="e">
        <f t="shared" ca="1" si="123"/>
        <v>#NUM!</v>
      </c>
      <c r="M57" s="256" t="e">
        <f t="shared" ca="1" si="123"/>
        <v>#NUM!</v>
      </c>
      <c r="N57" s="256" t="e">
        <f t="shared" ca="1" si="123"/>
        <v>#NUM!</v>
      </c>
      <c r="O57" s="256" t="e">
        <f t="shared" ca="1" si="123"/>
        <v>#NUM!</v>
      </c>
      <c r="P57" s="256" t="e">
        <f t="shared" ca="1" si="123"/>
        <v>#NUM!</v>
      </c>
      <c r="Q57" s="256" t="e">
        <f t="shared" ca="1" si="123"/>
        <v>#NUM!</v>
      </c>
      <c r="R57" s="256" t="e">
        <f t="shared" ca="1" si="123"/>
        <v>#NUM!</v>
      </c>
      <c r="S57" s="256" t="e">
        <f t="shared" ca="1" si="123"/>
        <v>#NUM!</v>
      </c>
      <c r="T57" s="256" t="e">
        <f t="shared" ca="1" si="123"/>
        <v>#NUM!</v>
      </c>
      <c r="U57" s="256" t="e">
        <f t="shared" ca="1" si="123"/>
        <v>#NUM!</v>
      </c>
      <c r="V57" s="256" t="e">
        <f t="shared" ca="1" si="123"/>
        <v>#NUM!</v>
      </c>
      <c r="W57" s="256" t="e">
        <f t="shared" ca="1" si="123"/>
        <v>#NUM!</v>
      </c>
      <c r="X57" s="256" t="e">
        <f t="shared" ca="1" si="123"/>
        <v>#NUM!</v>
      </c>
      <c r="Y57" s="256" t="e">
        <f t="shared" ca="1" si="123"/>
        <v>#NUM!</v>
      </c>
      <c r="Z57" s="256" t="e">
        <f t="shared" ca="1" si="123"/>
        <v>#NUM!</v>
      </c>
      <c r="AA57" s="256" t="e">
        <f t="shared" ca="1" si="123"/>
        <v>#NUM!</v>
      </c>
      <c r="AB57" s="256" t="e">
        <f t="shared" ca="1" si="123"/>
        <v>#NUM!</v>
      </c>
      <c r="AC57" s="256" t="e">
        <f t="shared" ca="1" si="123"/>
        <v>#NUM!</v>
      </c>
      <c r="AD57" s="256" t="e">
        <f t="shared" ca="1" si="123"/>
        <v>#NUM!</v>
      </c>
      <c r="AE57" s="256" t="e">
        <f t="shared" ca="1" si="123"/>
        <v>#NUM!</v>
      </c>
      <c r="AF57" s="256" t="e">
        <f t="shared" ca="1" si="123"/>
        <v>#NUM!</v>
      </c>
      <c r="AG57" s="256" t="e">
        <f t="shared" ca="1" si="123"/>
        <v>#NUM!</v>
      </c>
      <c r="AH57" s="256" t="e">
        <f t="shared" ca="1" si="123"/>
        <v>#NUM!</v>
      </c>
      <c r="AI57" s="256" t="e">
        <f t="shared" ca="1" si="123"/>
        <v>#NUM!</v>
      </c>
      <c r="AJ57" s="256" t="e">
        <f t="shared" ca="1" si="123"/>
        <v>#NUM!</v>
      </c>
      <c r="AK57" s="256" t="e">
        <f t="shared" ca="1" si="123"/>
        <v>#NUM!</v>
      </c>
      <c r="AL57" s="256" t="e">
        <f t="shared" ca="1" si="123"/>
        <v>#NUM!</v>
      </c>
      <c r="AM57" s="256" t="e">
        <f t="shared" ca="1" si="123"/>
        <v>#NUM!</v>
      </c>
      <c r="AN57" s="256" t="e">
        <f t="shared" ca="1" si="123"/>
        <v>#NUM!</v>
      </c>
      <c r="AO57" s="256" t="e">
        <f t="shared" ca="1" si="123"/>
        <v>#NUM!</v>
      </c>
      <c r="AP57" s="256" t="e">
        <f t="shared" ca="1" si="123"/>
        <v>#NUM!</v>
      </c>
      <c r="AQ57" s="256" t="e">
        <f t="shared" ca="1" si="123"/>
        <v>#NUM!</v>
      </c>
      <c r="AR57" s="256" t="e">
        <f t="shared" ca="1" si="123"/>
        <v>#NUM!</v>
      </c>
      <c r="AS57" s="256" t="e">
        <f t="shared" ca="1" si="123"/>
        <v>#NUM!</v>
      </c>
      <c r="AT57" s="256" t="e">
        <f t="shared" ca="1" si="123"/>
        <v>#NUM!</v>
      </c>
      <c r="AU57" s="256" t="e">
        <f t="shared" ca="1" si="123"/>
        <v>#NUM!</v>
      </c>
      <c r="AV57" s="256" t="e">
        <f t="shared" ca="1" si="123"/>
        <v>#NUM!</v>
      </c>
      <c r="AW57" s="256" t="e">
        <f t="shared" ca="1" si="123"/>
        <v>#NUM!</v>
      </c>
      <c r="AX57" s="256" t="e">
        <f t="shared" ca="1" si="123"/>
        <v>#NUM!</v>
      </c>
      <c r="AY57" s="256" t="e">
        <f t="shared" ca="1" si="123"/>
        <v>#NUM!</v>
      </c>
      <c r="AZ57" s="256" t="e">
        <f t="shared" ca="1" si="123"/>
        <v>#NUM!</v>
      </c>
      <c r="BA57" s="256" t="e">
        <f t="shared" ca="1" si="123"/>
        <v>#NUM!</v>
      </c>
      <c r="BB57" s="256" t="e">
        <f t="shared" ca="1" si="123"/>
        <v>#NUM!</v>
      </c>
      <c r="BC57" s="256" t="e">
        <f t="shared" ca="1" si="123"/>
        <v>#NUM!</v>
      </c>
      <c r="BD57" s="256" t="e">
        <f t="shared" ca="1" si="123"/>
        <v>#NUM!</v>
      </c>
      <c r="BE57" s="256" t="e">
        <f t="shared" ca="1" si="123"/>
        <v>#NUM!</v>
      </c>
      <c r="BF57" s="256" t="e">
        <f t="shared" ca="1" si="123"/>
        <v>#NUM!</v>
      </c>
      <c r="BG57" s="256" t="e">
        <f t="shared" ca="1" si="123"/>
        <v>#NUM!</v>
      </c>
      <c r="BH57" s="256" t="e">
        <f t="shared" ca="1" si="123"/>
        <v>#NUM!</v>
      </c>
      <c r="BI57" s="256" t="e">
        <f t="shared" ca="1" si="123"/>
        <v>#NUM!</v>
      </c>
      <c r="BJ57" s="256" t="e">
        <f t="shared" ca="1" si="123"/>
        <v>#NUM!</v>
      </c>
      <c r="BK57" s="256" t="e">
        <f t="shared" ca="1" si="123"/>
        <v>#NUM!</v>
      </c>
      <c r="BL57" s="256" t="e">
        <f t="shared" ca="1" si="123"/>
        <v>#NUM!</v>
      </c>
      <c r="BM57" s="256" t="e">
        <f t="shared" ca="1" si="123"/>
        <v>#NUM!</v>
      </c>
      <c r="BN57" s="256" t="e">
        <f t="shared" ca="1" si="123"/>
        <v>#NUM!</v>
      </c>
      <c r="BO57" s="256" t="e">
        <f t="shared" ca="1" si="123"/>
        <v>#NUM!</v>
      </c>
      <c r="BP57" s="256" t="e">
        <f t="shared" ca="1" si="123"/>
        <v>#NUM!</v>
      </c>
      <c r="BQ57" s="256" t="e">
        <f t="shared" ca="1" si="123"/>
        <v>#NUM!</v>
      </c>
      <c r="BR57" s="256" t="e">
        <f t="shared" ca="1" si="123"/>
        <v>#NUM!</v>
      </c>
      <c r="BS57" s="256" t="e">
        <f t="shared" ca="1" si="123"/>
        <v>#NUM!</v>
      </c>
      <c r="BT57" s="256" t="e">
        <f t="shared" ca="1" si="123"/>
        <v>#NUM!</v>
      </c>
      <c r="BU57" s="256" t="e">
        <f t="shared" ca="1" si="123"/>
        <v>#NUM!</v>
      </c>
      <c r="BV57" s="256" t="e">
        <f t="shared" ref="BV57:EG57" ca="1" si="124">IF(BV56&gt;0, BV56*$E$57, 0) * BV64</f>
        <v>#NUM!</v>
      </c>
      <c r="BW57" s="256" t="e">
        <f t="shared" ca="1" si="124"/>
        <v>#NUM!</v>
      </c>
      <c r="BX57" s="256" t="e">
        <f t="shared" ca="1" si="124"/>
        <v>#NUM!</v>
      </c>
      <c r="BY57" s="256" t="e">
        <f t="shared" ca="1" si="124"/>
        <v>#NUM!</v>
      </c>
      <c r="BZ57" s="256" t="e">
        <f t="shared" ca="1" si="124"/>
        <v>#NUM!</v>
      </c>
      <c r="CA57" s="256" t="e">
        <f t="shared" ca="1" si="124"/>
        <v>#NUM!</v>
      </c>
      <c r="CB57" s="256" t="e">
        <f t="shared" ca="1" si="124"/>
        <v>#NUM!</v>
      </c>
      <c r="CC57" s="256" t="e">
        <f t="shared" ca="1" si="124"/>
        <v>#NUM!</v>
      </c>
      <c r="CD57" s="256" t="e">
        <f t="shared" ca="1" si="124"/>
        <v>#NUM!</v>
      </c>
      <c r="CE57" s="256" t="e">
        <f t="shared" ca="1" si="124"/>
        <v>#NUM!</v>
      </c>
      <c r="CF57" s="256" t="e">
        <f t="shared" ca="1" si="124"/>
        <v>#NUM!</v>
      </c>
      <c r="CG57" s="256" t="e">
        <f t="shared" ca="1" si="124"/>
        <v>#NUM!</v>
      </c>
      <c r="CH57" s="256" t="e">
        <f t="shared" ca="1" si="124"/>
        <v>#NUM!</v>
      </c>
      <c r="CI57" s="256" t="e">
        <f t="shared" ca="1" si="124"/>
        <v>#NUM!</v>
      </c>
      <c r="CJ57" s="256" t="e">
        <f t="shared" ca="1" si="124"/>
        <v>#NUM!</v>
      </c>
      <c r="CK57" s="256" t="e">
        <f t="shared" ca="1" si="124"/>
        <v>#NUM!</v>
      </c>
      <c r="CL57" s="256" t="e">
        <f t="shared" ca="1" si="124"/>
        <v>#NUM!</v>
      </c>
      <c r="CM57" s="256" t="e">
        <f t="shared" ca="1" si="124"/>
        <v>#NUM!</v>
      </c>
      <c r="CN57" s="256" t="e">
        <f t="shared" ca="1" si="124"/>
        <v>#NUM!</v>
      </c>
      <c r="CO57" s="256" t="e">
        <f t="shared" ca="1" si="124"/>
        <v>#NUM!</v>
      </c>
      <c r="CP57" s="256" t="e">
        <f t="shared" ca="1" si="124"/>
        <v>#NUM!</v>
      </c>
      <c r="CQ57" s="256" t="e">
        <f t="shared" ca="1" si="124"/>
        <v>#NUM!</v>
      </c>
      <c r="CR57" s="256" t="e">
        <f t="shared" ca="1" si="124"/>
        <v>#NUM!</v>
      </c>
      <c r="CS57" s="256" t="e">
        <f t="shared" ca="1" si="124"/>
        <v>#NUM!</v>
      </c>
      <c r="CT57" s="256" t="e">
        <f t="shared" ca="1" si="124"/>
        <v>#NUM!</v>
      </c>
      <c r="CU57" s="256" t="e">
        <f t="shared" ca="1" si="124"/>
        <v>#NUM!</v>
      </c>
      <c r="CV57" s="256" t="e">
        <f t="shared" ca="1" si="124"/>
        <v>#NUM!</v>
      </c>
      <c r="CW57" s="256" t="e">
        <f t="shared" ca="1" si="124"/>
        <v>#NUM!</v>
      </c>
      <c r="CX57" s="256" t="e">
        <f t="shared" ca="1" si="124"/>
        <v>#NUM!</v>
      </c>
      <c r="CY57" s="256" t="e">
        <f t="shared" ca="1" si="124"/>
        <v>#NUM!</v>
      </c>
      <c r="CZ57" s="256" t="e">
        <f t="shared" ca="1" si="124"/>
        <v>#NUM!</v>
      </c>
      <c r="DA57" s="256" t="e">
        <f t="shared" ca="1" si="124"/>
        <v>#NUM!</v>
      </c>
      <c r="DB57" s="256" t="e">
        <f t="shared" ca="1" si="124"/>
        <v>#NUM!</v>
      </c>
      <c r="DC57" s="256" t="e">
        <f t="shared" ca="1" si="124"/>
        <v>#NUM!</v>
      </c>
      <c r="DD57" s="256" t="e">
        <f t="shared" ca="1" si="124"/>
        <v>#NUM!</v>
      </c>
      <c r="DE57" s="256" t="e">
        <f t="shared" ca="1" si="124"/>
        <v>#NUM!</v>
      </c>
      <c r="DF57" s="256" t="e">
        <f t="shared" ca="1" si="124"/>
        <v>#NUM!</v>
      </c>
      <c r="DG57" s="256" t="e">
        <f t="shared" ca="1" si="124"/>
        <v>#NUM!</v>
      </c>
      <c r="DH57" s="256" t="e">
        <f t="shared" ca="1" si="124"/>
        <v>#NUM!</v>
      </c>
      <c r="DI57" s="256" t="e">
        <f t="shared" ca="1" si="124"/>
        <v>#NUM!</v>
      </c>
      <c r="DJ57" s="256" t="e">
        <f t="shared" ca="1" si="124"/>
        <v>#NUM!</v>
      </c>
      <c r="DK57" s="256" t="e">
        <f t="shared" ca="1" si="124"/>
        <v>#NUM!</v>
      </c>
      <c r="DL57" s="256" t="e">
        <f t="shared" ca="1" si="124"/>
        <v>#NUM!</v>
      </c>
      <c r="DM57" s="256" t="e">
        <f t="shared" ca="1" si="124"/>
        <v>#NUM!</v>
      </c>
      <c r="DN57" s="256" t="e">
        <f t="shared" ca="1" si="124"/>
        <v>#NUM!</v>
      </c>
      <c r="DO57" s="256" t="e">
        <f t="shared" ca="1" si="124"/>
        <v>#NUM!</v>
      </c>
      <c r="DP57" s="256" t="e">
        <f t="shared" ca="1" si="124"/>
        <v>#NUM!</v>
      </c>
      <c r="DQ57" s="256" t="e">
        <f t="shared" ca="1" si="124"/>
        <v>#NUM!</v>
      </c>
      <c r="DR57" s="256" t="e">
        <f t="shared" ca="1" si="124"/>
        <v>#NUM!</v>
      </c>
      <c r="DS57" s="256" t="e">
        <f t="shared" ca="1" si="124"/>
        <v>#NUM!</v>
      </c>
      <c r="DT57" s="256" t="e">
        <f t="shared" ca="1" si="124"/>
        <v>#NUM!</v>
      </c>
      <c r="DU57" s="256" t="e">
        <f t="shared" ca="1" si="124"/>
        <v>#NUM!</v>
      </c>
      <c r="DV57" s="256" t="e">
        <f t="shared" ca="1" si="124"/>
        <v>#NUM!</v>
      </c>
      <c r="DW57" s="256" t="e">
        <f t="shared" ca="1" si="124"/>
        <v>#NUM!</v>
      </c>
      <c r="DX57" s="256" t="e">
        <f t="shared" ca="1" si="124"/>
        <v>#NUM!</v>
      </c>
      <c r="DY57" s="256" t="e">
        <f t="shared" ca="1" si="124"/>
        <v>#NUM!</v>
      </c>
      <c r="DZ57" s="256" t="e">
        <f t="shared" ca="1" si="124"/>
        <v>#NUM!</v>
      </c>
      <c r="EA57" s="256" t="e">
        <f t="shared" ca="1" si="124"/>
        <v>#NUM!</v>
      </c>
      <c r="EB57" s="256" t="e">
        <f t="shared" ca="1" si="124"/>
        <v>#NUM!</v>
      </c>
      <c r="EC57" s="256" t="e">
        <f t="shared" ca="1" si="124"/>
        <v>#NUM!</v>
      </c>
      <c r="ED57" s="256" t="e">
        <f t="shared" ca="1" si="124"/>
        <v>#NUM!</v>
      </c>
      <c r="EE57" s="256" t="e">
        <f t="shared" ca="1" si="124"/>
        <v>#NUM!</v>
      </c>
      <c r="EF57" s="256" t="e">
        <f t="shared" ca="1" si="124"/>
        <v>#NUM!</v>
      </c>
      <c r="EG57" s="256" t="e">
        <f t="shared" ca="1" si="124"/>
        <v>#NUM!</v>
      </c>
      <c r="EH57" s="256" t="e">
        <f t="shared" ref="EH57:GS57" ca="1" si="125">IF(EH56&gt;0, EH56*$E$57, 0) * EH64</f>
        <v>#NUM!</v>
      </c>
      <c r="EI57" s="256" t="e">
        <f t="shared" ca="1" si="125"/>
        <v>#NUM!</v>
      </c>
      <c r="EJ57" s="256" t="e">
        <f t="shared" ca="1" si="125"/>
        <v>#NUM!</v>
      </c>
      <c r="EK57" s="256" t="e">
        <f t="shared" ca="1" si="125"/>
        <v>#NUM!</v>
      </c>
      <c r="EL57" s="256" t="e">
        <f t="shared" ca="1" si="125"/>
        <v>#NUM!</v>
      </c>
      <c r="EM57" s="256" t="e">
        <f t="shared" ca="1" si="125"/>
        <v>#NUM!</v>
      </c>
      <c r="EN57" s="256" t="e">
        <f t="shared" ca="1" si="125"/>
        <v>#NUM!</v>
      </c>
      <c r="EO57" s="256" t="e">
        <f t="shared" ca="1" si="125"/>
        <v>#NUM!</v>
      </c>
      <c r="EP57" s="256" t="e">
        <f t="shared" ca="1" si="125"/>
        <v>#NUM!</v>
      </c>
      <c r="EQ57" s="256" t="e">
        <f t="shared" ca="1" si="125"/>
        <v>#NUM!</v>
      </c>
      <c r="ER57" s="256" t="e">
        <f t="shared" ca="1" si="125"/>
        <v>#NUM!</v>
      </c>
      <c r="ES57" s="256" t="e">
        <f t="shared" ca="1" si="125"/>
        <v>#NUM!</v>
      </c>
      <c r="ET57" s="256" t="e">
        <f t="shared" ca="1" si="125"/>
        <v>#NUM!</v>
      </c>
      <c r="EU57" s="256" t="e">
        <f t="shared" ca="1" si="125"/>
        <v>#NUM!</v>
      </c>
      <c r="EV57" s="256" t="e">
        <f t="shared" ca="1" si="125"/>
        <v>#NUM!</v>
      </c>
      <c r="EW57" s="256" t="e">
        <f t="shared" ca="1" si="125"/>
        <v>#NUM!</v>
      </c>
      <c r="EX57" s="256" t="e">
        <f t="shared" ca="1" si="125"/>
        <v>#NUM!</v>
      </c>
      <c r="EY57" s="256" t="e">
        <f t="shared" ca="1" si="125"/>
        <v>#NUM!</v>
      </c>
      <c r="EZ57" s="256" t="e">
        <f t="shared" ca="1" si="125"/>
        <v>#NUM!</v>
      </c>
      <c r="FA57" s="256" t="e">
        <f t="shared" ca="1" si="125"/>
        <v>#NUM!</v>
      </c>
      <c r="FB57" s="256" t="e">
        <f t="shared" ca="1" si="125"/>
        <v>#NUM!</v>
      </c>
      <c r="FC57" s="256" t="e">
        <f t="shared" ca="1" si="125"/>
        <v>#NUM!</v>
      </c>
      <c r="FD57" s="256" t="e">
        <f t="shared" ca="1" si="125"/>
        <v>#NUM!</v>
      </c>
      <c r="FE57" s="256" t="e">
        <f t="shared" ca="1" si="125"/>
        <v>#NUM!</v>
      </c>
      <c r="FF57" s="256" t="e">
        <f t="shared" ca="1" si="125"/>
        <v>#NUM!</v>
      </c>
      <c r="FG57" s="256" t="e">
        <f t="shared" ca="1" si="125"/>
        <v>#NUM!</v>
      </c>
      <c r="FH57" s="256" t="e">
        <f t="shared" ca="1" si="125"/>
        <v>#NUM!</v>
      </c>
      <c r="FI57" s="256" t="e">
        <f t="shared" ca="1" si="125"/>
        <v>#NUM!</v>
      </c>
      <c r="FJ57" s="256" t="e">
        <f t="shared" ca="1" si="125"/>
        <v>#NUM!</v>
      </c>
      <c r="FK57" s="256" t="e">
        <f t="shared" ca="1" si="125"/>
        <v>#NUM!</v>
      </c>
      <c r="FL57" s="256" t="e">
        <f t="shared" ca="1" si="125"/>
        <v>#NUM!</v>
      </c>
      <c r="FM57" s="256" t="e">
        <f t="shared" ca="1" si="125"/>
        <v>#NUM!</v>
      </c>
      <c r="FN57" s="256" t="e">
        <f t="shared" ca="1" si="125"/>
        <v>#NUM!</v>
      </c>
      <c r="FO57" s="256" t="e">
        <f t="shared" ca="1" si="125"/>
        <v>#NUM!</v>
      </c>
      <c r="FP57" s="256" t="e">
        <f t="shared" ca="1" si="125"/>
        <v>#NUM!</v>
      </c>
      <c r="FQ57" s="256" t="e">
        <f t="shared" ca="1" si="125"/>
        <v>#NUM!</v>
      </c>
      <c r="FR57" s="256" t="e">
        <f t="shared" ca="1" si="125"/>
        <v>#NUM!</v>
      </c>
      <c r="FS57" s="256" t="e">
        <f t="shared" ca="1" si="125"/>
        <v>#NUM!</v>
      </c>
      <c r="FT57" s="256" t="e">
        <f t="shared" ca="1" si="125"/>
        <v>#NUM!</v>
      </c>
      <c r="FU57" s="256" t="e">
        <f t="shared" ca="1" si="125"/>
        <v>#NUM!</v>
      </c>
      <c r="FV57" s="256" t="e">
        <f t="shared" ca="1" si="125"/>
        <v>#NUM!</v>
      </c>
      <c r="FW57" s="256" t="e">
        <f t="shared" ca="1" si="125"/>
        <v>#NUM!</v>
      </c>
      <c r="FX57" s="256" t="e">
        <f t="shared" ca="1" si="125"/>
        <v>#NUM!</v>
      </c>
      <c r="FY57" s="256" t="e">
        <f t="shared" ca="1" si="125"/>
        <v>#NUM!</v>
      </c>
      <c r="FZ57" s="256" t="e">
        <f t="shared" ca="1" si="125"/>
        <v>#NUM!</v>
      </c>
      <c r="GA57" s="256" t="e">
        <f t="shared" ca="1" si="125"/>
        <v>#NUM!</v>
      </c>
      <c r="GB57" s="256" t="e">
        <f t="shared" ca="1" si="125"/>
        <v>#NUM!</v>
      </c>
      <c r="GC57" s="256" t="e">
        <f t="shared" ca="1" si="125"/>
        <v>#NUM!</v>
      </c>
      <c r="GD57" s="256" t="e">
        <f t="shared" ca="1" si="125"/>
        <v>#NUM!</v>
      </c>
      <c r="GE57" s="256" t="e">
        <f t="shared" ca="1" si="125"/>
        <v>#NUM!</v>
      </c>
      <c r="GF57" s="256" t="e">
        <f t="shared" ca="1" si="125"/>
        <v>#NUM!</v>
      </c>
      <c r="GG57" s="256" t="e">
        <f t="shared" ca="1" si="125"/>
        <v>#NUM!</v>
      </c>
      <c r="GH57" s="256" t="e">
        <f t="shared" ca="1" si="125"/>
        <v>#NUM!</v>
      </c>
      <c r="GI57" s="256" t="e">
        <f t="shared" ca="1" si="125"/>
        <v>#NUM!</v>
      </c>
      <c r="GJ57" s="256" t="e">
        <f t="shared" ca="1" si="125"/>
        <v>#NUM!</v>
      </c>
      <c r="GK57" s="256" t="e">
        <f t="shared" ca="1" si="125"/>
        <v>#NUM!</v>
      </c>
      <c r="GL57" s="256" t="e">
        <f t="shared" ca="1" si="125"/>
        <v>#NUM!</v>
      </c>
      <c r="GM57" s="256" t="e">
        <f t="shared" ca="1" si="125"/>
        <v>#NUM!</v>
      </c>
      <c r="GN57" s="256" t="e">
        <f t="shared" ca="1" si="125"/>
        <v>#NUM!</v>
      </c>
      <c r="GO57" s="256" t="e">
        <f t="shared" ca="1" si="125"/>
        <v>#NUM!</v>
      </c>
      <c r="GP57" s="256" t="e">
        <f t="shared" ca="1" si="125"/>
        <v>#NUM!</v>
      </c>
      <c r="GQ57" s="256" t="e">
        <f t="shared" ca="1" si="125"/>
        <v>#NUM!</v>
      </c>
      <c r="GR57" s="256" t="e">
        <f t="shared" ca="1" si="125"/>
        <v>#NUM!</v>
      </c>
      <c r="GS57" s="256" t="e">
        <f t="shared" ca="1" si="125"/>
        <v>#NUM!</v>
      </c>
      <c r="GT57" s="256" t="e">
        <f t="shared" ref="GT57:JE57" ca="1" si="126">IF(GT56&gt;0, GT56*$E$57, 0) * GT64</f>
        <v>#NUM!</v>
      </c>
      <c r="GU57" s="256" t="e">
        <f t="shared" ca="1" si="126"/>
        <v>#NUM!</v>
      </c>
      <c r="GV57" s="256" t="e">
        <f t="shared" ca="1" si="126"/>
        <v>#NUM!</v>
      </c>
      <c r="GW57" s="256" t="e">
        <f t="shared" ca="1" si="126"/>
        <v>#NUM!</v>
      </c>
      <c r="GX57" s="256" t="e">
        <f t="shared" ca="1" si="126"/>
        <v>#NUM!</v>
      </c>
      <c r="GY57" s="256" t="e">
        <f t="shared" ca="1" si="126"/>
        <v>#NUM!</v>
      </c>
      <c r="GZ57" s="256" t="e">
        <f t="shared" ca="1" si="126"/>
        <v>#NUM!</v>
      </c>
      <c r="HA57" s="256" t="e">
        <f t="shared" ca="1" si="126"/>
        <v>#NUM!</v>
      </c>
      <c r="HB57" s="256" t="e">
        <f t="shared" ca="1" si="126"/>
        <v>#NUM!</v>
      </c>
      <c r="HC57" s="256" t="e">
        <f t="shared" ca="1" si="126"/>
        <v>#NUM!</v>
      </c>
      <c r="HD57" s="256" t="e">
        <f t="shared" ca="1" si="126"/>
        <v>#NUM!</v>
      </c>
      <c r="HE57" s="256" t="e">
        <f t="shared" ca="1" si="126"/>
        <v>#NUM!</v>
      </c>
      <c r="HF57" s="256" t="e">
        <f t="shared" ca="1" si="126"/>
        <v>#NUM!</v>
      </c>
      <c r="HG57" s="256" t="e">
        <f t="shared" ca="1" si="126"/>
        <v>#NUM!</v>
      </c>
      <c r="HH57" s="256" t="e">
        <f t="shared" ca="1" si="126"/>
        <v>#NUM!</v>
      </c>
      <c r="HI57" s="256" t="e">
        <f t="shared" ca="1" si="126"/>
        <v>#NUM!</v>
      </c>
      <c r="HJ57" s="256" t="e">
        <f t="shared" ca="1" si="126"/>
        <v>#NUM!</v>
      </c>
      <c r="HK57" s="256" t="e">
        <f t="shared" ca="1" si="126"/>
        <v>#NUM!</v>
      </c>
      <c r="HL57" s="256" t="e">
        <f t="shared" ca="1" si="126"/>
        <v>#NUM!</v>
      </c>
      <c r="HM57" s="256" t="e">
        <f t="shared" ca="1" si="126"/>
        <v>#NUM!</v>
      </c>
      <c r="HN57" s="256" t="e">
        <f t="shared" ca="1" si="126"/>
        <v>#NUM!</v>
      </c>
      <c r="HO57" s="256" t="e">
        <f t="shared" ca="1" si="126"/>
        <v>#NUM!</v>
      </c>
      <c r="HP57" s="256" t="e">
        <f t="shared" ca="1" si="126"/>
        <v>#NUM!</v>
      </c>
      <c r="HQ57" s="256" t="e">
        <f t="shared" ca="1" si="126"/>
        <v>#NUM!</v>
      </c>
      <c r="HR57" s="256" t="e">
        <f t="shared" ca="1" si="126"/>
        <v>#NUM!</v>
      </c>
      <c r="HS57" s="256" t="e">
        <f t="shared" ca="1" si="126"/>
        <v>#NUM!</v>
      </c>
      <c r="HT57" s="256" t="e">
        <f t="shared" ca="1" si="126"/>
        <v>#NUM!</v>
      </c>
      <c r="HU57" s="256" t="e">
        <f t="shared" ca="1" si="126"/>
        <v>#NUM!</v>
      </c>
      <c r="HV57" s="256" t="e">
        <f t="shared" ca="1" si="126"/>
        <v>#NUM!</v>
      </c>
      <c r="HW57" s="256" t="e">
        <f t="shared" ca="1" si="126"/>
        <v>#NUM!</v>
      </c>
      <c r="HX57" s="256" t="e">
        <f t="shared" ca="1" si="126"/>
        <v>#NUM!</v>
      </c>
      <c r="HY57" s="256" t="e">
        <f t="shared" ca="1" si="126"/>
        <v>#NUM!</v>
      </c>
      <c r="HZ57" s="256" t="e">
        <f t="shared" ca="1" si="126"/>
        <v>#NUM!</v>
      </c>
      <c r="IA57" s="256" t="e">
        <f t="shared" ca="1" si="126"/>
        <v>#NUM!</v>
      </c>
      <c r="IB57" s="256" t="e">
        <f t="shared" ca="1" si="126"/>
        <v>#NUM!</v>
      </c>
      <c r="IC57" s="256" t="e">
        <f t="shared" ca="1" si="126"/>
        <v>#NUM!</v>
      </c>
      <c r="ID57" s="256" t="e">
        <f t="shared" ca="1" si="126"/>
        <v>#NUM!</v>
      </c>
      <c r="IE57" s="256" t="e">
        <f t="shared" ca="1" si="126"/>
        <v>#NUM!</v>
      </c>
      <c r="IF57" s="256" t="e">
        <f t="shared" ca="1" si="126"/>
        <v>#NUM!</v>
      </c>
      <c r="IG57" s="256" t="e">
        <f t="shared" ca="1" si="126"/>
        <v>#NUM!</v>
      </c>
      <c r="IH57" s="256" t="e">
        <f t="shared" ca="1" si="126"/>
        <v>#NUM!</v>
      </c>
      <c r="II57" s="256" t="e">
        <f t="shared" ca="1" si="126"/>
        <v>#NUM!</v>
      </c>
      <c r="IJ57" s="256" t="e">
        <f t="shared" ca="1" si="126"/>
        <v>#NUM!</v>
      </c>
      <c r="IK57" s="256" t="e">
        <f t="shared" ca="1" si="126"/>
        <v>#NUM!</v>
      </c>
      <c r="IL57" s="256" t="e">
        <f t="shared" ca="1" si="126"/>
        <v>#NUM!</v>
      </c>
      <c r="IM57" s="256" t="e">
        <f t="shared" ca="1" si="126"/>
        <v>#NUM!</v>
      </c>
      <c r="IN57" s="256" t="e">
        <f t="shared" ca="1" si="126"/>
        <v>#NUM!</v>
      </c>
      <c r="IO57" s="256" t="e">
        <f t="shared" ca="1" si="126"/>
        <v>#NUM!</v>
      </c>
      <c r="IP57" s="256" t="e">
        <f t="shared" ca="1" si="126"/>
        <v>#NUM!</v>
      </c>
      <c r="IQ57" s="256" t="e">
        <f t="shared" ca="1" si="126"/>
        <v>#NUM!</v>
      </c>
      <c r="IR57" s="256" t="e">
        <f t="shared" ca="1" si="126"/>
        <v>#NUM!</v>
      </c>
      <c r="IS57" s="256" t="e">
        <f t="shared" ca="1" si="126"/>
        <v>#NUM!</v>
      </c>
      <c r="IT57" s="256" t="e">
        <f t="shared" ca="1" si="126"/>
        <v>#NUM!</v>
      </c>
      <c r="IU57" s="256" t="e">
        <f t="shared" ca="1" si="126"/>
        <v>#NUM!</v>
      </c>
      <c r="IV57" s="256" t="e">
        <f t="shared" ca="1" si="126"/>
        <v>#NUM!</v>
      </c>
      <c r="IW57" s="256" t="e">
        <f t="shared" ca="1" si="126"/>
        <v>#NUM!</v>
      </c>
      <c r="IX57" s="256" t="e">
        <f t="shared" ca="1" si="126"/>
        <v>#NUM!</v>
      </c>
      <c r="IY57" s="256" t="e">
        <f t="shared" ca="1" si="126"/>
        <v>#NUM!</v>
      </c>
      <c r="IZ57" s="256" t="e">
        <f t="shared" ca="1" si="126"/>
        <v>#NUM!</v>
      </c>
      <c r="JA57" s="256" t="e">
        <f t="shared" ca="1" si="126"/>
        <v>#NUM!</v>
      </c>
      <c r="JB57" s="256" t="e">
        <f t="shared" ca="1" si="126"/>
        <v>#NUM!</v>
      </c>
      <c r="JC57" s="256" t="e">
        <f t="shared" ca="1" si="126"/>
        <v>#NUM!</v>
      </c>
      <c r="JD57" s="256" t="e">
        <f t="shared" ca="1" si="126"/>
        <v>#NUM!</v>
      </c>
      <c r="JE57" s="256" t="e">
        <f t="shared" ca="1" si="126"/>
        <v>#NUM!</v>
      </c>
      <c r="JF57" s="256" t="e">
        <f t="shared" ref="JF57:JL57" ca="1" si="127">IF(JF56&gt;0, JF56*$E$57, 0) * JF64</f>
        <v>#NUM!</v>
      </c>
      <c r="JG57" s="256" t="e">
        <f t="shared" ca="1" si="127"/>
        <v>#NUM!</v>
      </c>
      <c r="JH57" s="256" t="e">
        <f t="shared" ca="1" si="127"/>
        <v>#NUM!</v>
      </c>
      <c r="JI57" s="256" t="e">
        <f t="shared" ca="1" si="127"/>
        <v>#NUM!</v>
      </c>
      <c r="JJ57" s="256" t="e">
        <f t="shared" ca="1" si="127"/>
        <v>#NUM!</v>
      </c>
      <c r="JK57" s="256" t="e">
        <f t="shared" ca="1" si="127"/>
        <v>#NUM!</v>
      </c>
      <c r="JL57" s="256" t="e">
        <f t="shared" ca="1" si="127"/>
        <v>#NUM!</v>
      </c>
      <c r="JM57" s="251" t="s">
        <v>321</v>
      </c>
    </row>
    <row r="58" spans="1:273" s="251" customFormat="1" x14ac:dyDescent="0.25">
      <c r="A58" s="260"/>
      <c r="B58" s="260"/>
      <c r="C58" s="260"/>
      <c r="D58" s="251" t="s">
        <v>313</v>
      </c>
      <c r="E58" s="261"/>
      <c r="F58" s="251" t="s">
        <v>22</v>
      </c>
      <c r="G58" s="256" t="e">
        <f ca="1">SUM(I58:JL58)</f>
        <v>#NUM!</v>
      </c>
      <c r="I58" s="256" t="e">
        <f t="shared" ref="I58:N58" ca="1" si="128">I53-I57</f>
        <v>#NUM!</v>
      </c>
      <c r="J58" s="256" t="e">
        <f t="shared" ca="1" si="128"/>
        <v>#NUM!</v>
      </c>
      <c r="K58" s="256" t="e">
        <f t="shared" ca="1" si="128"/>
        <v>#NUM!</v>
      </c>
      <c r="L58" s="256" t="e">
        <f t="shared" ca="1" si="128"/>
        <v>#NUM!</v>
      </c>
      <c r="M58" s="256" t="e">
        <f t="shared" ca="1" si="128"/>
        <v>#NUM!</v>
      </c>
      <c r="N58" s="256" t="e">
        <f t="shared" ca="1" si="128"/>
        <v>#NUM!</v>
      </c>
      <c r="O58" s="256" t="e">
        <f t="shared" ref="O58:BZ58" ca="1" si="129">O53-O57</f>
        <v>#NUM!</v>
      </c>
      <c r="P58" s="256" t="e">
        <f t="shared" ca="1" si="129"/>
        <v>#NUM!</v>
      </c>
      <c r="Q58" s="256" t="e">
        <f t="shared" ca="1" si="129"/>
        <v>#NUM!</v>
      </c>
      <c r="R58" s="256" t="e">
        <f t="shared" ca="1" si="129"/>
        <v>#NUM!</v>
      </c>
      <c r="S58" s="256" t="e">
        <f t="shared" ca="1" si="129"/>
        <v>#NUM!</v>
      </c>
      <c r="T58" s="256" t="e">
        <f t="shared" ca="1" si="129"/>
        <v>#NUM!</v>
      </c>
      <c r="U58" s="256" t="e">
        <f t="shared" ca="1" si="129"/>
        <v>#NUM!</v>
      </c>
      <c r="V58" s="256" t="e">
        <f t="shared" ca="1" si="129"/>
        <v>#NUM!</v>
      </c>
      <c r="W58" s="256" t="e">
        <f t="shared" ca="1" si="129"/>
        <v>#NUM!</v>
      </c>
      <c r="X58" s="256" t="e">
        <f t="shared" ca="1" si="129"/>
        <v>#NUM!</v>
      </c>
      <c r="Y58" s="256" t="e">
        <f t="shared" ca="1" si="129"/>
        <v>#NUM!</v>
      </c>
      <c r="Z58" s="256" t="e">
        <f t="shared" ca="1" si="129"/>
        <v>#NUM!</v>
      </c>
      <c r="AA58" s="256" t="e">
        <f t="shared" ca="1" si="129"/>
        <v>#NUM!</v>
      </c>
      <c r="AB58" s="256" t="e">
        <f t="shared" ca="1" si="129"/>
        <v>#NUM!</v>
      </c>
      <c r="AC58" s="256" t="e">
        <f t="shared" ca="1" si="129"/>
        <v>#NUM!</v>
      </c>
      <c r="AD58" s="256" t="e">
        <f t="shared" ca="1" si="129"/>
        <v>#NUM!</v>
      </c>
      <c r="AE58" s="256" t="e">
        <f t="shared" ca="1" si="129"/>
        <v>#NUM!</v>
      </c>
      <c r="AF58" s="256" t="e">
        <f t="shared" ca="1" si="129"/>
        <v>#NUM!</v>
      </c>
      <c r="AG58" s="256" t="e">
        <f t="shared" ca="1" si="129"/>
        <v>#NUM!</v>
      </c>
      <c r="AH58" s="256" t="e">
        <f t="shared" ca="1" si="129"/>
        <v>#NUM!</v>
      </c>
      <c r="AI58" s="256" t="e">
        <f t="shared" ca="1" si="129"/>
        <v>#NUM!</v>
      </c>
      <c r="AJ58" s="256" t="e">
        <f t="shared" ca="1" si="129"/>
        <v>#NUM!</v>
      </c>
      <c r="AK58" s="256" t="e">
        <f t="shared" ca="1" si="129"/>
        <v>#NUM!</v>
      </c>
      <c r="AL58" s="256" t="e">
        <f t="shared" ca="1" si="129"/>
        <v>#NUM!</v>
      </c>
      <c r="AM58" s="256" t="e">
        <f t="shared" ca="1" si="129"/>
        <v>#NUM!</v>
      </c>
      <c r="AN58" s="256" t="e">
        <f t="shared" ca="1" si="129"/>
        <v>#NUM!</v>
      </c>
      <c r="AO58" s="256" t="e">
        <f t="shared" ca="1" si="129"/>
        <v>#NUM!</v>
      </c>
      <c r="AP58" s="256" t="e">
        <f t="shared" ca="1" si="129"/>
        <v>#NUM!</v>
      </c>
      <c r="AQ58" s="256" t="e">
        <f t="shared" ca="1" si="129"/>
        <v>#NUM!</v>
      </c>
      <c r="AR58" s="256" t="e">
        <f t="shared" ca="1" si="129"/>
        <v>#NUM!</v>
      </c>
      <c r="AS58" s="256" t="e">
        <f t="shared" ca="1" si="129"/>
        <v>#NUM!</v>
      </c>
      <c r="AT58" s="256" t="e">
        <f t="shared" ca="1" si="129"/>
        <v>#NUM!</v>
      </c>
      <c r="AU58" s="256" t="e">
        <f t="shared" ca="1" si="129"/>
        <v>#NUM!</v>
      </c>
      <c r="AV58" s="256" t="e">
        <f t="shared" ca="1" si="129"/>
        <v>#NUM!</v>
      </c>
      <c r="AW58" s="256" t="e">
        <f t="shared" ca="1" si="129"/>
        <v>#NUM!</v>
      </c>
      <c r="AX58" s="256" t="e">
        <f t="shared" ca="1" si="129"/>
        <v>#NUM!</v>
      </c>
      <c r="AY58" s="256" t="e">
        <f t="shared" ca="1" si="129"/>
        <v>#NUM!</v>
      </c>
      <c r="AZ58" s="256" t="e">
        <f t="shared" ca="1" si="129"/>
        <v>#NUM!</v>
      </c>
      <c r="BA58" s="256" t="e">
        <f t="shared" ca="1" si="129"/>
        <v>#NUM!</v>
      </c>
      <c r="BB58" s="256" t="e">
        <f t="shared" ca="1" si="129"/>
        <v>#NUM!</v>
      </c>
      <c r="BC58" s="256" t="e">
        <f t="shared" ca="1" si="129"/>
        <v>#NUM!</v>
      </c>
      <c r="BD58" s="256" t="e">
        <f t="shared" ca="1" si="129"/>
        <v>#NUM!</v>
      </c>
      <c r="BE58" s="256" t="e">
        <f t="shared" ca="1" si="129"/>
        <v>#NUM!</v>
      </c>
      <c r="BF58" s="256" t="e">
        <f t="shared" ca="1" si="129"/>
        <v>#NUM!</v>
      </c>
      <c r="BG58" s="256" t="e">
        <f t="shared" ca="1" si="129"/>
        <v>#NUM!</v>
      </c>
      <c r="BH58" s="256" t="e">
        <f t="shared" ca="1" si="129"/>
        <v>#NUM!</v>
      </c>
      <c r="BI58" s="256" t="e">
        <f t="shared" ca="1" si="129"/>
        <v>#NUM!</v>
      </c>
      <c r="BJ58" s="256" t="e">
        <f t="shared" ca="1" si="129"/>
        <v>#NUM!</v>
      </c>
      <c r="BK58" s="256" t="e">
        <f t="shared" ca="1" si="129"/>
        <v>#NUM!</v>
      </c>
      <c r="BL58" s="256" t="e">
        <f t="shared" ca="1" si="129"/>
        <v>#NUM!</v>
      </c>
      <c r="BM58" s="256" t="e">
        <f t="shared" ca="1" si="129"/>
        <v>#NUM!</v>
      </c>
      <c r="BN58" s="256" t="e">
        <f t="shared" ca="1" si="129"/>
        <v>#NUM!</v>
      </c>
      <c r="BO58" s="256" t="e">
        <f t="shared" ca="1" si="129"/>
        <v>#NUM!</v>
      </c>
      <c r="BP58" s="256" t="e">
        <f t="shared" ca="1" si="129"/>
        <v>#NUM!</v>
      </c>
      <c r="BQ58" s="256" t="e">
        <f t="shared" ca="1" si="129"/>
        <v>#NUM!</v>
      </c>
      <c r="BR58" s="256" t="e">
        <f t="shared" ca="1" si="129"/>
        <v>#NUM!</v>
      </c>
      <c r="BS58" s="256" t="e">
        <f t="shared" ca="1" si="129"/>
        <v>#NUM!</v>
      </c>
      <c r="BT58" s="256" t="e">
        <f t="shared" ca="1" si="129"/>
        <v>#NUM!</v>
      </c>
      <c r="BU58" s="256" t="e">
        <f t="shared" ca="1" si="129"/>
        <v>#NUM!</v>
      </c>
      <c r="BV58" s="256" t="e">
        <f t="shared" ca="1" si="129"/>
        <v>#NUM!</v>
      </c>
      <c r="BW58" s="256" t="e">
        <f t="shared" ca="1" si="129"/>
        <v>#NUM!</v>
      </c>
      <c r="BX58" s="256" t="e">
        <f t="shared" ca="1" si="129"/>
        <v>#NUM!</v>
      </c>
      <c r="BY58" s="256" t="e">
        <f t="shared" ca="1" si="129"/>
        <v>#NUM!</v>
      </c>
      <c r="BZ58" s="256" t="e">
        <f t="shared" ca="1" si="129"/>
        <v>#NUM!</v>
      </c>
      <c r="CA58" s="256" t="e">
        <f t="shared" ref="CA58:EL58" ca="1" si="130">CA53-CA57</f>
        <v>#NUM!</v>
      </c>
      <c r="CB58" s="256" t="e">
        <f t="shared" ca="1" si="130"/>
        <v>#NUM!</v>
      </c>
      <c r="CC58" s="256" t="e">
        <f t="shared" ca="1" si="130"/>
        <v>#NUM!</v>
      </c>
      <c r="CD58" s="256" t="e">
        <f t="shared" ca="1" si="130"/>
        <v>#NUM!</v>
      </c>
      <c r="CE58" s="256" t="e">
        <f t="shared" ca="1" si="130"/>
        <v>#NUM!</v>
      </c>
      <c r="CF58" s="256" t="e">
        <f t="shared" ca="1" si="130"/>
        <v>#NUM!</v>
      </c>
      <c r="CG58" s="256" t="e">
        <f t="shared" ca="1" si="130"/>
        <v>#NUM!</v>
      </c>
      <c r="CH58" s="256" t="e">
        <f t="shared" ca="1" si="130"/>
        <v>#NUM!</v>
      </c>
      <c r="CI58" s="256" t="e">
        <f t="shared" ca="1" si="130"/>
        <v>#NUM!</v>
      </c>
      <c r="CJ58" s="256" t="e">
        <f t="shared" ca="1" si="130"/>
        <v>#NUM!</v>
      </c>
      <c r="CK58" s="256" t="e">
        <f t="shared" ca="1" si="130"/>
        <v>#NUM!</v>
      </c>
      <c r="CL58" s="256" t="e">
        <f t="shared" ca="1" si="130"/>
        <v>#NUM!</v>
      </c>
      <c r="CM58" s="256" t="e">
        <f t="shared" ca="1" si="130"/>
        <v>#NUM!</v>
      </c>
      <c r="CN58" s="256" t="e">
        <f t="shared" ca="1" si="130"/>
        <v>#NUM!</v>
      </c>
      <c r="CO58" s="256" t="e">
        <f t="shared" ca="1" si="130"/>
        <v>#NUM!</v>
      </c>
      <c r="CP58" s="256" t="e">
        <f t="shared" ca="1" si="130"/>
        <v>#NUM!</v>
      </c>
      <c r="CQ58" s="256" t="e">
        <f t="shared" ca="1" si="130"/>
        <v>#NUM!</v>
      </c>
      <c r="CR58" s="256" t="e">
        <f t="shared" ca="1" si="130"/>
        <v>#NUM!</v>
      </c>
      <c r="CS58" s="256" t="e">
        <f t="shared" ca="1" si="130"/>
        <v>#NUM!</v>
      </c>
      <c r="CT58" s="256" t="e">
        <f t="shared" ca="1" si="130"/>
        <v>#NUM!</v>
      </c>
      <c r="CU58" s="256" t="e">
        <f t="shared" ca="1" si="130"/>
        <v>#NUM!</v>
      </c>
      <c r="CV58" s="256" t="e">
        <f t="shared" ca="1" si="130"/>
        <v>#NUM!</v>
      </c>
      <c r="CW58" s="256" t="e">
        <f t="shared" ca="1" si="130"/>
        <v>#NUM!</v>
      </c>
      <c r="CX58" s="256" t="e">
        <f t="shared" ca="1" si="130"/>
        <v>#NUM!</v>
      </c>
      <c r="CY58" s="256" t="e">
        <f t="shared" ca="1" si="130"/>
        <v>#NUM!</v>
      </c>
      <c r="CZ58" s="256" t="e">
        <f t="shared" ca="1" si="130"/>
        <v>#NUM!</v>
      </c>
      <c r="DA58" s="256" t="e">
        <f t="shared" ca="1" si="130"/>
        <v>#NUM!</v>
      </c>
      <c r="DB58" s="256" t="e">
        <f t="shared" ca="1" si="130"/>
        <v>#NUM!</v>
      </c>
      <c r="DC58" s="256" t="e">
        <f t="shared" ca="1" si="130"/>
        <v>#NUM!</v>
      </c>
      <c r="DD58" s="256" t="e">
        <f t="shared" ca="1" si="130"/>
        <v>#NUM!</v>
      </c>
      <c r="DE58" s="256" t="e">
        <f t="shared" ca="1" si="130"/>
        <v>#NUM!</v>
      </c>
      <c r="DF58" s="256" t="e">
        <f t="shared" ca="1" si="130"/>
        <v>#NUM!</v>
      </c>
      <c r="DG58" s="256" t="e">
        <f t="shared" ca="1" si="130"/>
        <v>#NUM!</v>
      </c>
      <c r="DH58" s="256" t="e">
        <f t="shared" ca="1" si="130"/>
        <v>#NUM!</v>
      </c>
      <c r="DI58" s="256" t="e">
        <f t="shared" ca="1" si="130"/>
        <v>#NUM!</v>
      </c>
      <c r="DJ58" s="256" t="e">
        <f t="shared" ca="1" si="130"/>
        <v>#NUM!</v>
      </c>
      <c r="DK58" s="256" t="e">
        <f t="shared" ca="1" si="130"/>
        <v>#NUM!</v>
      </c>
      <c r="DL58" s="256" t="e">
        <f t="shared" ca="1" si="130"/>
        <v>#NUM!</v>
      </c>
      <c r="DM58" s="256" t="e">
        <f t="shared" ca="1" si="130"/>
        <v>#NUM!</v>
      </c>
      <c r="DN58" s="256" t="e">
        <f t="shared" ca="1" si="130"/>
        <v>#NUM!</v>
      </c>
      <c r="DO58" s="256" t="e">
        <f t="shared" ca="1" si="130"/>
        <v>#NUM!</v>
      </c>
      <c r="DP58" s="256" t="e">
        <f t="shared" ca="1" si="130"/>
        <v>#NUM!</v>
      </c>
      <c r="DQ58" s="256" t="e">
        <f t="shared" ca="1" si="130"/>
        <v>#NUM!</v>
      </c>
      <c r="DR58" s="256" t="e">
        <f t="shared" ca="1" si="130"/>
        <v>#NUM!</v>
      </c>
      <c r="DS58" s="256" t="e">
        <f t="shared" ca="1" si="130"/>
        <v>#NUM!</v>
      </c>
      <c r="DT58" s="256" t="e">
        <f t="shared" ca="1" si="130"/>
        <v>#NUM!</v>
      </c>
      <c r="DU58" s="256" t="e">
        <f t="shared" ca="1" si="130"/>
        <v>#NUM!</v>
      </c>
      <c r="DV58" s="256" t="e">
        <f t="shared" ca="1" si="130"/>
        <v>#NUM!</v>
      </c>
      <c r="DW58" s="256" t="e">
        <f t="shared" ca="1" si="130"/>
        <v>#NUM!</v>
      </c>
      <c r="DX58" s="256" t="e">
        <f t="shared" ca="1" si="130"/>
        <v>#NUM!</v>
      </c>
      <c r="DY58" s="256" t="e">
        <f t="shared" ca="1" si="130"/>
        <v>#NUM!</v>
      </c>
      <c r="DZ58" s="256" t="e">
        <f t="shared" ca="1" si="130"/>
        <v>#NUM!</v>
      </c>
      <c r="EA58" s="256" t="e">
        <f t="shared" ca="1" si="130"/>
        <v>#NUM!</v>
      </c>
      <c r="EB58" s="256" t="e">
        <f t="shared" ca="1" si="130"/>
        <v>#NUM!</v>
      </c>
      <c r="EC58" s="256" t="e">
        <f t="shared" ca="1" si="130"/>
        <v>#NUM!</v>
      </c>
      <c r="ED58" s="256" t="e">
        <f t="shared" ca="1" si="130"/>
        <v>#NUM!</v>
      </c>
      <c r="EE58" s="256" t="e">
        <f t="shared" ca="1" si="130"/>
        <v>#NUM!</v>
      </c>
      <c r="EF58" s="256" t="e">
        <f t="shared" ca="1" si="130"/>
        <v>#NUM!</v>
      </c>
      <c r="EG58" s="256" t="e">
        <f t="shared" ca="1" si="130"/>
        <v>#NUM!</v>
      </c>
      <c r="EH58" s="256" t="e">
        <f t="shared" ca="1" si="130"/>
        <v>#NUM!</v>
      </c>
      <c r="EI58" s="256" t="e">
        <f t="shared" ca="1" si="130"/>
        <v>#NUM!</v>
      </c>
      <c r="EJ58" s="256" t="e">
        <f t="shared" ca="1" si="130"/>
        <v>#NUM!</v>
      </c>
      <c r="EK58" s="256" t="e">
        <f t="shared" ca="1" si="130"/>
        <v>#NUM!</v>
      </c>
      <c r="EL58" s="256" t="e">
        <f t="shared" ca="1" si="130"/>
        <v>#NUM!</v>
      </c>
      <c r="EM58" s="256" t="e">
        <f t="shared" ref="EM58:GX58" ca="1" si="131">EM53-EM57</f>
        <v>#NUM!</v>
      </c>
      <c r="EN58" s="256" t="e">
        <f t="shared" ca="1" si="131"/>
        <v>#NUM!</v>
      </c>
      <c r="EO58" s="256" t="e">
        <f t="shared" ca="1" si="131"/>
        <v>#NUM!</v>
      </c>
      <c r="EP58" s="256" t="e">
        <f t="shared" ca="1" si="131"/>
        <v>#NUM!</v>
      </c>
      <c r="EQ58" s="256" t="e">
        <f t="shared" ca="1" si="131"/>
        <v>#NUM!</v>
      </c>
      <c r="ER58" s="256" t="e">
        <f t="shared" ca="1" si="131"/>
        <v>#NUM!</v>
      </c>
      <c r="ES58" s="256" t="e">
        <f t="shared" ca="1" si="131"/>
        <v>#NUM!</v>
      </c>
      <c r="ET58" s="256" t="e">
        <f t="shared" ca="1" si="131"/>
        <v>#NUM!</v>
      </c>
      <c r="EU58" s="256" t="e">
        <f t="shared" ca="1" si="131"/>
        <v>#NUM!</v>
      </c>
      <c r="EV58" s="256" t="e">
        <f t="shared" ca="1" si="131"/>
        <v>#NUM!</v>
      </c>
      <c r="EW58" s="256" t="e">
        <f t="shared" ca="1" si="131"/>
        <v>#NUM!</v>
      </c>
      <c r="EX58" s="256" t="e">
        <f t="shared" ca="1" si="131"/>
        <v>#NUM!</v>
      </c>
      <c r="EY58" s="256" t="e">
        <f t="shared" ca="1" si="131"/>
        <v>#NUM!</v>
      </c>
      <c r="EZ58" s="256" t="e">
        <f t="shared" ca="1" si="131"/>
        <v>#NUM!</v>
      </c>
      <c r="FA58" s="256" t="e">
        <f t="shared" ca="1" si="131"/>
        <v>#NUM!</v>
      </c>
      <c r="FB58" s="256" t="e">
        <f t="shared" ca="1" si="131"/>
        <v>#NUM!</v>
      </c>
      <c r="FC58" s="256" t="e">
        <f t="shared" ca="1" si="131"/>
        <v>#NUM!</v>
      </c>
      <c r="FD58" s="256" t="e">
        <f t="shared" ca="1" si="131"/>
        <v>#NUM!</v>
      </c>
      <c r="FE58" s="256" t="e">
        <f t="shared" ca="1" si="131"/>
        <v>#NUM!</v>
      </c>
      <c r="FF58" s="256" t="e">
        <f t="shared" ca="1" si="131"/>
        <v>#NUM!</v>
      </c>
      <c r="FG58" s="256" t="e">
        <f t="shared" ca="1" si="131"/>
        <v>#NUM!</v>
      </c>
      <c r="FH58" s="256" t="e">
        <f t="shared" ca="1" si="131"/>
        <v>#NUM!</v>
      </c>
      <c r="FI58" s="256" t="e">
        <f t="shared" ca="1" si="131"/>
        <v>#NUM!</v>
      </c>
      <c r="FJ58" s="256" t="e">
        <f t="shared" ca="1" si="131"/>
        <v>#NUM!</v>
      </c>
      <c r="FK58" s="256" t="e">
        <f t="shared" ca="1" si="131"/>
        <v>#NUM!</v>
      </c>
      <c r="FL58" s="256" t="e">
        <f t="shared" ca="1" si="131"/>
        <v>#NUM!</v>
      </c>
      <c r="FM58" s="256" t="e">
        <f t="shared" ca="1" si="131"/>
        <v>#NUM!</v>
      </c>
      <c r="FN58" s="256" t="e">
        <f t="shared" ca="1" si="131"/>
        <v>#NUM!</v>
      </c>
      <c r="FO58" s="256" t="e">
        <f t="shared" ca="1" si="131"/>
        <v>#NUM!</v>
      </c>
      <c r="FP58" s="256" t="e">
        <f t="shared" ca="1" si="131"/>
        <v>#NUM!</v>
      </c>
      <c r="FQ58" s="256" t="e">
        <f t="shared" ca="1" si="131"/>
        <v>#NUM!</v>
      </c>
      <c r="FR58" s="256" t="e">
        <f t="shared" ca="1" si="131"/>
        <v>#NUM!</v>
      </c>
      <c r="FS58" s="256" t="e">
        <f t="shared" ca="1" si="131"/>
        <v>#NUM!</v>
      </c>
      <c r="FT58" s="256" t="e">
        <f t="shared" ca="1" si="131"/>
        <v>#NUM!</v>
      </c>
      <c r="FU58" s="256" t="e">
        <f t="shared" ca="1" si="131"/>
        <v>#NUM!</v>
      </c>
      <c r="FV58" s="256" t="e">
        <f t="shared" ca="1" si="131"/>
        <v>#NUM!</v>
      </c>
      <c r="FW58" s="256" t="e">
        <f t="shared" ca="1" si="131"/>
        <v>#NUM!</v>
      </c>
      <c r="FX58" s="256" t="e">
        <f t="shared" ca="1" si="131"/>
        <v>#NUM!</v>
      </c>
      <c r="FY58" s="256" t="e">
        <f t="shared" ca="1" si="131"/>
        <v>#NUM!</v>
      </c>
      <c r="FZ58" s="256" t="e">
        <f t="shared" ca="1" si="131"/>
        <v>#NUM!</v>
      </c>
      <c r="GA58" s="256" t="e">
        <f t="shared" ca="1" si="131"/>
        <v>#NUM!</v>
      </c>
      <c r="GB58" s="256" t="e">
        <f t="shared" ca="1" si="131"/>
        <v>#NUM!</v>
      </c>
      <c r="GC58" s="256" t="e">
        <f t="shared" ca="1" si="131"/>
        <v>#NUM!</v>
      </c>
      <c r="GD58" s="256" t="e">
        <f t="shared" ca="1" si="131"/>
        <v>#NUM!</v>
      </c>
      <c r="GE58" s="256" t="e">
        <f t="shared" ca="1" si="131"/>
        <v>#NUM!</v>
      </c>
      <c r="GF58" s="256" t="e">
        <f t="shared" ca="1" si="131"/>
        <v>#NUM!</v>
      </c>
      <c r="GG58" s="256" t="e">
        <f t="shared" ca="1" si="131"/>
        <v>#NUM!</v>
      </c>
      <c r="GH58" s="256" t="e">
        <f t="shared" ca="1" si="131"/>
        <v>#NUM!</v>
      </c>
      <c r="GI58" s="256" t="e">
        <f t="shared" ca="1" si="131"/>
        <v>#NUM!</v>
      </c>
      <c r="GJ58" s="256" t="e">
        <f t="shared" ca="1" si="131"/>
        <v>#NUM!</v>
      </c>
      <c r="GK58" s="256" t="e">
        <f t="shared" ca="1" si="131"/>
        <v>#NUM!</v>
      </c>
      <c r="GL58" s="256" t="e">
        <f t="shared" ca="1" si="131"/>
        <v>#NUM!</v>
      </c>
      <c r="GM58" s="256" t="e">
        <f t="shared" ca="1" si="131"/>
        <v>#NUM!</v>
      </c>
      <c r="GN58" s="256" t="e">
        <f t="shared" ca="1" si="131"/>
        <v>#NUM!</v>
      </c>
      <c r="GO58" s="256" t="e">
        <f t="shared" ca="1" si="131"/>
        <v>#NUM!</v>
      </c>
      <c r="GP58" s="256" t="e">
        <f t="shared" ca="1" si="131"/>
        <v>#NUM!</v>
      </c>
      <c r="GQ58" s="256" t="e">
        <f t="shared" ca="1" si="131"/>
        <v>#NUM!</v>
      </c>
      <c r="GR58" s="256" t="e">
        <f t="shared" ca="1" si="131"/>
        <v>#NUM!</v>
      </c>
      <c r="GS58" s="256" t="e">
        <f t="shared" ca="1" si="131"/>
        <v>#NUM!</v>
      </c>
      <c r="GT58" s="256" t="e">
        <f t="shared" ca="1" si="131"/>
        <v>#NUM!</v>
      </c>
      <c r="GU58" s="256" t="e">
        <f t="shared" ca="1" si="131"/>
        <v>#NUM!</v>
      </c>
      <c r="GV58" s="256" t="e">
        <f t="shared" ca="1" si="131"/>
        <v>#NUM!</v>
      </c>
      <c r="GW58" s="256" t="e">
        <f t="shared" ca="1" si="131"/>
        <v>#NUM!</v>
      </c>
      <c r="GX58" s="256" t="e">
        <f t="shared" ca="1" si="131"/>
        <v>#NUM!</v>
      </c>
      <c r="GY58" s="256" t="e">
        <f t="shared" ref="GY58:JJ58" ca="1" si="132">GY53-GY57</f>
        <v>#NUM!</v>
      </c>
      <c r="GZ58" s="256" t="e">
        <f t="shared" ca="1" si="132"/>
        <v>#NUM!</v>
      </c>
      <c r="HA58" s="256" t="e">
        <f t="shared" ca="1" si="132"/>
        <v>#NUM!</v>
      </c>
      <c r="HB58" s="256" t="e">
        <f t="shared" ca="1" si="132"/>
        <v>#NUM!</v>
      </c>
      <c r="HC58" s="256" t="e">
        <f t="shared" ca="1" si="132"/>
        <v>#NUM!</v>
      </c>
      <c r="HD58" s="256" t="e">
        <f t="shared" ca="1" si="132"/>
        <v>#NUM!</v>
      </c>
      <c r="HE58" s="256" t="e">
        <f t="shared" ca="1" si="132"/>
        <v>#NUM!</v>
      </c>
      <c r="HF58" s="256" t="e">
        <f t="shared" ca="1" si="132"/>
        <v>#NUM!</v>
      </c>
      <c r="HG58" s="256" t="e">
        <f t="shared" ca="1" si="132"/>
        <v>#NUM!</v>
      </c>
      <c r="HH58" s="256" t="e">
        <f t="shared" ca="1" si="132"/>
        <v>#NUM!</v>
      </c>
      <c r="HI58" s="256" t="e">
        <f t="shared" ca="1" si="132"/>
        <v>#NUM!</v>
      </c>
      <c r="HJ58" s="256" t="e">
        <f t="shared" ca="1" si="132"/>
        <v>#NUM!</v>
      </c>
      <c r="HK58" s="256" t="e">
        <f t="shared" ca="1" si="132"/>
        <v>#NUM!</v>
      </c>
      <c r="HL58" s="256" t="e">
        <f t="shared" ca="1" si="132"/>
        <v>#NUM!</v>
      </c>
      <c r="HM58" s="256" t="e">
        <f t="shared" ca="1" si="132"/>
        <v>#NUM!</v>
      </c>
      <c r="HN58" s="256" t="e">
        <f t="shared" ca="1" si="132"/>
        <v>#NUM!</v>
      </c>
      <c r="HO58" s="256" t="e">
        <f t="shared" ca="1" si="132"/>
        <v>#NUM!</v>
      </c>
      <c r="HP58" s="256" t="e">
        <f t="shared" ca="1" si="132"/>
        <v>#NUM!</v>
      </c>
      <c r="HQ58" s="256" t="e">
        <f t="shared" ca="1" si="132"/>
        <v>#NUM!</v>
      </c>
      <c r="HR58" s="256" t="e">
        <f t="shared" ca="1" si="132"/>
        <v>#NUM!</v>
      </c>
      <c r="HS58" s="256" t="e">
        <f t="shared" ca="1" si="132"/>
        <v>#NUM!</v>
      </c>
      <c r="HT58" s="256" t="e">
        <f t="shared" ca="1" si="132"/>
        <v>#NUM!</v>
      </c>
      <c r="HU58" s="256" t="e">
        <f t="shared" ca="1" si="132"/>
        <v>#NUM!</v>
      </c>
      <c r="HV58" s="256" t="e">
        <f t="shared" ca="1" si="132"/>
        <v>#NUM!</v>
      </c>
      <c r="HW58" s="256" t="e">
        <f t="shared" ca="1" si="132"/>
        <v>#NUM!</v>
      </c>
      <c r="HX58" s="256" t="e">
        <f t="shared" ca="1" si="132"/>
        <v>#NUM!</v>
      </c>
      <c r="HY58" s="256" t="e">
        <f t="shared" ca="1" si="132"/>
        <v>#NUM!</v>
      </c>
      <c r="HZ58" s="256" t="e">
        <f t="shared" ca="1" si="132"/>
        <v>#NUM!</v>
      </c>
      <c r="IA58" s="256" t="e">
        <f t="shared" ca="1" si="132"/>
        <v>#NUM!</v>
      </c>
      <c r="IB58" s="256" t="e">
        <f t="shared" ca="1" si="132"/>
        <v>#NUM!</v>
      </c>
      <c r="IC58" s="256" t="e">
        <f t="shared" ca="1" si="132"/>
        <v>#NUM!</v>
      </c>
      <c r="ID58" s="256" t="e">
        <f t="shared" ca="1" si="132"/>
        <v>#NUM!</v>
      </c>
      <c r="IE58" s="256" t="e">
        <f t="shared" ca="1" si="132"/>
        <v>#NUM!</v>
      </c>
      <c r="IF58" s="256" t="e">
        <f t="shared" ca="1" si="132"/>
        <v>#NUM!</v>
      </c>
      <c r="IG58" s="256" t="e">
        <f t="shared" ca="1" si="132"/>
        <v>#NUM!</v>
      </c>
      <c r="IH58" s="256" t="e">
        <f t="shared" ca="1" si="132"/>
        <v>#NUM!</v>
      </c>
      <c r="II58" s="256" t="e">
        <f t="shared" ca="1" si="132"/>
        <v>#NUM!</v>
      </c>
      <c r="IJ58" s="256" t="e">
        <f t="shared" ca="1" si="132"/>
        <v>#NUM!</v>
      </c>
      <c r="IK58" s="256" t="e">
        <f t="shared" ca="1" si="132"/>
        <v>#NUM!</v>
      </c>
      <c r="IL58" s="256" t="e">
        <f t="shared" ca="1" si="132"/>
        <v>#NUM!</v>
      </c>
      <c r="IM58" s="256" t="e">
        <f t="shared" ca="1" si="132"/>
        <v>#NUM!</v>
      </c>
      <c r="IN58" s="256" t="e">
        <f t="shared" ca="1" si="132"/>
        <v>#NUM!</v>
      </c>
      <c r="IO58" s="256" t="e">
        <f t="shared" ca="1" si="132"/>
        <v>#NUM!</v>
      </c>
      <c r="IP58" s="256" t="e">
        <f t="shared" ca="1" si="132"/>
        <v>#NUM!</v>
      </c>
      <c r="IQ58" s="256" t="e">
        <f t="shared" ca="1" si="132"/>
        <v>#NUM!</v>
      </c>
      <c r="IR58" s="256" t="e">
        <f t="shared" ca="1" si="132"/>
        <v>#NUM!</v>
      </c>
      <c r="IS58" s="256" t="e">
        <f t="shared" ca="1" si="132"/>
        <v>#NUM!</v>
      </c>
      <c r="IT58" s="256" t="e">
        <f t="shared" ca="1" si="132"/>
        <v>#NUM!</v>
      </c>
      <c r="IU58" s="256" t="e">
        <f t="shared" ca="1" si="132"/>
        <v>#NUM!</v>
      </c>
      <c r="IV58" s="256" t="e">
        <f t="shared" ca="1" si="132"/>
        <v>#NUM!</v>
      </c>
      <c r="IW58" s="256" t="e">
        <f t="shared" ca="1" si="132"/>
        <v>#NUM!</v>
      </c>
      <c r="IX58" s="256" t="e">
        <f t="shared" ca="1" si="132"/>
        <v>#NUM!</v>
      </c>
      <c r="IY58" s="256" t="e">
        <f t="shared" ca="1" si="132"/>
        <v>#NUM!</v>
      </c>
      <c r="IZ58" s="256" t="e">
        <f t="shared" ca="1" si="132"/>
        <v>#NUM!</v>
      </c>
      <c r="JA58" s="256" t="e">
        <f t="shared" ca="1" si="132"/>
        <v>#NUM!</v>
      </c>
      <c r="JB58" s="256" t="e">
        <f t="shared" ca="1" si="132"/>
        <v>#NUM!</v>
      </c>
      <c r="JC58" s="256" t="e">
        <f t="shared" ca="1" si="132"/>
        <v>#NUM!</v>
      </c>
      <c r="JD58" s="256" t="e">
        <f t="shared" ca="1" si="132"/>
        <v>#NUM!</v>
      </c>
      <c r="JE58" s="256" t="e">
        <f t="shared" ca="1" si="132"/>
        <v>#NUM!</v>
      </c>
      <c r="JF58" s="256" t="e">
        <f t="shared" ca="1" si="132"/>
        <v>#NUM!</v>
      </c>
      <c r="JG58" s="256" t="e">
        <f t="shared" ca="1" si="132"/>
        <v>#NUM!</v>
      </c>
      <c r="JH58" s="256" t="e">
        <f t="shared" ca="1" si="132"/>
        <v>#NUM!</v>
      </c>
      <c r="JI58" s="256" t="e">
        <f t="shared" ca="1" si="132"/>
        <v>#NUM!</v>
      </c>
      <c r="JJ58" s="256" t="e">
        <f t="shared" ca="1" si="132"/>
        <v>#NUM!</v>
      </c>
      <c r="JK58" s="256" t="e">
        <f ca="1">JK53-JK57</f>
        <v>#NUM!</v>
      </c>
      <c r="JL58" s="256" t="e">
        <f ca="1">JL53-JL57</f>
        <v>#NUM!</v>
      </c>
      <c r="JM58" s="251" t="s">
        <v>321</v>
      </c>
    </row>
    <row r="59" spans="1:273" x14ac:dyDescent="0.25">
      <c r="C59" s="260"/>
      <c r="D59" s="251"/>
      <c r="E59" s="261"/>
      <c r="F59" s="251"/>
      <c r="G59" s="251"/>
      <c r="H59" s="251"/>
      <c r="I59" s="256"/>
      <c r="J59" s="256"/>
      <c r="K59" s="256"/>
      <c r="L59" s="256"/>
      <c r="M59" s="256"/>
      <c r="N59" s="256"/>
      <c r="O59" s="256"/>
      <c r="P59" s="256"/>
      <c r="Q59" s="256"/>
      <c r="R59" s="256"/>
      <c r="S59" s="256"/>
      <c r="T59" s="256"/>
      <c r="U59" s="256"/>
      <c r="V59" s="256"/>
      <c r="W59" s="256"/>
      <c r="X59" s="256"/>
      <c r="Y59" s="256"/>
      <c r="Z59" s="256"/>
      <c r="AA59" s="256"/>
      <c r="AB59" s="256"/>
      <c r="AC59" s="256"/>
      <c r="AD59" s="256"/>
      <c r="JM59" s="92" t="s">
        <v>321</v>
      </c>
    </row>
    <row r="60" spans="1:273" x14ac:dyDescent="0.25">
      <c r="B60" s="249" t="s">
        <v>54</v>
      </c>
      <c r="C60" s="249"/>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c r="HV60" s="250"/>
      <c r="HW60" s="250"/>
      <c r="HX60" s="250"/>
      <c r="HY60" s="250"/>
      <c r="HZ60" s="250"/>
      <c r="IA60" s="250"/>
      <c r="IB60" s="250"/>
      <c r="IC60" s="250"/>
      <c r="ID60" s="250"/>
      <c r="IE60" s="250"/>
      <c r="IF60" s="250"/>
      <c r="IG60" s="250"/>
      <c r="IH60" s="250"/>
      <c r="II60" s="250"/>
      <c r="IJ60" s="250"/>
      <c r="IK60" s="250"/>
      <c r="IL60" s="250"/>
      <c r="IM60" s="250"/>
      <c r="IN60" s="250"/>
      <c r="IO60" s="250"/>
      <c r="IP60" s="250"/>
      <c r="IQ60" s="250"/>
      <c r="IR60" s="250"/>
      <c r="IS60" s="250"/>
      <c r="IT60" s="250"/>
      <c r="IU60" s="250"/>
      <c r="IV60" s="250"/>
      <c r="IW60" s="250"/>
      <c r="IX60" s="250"/>
      <c r="IY60" s="250"/>
      <c r="IZ60" s="250"/>
      <c r="JA60" s="250"/>
      <c r="JB60" s="250"/>
      <c r="JC60" s="250"/>
      <c r="JD60" s="250"/>
      <c r="JE60" s="250"/>
      <c r="JF60" s="250"/>
      <c r="JG60" s="250"/>
      <c r="JH60" s="250"/>
      <c r="JI60" s="250"/>
      <c r="JJ60" s="250"/>
      <c r="JK60" s="250"/>
      <c r="JL60" s="250"/>
      <c r="JM60" s="92" t="s">
        <v>321</v>
      </c>
    </row>
    <row r="61" spans="1:273" s="251" customFormat="1" x14ac:dyDescent="0.25">
      <c r="A61" s="260"/>
      <c r="B61" s="260"/>
      <c r="C61" s="260"/>
      <c r="D61" s="251" t="s">
        <v>25</v>
      </c>
      <c r="F61" s="251" t="s">
        <v>22</v>
      </c>
      <c r="G61" s="256" t="e">
        <f ca="1">SUM(I61:JL61)</f>
        <v>#NUM!</v>
      </c>
      <c r="I61" s="256" t="e">
        <f t="shared" ref="I61:BT61" ca="1" si="133">I48</f>
        <v>#NUM!</v>
      </c>
      <c r="J61" s="256" t="e">
        <f t="shared" ca="1" si="133"/>
        <v>#NUM!</v>
      </c>
      <c r="K61" s="256" t="e">
        <f t="shared" ca="1" si="133"/>
        <v>#NUM!</v>
      </c>
      <c r="L61" s="256" t="e">
        <f t="shared" ca="1" si="133"/>
        <v>#NUM!</v>
      </c>
      <c r="M61" s="256" t="e">
        <f t="shared" ca="1" si="133"/>
        <v>#NUM!</v>
      </c>
      <c r="N61" s="256" t="e">
        <f t="shared" ca="1" si="133"/>
        <v>#NUM!</v>
      </c>
      <c r="O61" s="256" t="e">
        <f t="shared" ca="1" si="133"/>
        <v>#NUM!</v>
      </c>
      <c r="P61" s="256" t="e">
        <f t="shared" ca="1" si="133"/>
        <v>#NUM!</v>
      </c>
      <c r="Q61" s="256" t="e">
        <f t="shared" ca="1" si="133"/>
        <v>#NUM!</v>
      </c>
      <c r="R61" s="256" t="e">
        <f t="shared" ca="1" si="133"/>
        <v>#NUM!</v>
      </c>
      <c r="S61" s="256" t="e">
        <f t="shared" ca="1" si="133"/>
        <v>#NUM!</v>
      </c>
      <c r="T61" s="256" t="e">
        <f t="shared" ca="1" si="133"/>
        <v>#NUM!</v>
      </c>
      <c r="U61" s="256" t="e">
        <f t="shared" ca="1" si="133"/>
        <v>#NUM!</v>
      </c>
      <c r="V61" s="256" t="e">
        <f t="shared" ca="1" si="133"/>
        <v>#NUM!</v>
      </c>
      <c r="W61" s="256" t="e">
        <f t="shared" ca="1" si="133"/>
        <v>#NUM!</v>
      </c>
      <c r="X61" s="256" t="e">
        <f t="shared" ca="1" si="133"/>
        <v>#NUM!</v>
      </c>
      <c r="Y61" s="256" t="e">
        <f t="shared" ca="1" si="133"/>
        <v>#NUM!</v>
      </c>
      <c r="Z61" s="256" t="e">
        <f t="shared" ca="1" si="133"/>
        <v>#NUM!</v>
      </c>
      <c r="AA61" s="256" t="e">
        <f t="shared" ca="1" si="133"/>
        <v>#NUM!</v>
      </c>
      <c r="AB61" s="256" t="e">
        <f t="shared" ca="1" si="133"/>
        <v>#NUM!</v>
      </c>
      <c r="AC61" s="256" t="e">
        <f t="shared" ca="1" si="133"/>
        <v>#NUM!</v>
      </c>
      <c r="AD61" s="256" t="e">
        <f t="shared" ca="1" si="133"/>
        <v>#NUM!</v>
      </c>
      <c r="AE61" s="256" t="e">
        <f t="shared" ca="1" si="133"/>
        <v>#NUM!</v>
      </c>
      <c r="AF61" s="256" t="e">
        <f t="shared" ca="1" si="133"/>
        <v>#NUM!</v>
      </c>
      <c r="AG61" s="256" t="e">
        <f t="shared" ca="1" si="133"/>
        <v>#NUM!</v>
      </c>
      <c r="AH61" s="256" t="e">
        <f t="shared" ca="1" si="133"/>
        <v>#NUM!</v>
      </c>
      <c r="AI61" s="256" t="e">
        <f t="shared" ca="1" si="133"/>
        <v>#NUM!</v>
      </c>
      <c r="AJ61" s="256" t="e">
        <f t="shared" ca="1" si="133"/>
        <v>#NUM!</v>
      </c>
      <c r="AK61" s="256" t="e">
        <f t="shared" ca="1" si="133"/>
        <v>#NUM!</v>
      </c>
      <c r="AL61" s="256" t="e">
        <f t="shared" ca="1" si="133"/>
        <v>#NUM!</v>
      </c>
      <c r="AM61" s="256" t="e">
        <f t="shared" ca="1" si="133"/>
        <v>#NUM!</v>
      </c>
      <c r="AN61" s="256" t="e">
        <f t="shared" ca="1" si="133"/>
        <v>#NUM!</v>
      </c>
      <c r="AO61" s="256" t="e">
        <f t="shared" ca="1" si="133"/>
        <v>#NUM!</v>
      </c>
      <c r="AP61" s="256" t="e">
        <f t="shared" ca="1" si="133"/>
        <v>#NUM!</v>
      </c>
      <c r="AQ61" s="256" t="e">
        <f t="shared" ca="1" si="133"/>
        <v>#NUM!</v>
      </c>
      <c r="AR61" s="256" t="e">
        <f t="shared" ca="1" si="133"/>
        <v>#NUM!</v>
      </c>
      <c r="AS61" s="256" t="e">
        <f t="shared" ca="1" si="133"/>
        <v>#NUM!</v>
      </c>
      <c r="AT61" s="256" t="e">
        <f t="shared" ca="1" si="133"/>
        <v>#NUM!</v>
      </c>
      <c r="AU61" s="256" t="e">
        <f t="shared" ca="1" si="133"/>
        <v>#NUM!</v>
      </c>
      <c r="AV61" s="256" t="e">
        <f t="shared" ca="1" si="133"/>
        <v>#NUM!</v>
      </c>
      <c r="AW61" s="256" t="e">
        <f t="shared" ca="1" si="133"/>
        <v>#NUM!</v>
      </c>
      <c r="AX61" s="256" t="e">
        <f t="shared" ca="1" si="133"/>
        <v>#NUM!</v>
      </c>
      <c r="AY61" s="256" t="e">
        <f t="shared" ca="1" si="133"/>
        <v>#NUM!</v>
      </c>
      <c r="AZ61" s="256" t="e">
        <f t="shared" ca="1" si="133"/>
        <v>#NUM!</v>
      </c>
      <c r="BA61" s="256" t="e">
        <f t="shared" ca="1" si="133"/>
        <v>#NUM!</v>
      </c>
      <c r="BB61" s="256" t="e">
        <f t="shared" ca="1" si="133"/>
        <v>#NUM!</v>
      </c>
      <c r="BC61" s="256" t="e">
        <f t="shared" ca="1" si="133"/>
        <v>#NUM!</v>
      </c>
      <c r="BD61" s="256" t="e">
        <f t="shared" ca="1" si="133"/>
        <v>#NUM!</v>
      </c>
      <c r="BE61" s="256" t="e">
        <f t="shared" ca="1" si="133"/>
        <v>#NUM!</v>
      </c>
      <c r="BF61" s="256" t="e">
        <f t="shared" ca="1" si="133"/>
        <v>#NUM!</v>
      </c>
      <c r="BG61" s="256" t="e">
        <f t="shared" ca="1" si="133"/>
        <v>#NUM!</v>
      </c>
      <c r="BH61" s="256" t="e">
        <f t="shared" ca="1" si="133"/>
        <v>#NUM!</v>
      </c>
      <c r="BI61" s="256" t="e">
        <f t="shared" ca="1" si="133"/>
        <v>#NUM!</v>
      </c>
      <c r="BJ61" s="256" t="e">
        <f t="shared" ca="1" si="133"/>
        <v>#NUM!</v>
      </c>
      <c r="BK61" s="256" t="e">
        <f t="shared" ca="1" si="133"/>
        <v>#NUM!</v>
      </c>
      <c r="BL61" s="256" t="e">
        <f t="shared" ca="1" si="133"/>
        <v>#NUM!</v>
      </c>
      <c r="BM61" s="256" t="e">
        <f t="shared" ca="1" si="133"/>
        <v>#NUM!</v>
      </c>
      <c r="BN61" s="256" t="e">
        <f t="shared" ca="1" si="133"/>
        <v>#NUM!</v>
      </c>
      <c r="BO61" s="256" t="e">
        <f t="shared" ca="1" si="133"/>
        <v>#NUM!</v>
      </c>
      <c r="BP61" s="256" t="e">
        <f t="shared" ca="1" si="133"/>
        <v>#NUM!</v>
      </c>
      <c r="BQ61" s="256" t="e">
        <f t="shared" ca="1" si="133"/>
        <v>#NUM!</v>
      </c>
      <c r="BR61" s="256" t="e">
        <f t="shared" ca="1" si="133"/>
        <v>#NUM!</v>
      </c>
      <c r="BS61" s="256" t="e">
        <f t="shared" ca="1" si="133"/>
        <v>#NUM!</v>
      </c>
      <c r="BT61" s="256" t="e">
        <f t="shared" ca="1" si="133"/>
        <v>#NUM!</v>
      </c>
      <c r="BU61" s="256" t="e">
        <f t="shared" ref="BU61:EF61" ca="1" si="134">BU48</f>
        <v>#NUM!</v>
      </c>
      <c r="BV61" s="256" t="e">
        <f t="shared" ca="1" si="134"/>
        <v>#NUM!</v>
      </c>
      <c r="BW61" s="256" t="e">
        <f t="shared" ca="1" si="134"/>
        <v>#NUM!</v>
      </c>
      <c r="BX61" s="256" t="e">
        <f t="shared" ca="1" si="134"/>
        <v>#NUM!</v>
      </c>
      <c r="BY61" s="256" t="e">
        <f t="shared" ca="1" si="134"/>
        <v>#NUM!</v>
      </c>
      <c r="BZ61" s="256" t="e">
        <f t="shared" ca="1" si="134"/>
        <v>#NUM!</v>
      </c>
      <c r="CA61" s="256" t="e">
        <f t="shared" ca="1" si="134"/>
        <v>#NUM!</v>
      </c>
      <c r="CB61" s="256" t="e">
        <f t="shared" ca="1" si="134"/>
        <v>#NUM!</v>
      </c>
      <c r="CC61" s="256" t="e">
        <f t="shared" ca="1" si="134"/>
        <v>#NUM!</v>
      </c>
      <c r="CD61" s="256" t="e">
        <f t="shared" ca="1" si="134"/>
        <v>#NUM!</v>
      </c>
      <c r="CE61" s="256" t="e">
        <f t="shared" ca="1" si="134"/>
        <v>#NUM!</v>
      </c>
      <c r="CF61" s="256" t="e">
        <f t="shared" ca="1" si="134"/>
        <v>#NUM!</v>
      </c>
      <c r="CG61" s="256" t="e">
        <f t="shared" ca="1" si="134"/>
        <v>#NUM!</v>
      </c>
      <c r="CH61" s="256" t="e">
        <f t="shared" ca="1" si="134"/>
        <v>#NUM!</v>
      </c>
      <c r="CI61" s="256" t="e">
        <f t="shared" ca="1" si="134"/>
        <v>#NUM!</v>
      </c>
      <c r="CJ61" s="256" t="e">
        <f t="shared" ca="1" si="134"/>
        <v>#NUM!</v>
      </c>
      <c r="CK61" s="256" t="e">
        <f t="shared" ca="1" si="134"/>
        <v>#NUM!</v>
      </c>
      <c r="CL61" s="256" t="e">
        <f t="shared" ca="1" si="134"/>
        <v>#NUM!</v>
      </c>
      <c r="CM61" s="256" t="e">
        <f t="shared" ca="1" si="134"/>
        <v>#NUM!</v>
      </c>
      <c r="CN61" s="256" t="e">
        <f t="shared" ca="1" si="134"/>
        <v>#NUM!</v>
      </c>
      <c r="CO61" s="256" t="e">
        <f t="shared" ca="1" si="134"/>
        <v>#NUM!</v>
      </c>
      <c r="CP61" s="256" t="e">
        <f t="shared" ca="1" si="134"/>
        <v>#NUM!</v>
      </c>
      <c r="CQ61" s="256" t="e">
        <f t="shared" ca="1" si="134"/>
        <v>#NUM!</v>
      </c>
      <c r="CR61" s="256" t="e">
        <f t="shared" ca="1" si="134"/>
        <v>#NUM!</v>
      </c>
      <c r="CS61" s="256" t="e">
        <f t="shared" ca="1" si="134"/>
        <v>#NUM!</v>
      </c>
      <c r="CT61" s="256" t="e">
        <f t="shared" ca="1" si="134"/>
        <v>#NUM!</v>
      </c>
      <c r="CU61" s="256" t="e">
        <f t="shared" ca="1" si="134"/>
        <v>#NUM!</v>
      </c>
      <c r="CV61" s="256" t="e">
        <f t="shared" ca="1" si="134"/>
        <v>#NUM!</v>
      </c>
      <c r="CW61" s="256" t="e">
        <f t="shared" ca="1" si="134"/>
        <v>#NUM!</v>
      </c>
      <c r="CX61" s="256" t="e">
        <f t="shared" ca="1" si="134"/>
        <v>#NUM!</v>
      </c>
      <c r="CY61" s="256" t="e">
        <f t="shared" ca="1" si="134"/>
        <v>#NUM!</v>
      </c>
      <c r="CZ61" s="256" t="e">
        <f t="shared" ca="1" si="134"/>
        <v>#NUM!</v>
      </c>
      <c r="DA61" s="256" t="e">
        <f t="shared" ca="1" si="134"/>
        <v>#NUM!</v>
      </c>
      <c r="DB61" s="256" t="e">
        <f t="shared" ca="1" si="134"/>
        <v>#NUM!</v>
      </c>
      <c r="DC61" s="256" t="e">
        <f t="shared" ca="1" si="134"/>
        <v>#NUM!</v>
      </c>
      <c r="DD61" s="256" t="e">
        <f t="shared" ca="1" si="134"/>
        <v>#NUM!</v>
      </c>
      <c r="DE61" s="256" t="e">
        <f t="shared" ca="1" si="134"/>
        <v>#NUM!</v>
      </c>
      <c r="DF61" s="256" t="e">
        <f t="shared" ca="1" si="134"/>
        <v>#NUM!</v>
      </c>
      <c r="DG61" s="256" t="e">
        <f t="shared" ca="1" si="134"/>
        <v>#NUM!</v>
      </c>
      <c r="DH61" s="256" t="e">
        <f t="shared" ca="1" si="134"/>
        <v>#NUM!</v>
      </c>
      <c r="DI61" s="256" t="e">
        <f t="shared" ca="1" si="134"/>
        <v>#NUM!</v>
      </c>
      <c r="DJ61" s="256" t="e">
        <f t="shared" ca="1" si="134"/>
        <v>#NUM!</v>
      </c>
      <c r="DK61" s="256" t="e">
        <f t="shared" ca="1" si="134"/>
        <v>#NUM!</v>
      </c>
      <c r="DL61" s="256" t="e">
        <f t="shared" ca="1" si="134"/>
        <v>#NUM!</v>
      </c>
      <c r="DM61" s="256" t="e">
        <f t="shared" ca="1" si="134"/>
        <v>#NUM!</v>
      </c>
      <c r="DN61" s="256" t="e">
        <f t="shared" ca="1" si="134"/>
        <v>#NUM!</v>
      </c>
      <c r="DO61" s="256" t="e">
        <f t="shared" ca="1" si="134"/>
        <v>#NUM!</v>
      </c>
      <c r="DP61" s="256" t="e">
        <f t="shared" ca="1" si="134"/>
        <v>#NUM!</v>
      </c>
      <c r="DQ61" s="256" t="e">
        <f t="shared" ca="1" si="134"/>
        <v>#NUM!</v>
      </c>
      <c r="DR61" s="256" t="e">
        <f t="shared" ca="1" si="134"/>
        <v>#NUM!</v>
      </c>
      <c r="DS61" s="256" t="e">
        <f t="shared" ca="1" si="134"/>
        <v>#NUM!</v>
      </c>
      <c r="DT61" s="256" t="e">
        <f t="shared" ca="1" si="134"/>
        <v>#NUM!</v>
      </c>
      <c r="DU61" s="256" t="e">
        <f t="shared" ca="1" si="134"/>
        <v>#NUM!</v>
      </c>
      <c r="DV61" s="256" t="e">
        <f t="shared" ca="1" si="134"/>
        <v>#NUM!</v>
      </c>
      <c r="DW61" s="256" t="e">
        <f t="shared" ca="1" si="134"/>
        <v>#NUM!</v>
      </c>
      <c r="DX61" s="256" t="e">
        <f t="shared" ca="1" si="134"/>
        <v>#NUM!</v>
      </c>
      <c r="DY61" s="256" t="e">
        <f t="shared" ca="1" si="134"/>
        <v>#NUM!</v>
      </c>
      <c r="DZ61" s="256" t="e">
        <f t="shared" ca="1" si="134"/>
        <v>#NUM!</v>
      </c>
      <c r="EA61" s="256" t="e">
        <f t="shared" ca="1" si="134"/>
        <v>#NUM!</v>
      </c>
      <c r="EB61" s="256" t="e">
        <f t="shared" ca="1" si="134"/>
        <v>#NUM!</v>
      </c>
      <c r="EC61" s="256" t="e">
        <f t="shared" ca="1" si="134"/>
        <v>#NUM!</v>
      </c>
      <c r="ED61" s="256" t="e">
        <f t="shared" ca="1" si="134"/>
        <v>#NUM!</v>
      </c>
      <c r="EE61" s="256" t="e">
        <f t="shared" ca="1" si="134"/>
        <v>#NUM!</v>
      </c>
      <c r="EF61" s="256" t="e">
        <f t="shared" ca="1" si="134"/>
        <v>#NUM!</v>
      </c>
      <c r="EG61" s="256" t="e">
        <f t="shared" ref="EG61:GR61" ca="1" si="135">EG48</f>
        <v>#NUM!</v>
      </c>
      <c r="EH61" s="256" t="e">
        <f t="shared" ca="1" si="135"/>
        <v>#NUM!</v>
      </c>
      <c r="EI61" s="256" t="e">
        <f t="shared" ca="1" si="135"/>
        <v>#NUM!</v>
      </c>
      <c r="EJ61" s="256" t="e">
        <f t="shared" ca="1" si="135"/>
        <v>#NUM!</v>
      </c>
      <c r="EK61" s="256" t="e">
        <f t="shared" ca="1" si="135"/>
        <v>#NUM!</v>
      </c>
      <c r="EL61" s="256" t="e">
        <f t="shared" ca="1" si="135"/>
        <v>#NUM!</v>
      </c>
      <c r="EM61" s="256" t="e">
        <f t="shared" ca="1" si="135"/>
        <v>#NUM!</v>
      </c>
      <c r="EN61" s="256" t="e">
        <f t="shared" ca="1" si="135"/>
        <v>#NUM!</v>
      </c>
      <c r="EO61" s="256" t="e">
        <f t="shared" ca="1" si="135"/>
        <v>#NUM!</v>
      </c>
      <c r="EP61" s="256" t="e">
        <f t="shared" ca="1" si="135"/>
        <v>#NUM!</v>
      </c>
      <c r="EQ61" s="256" t="e">
        <f t="shared" ca="1" si="135"/>
        <v>#NUM!</v>
      </c>
      <c r="ER61" s="256" t="e">
        <f t="shared" ca="1" si="135"/>
        <v>#NUM!</v>
      </c>
      <c r="ES61" s="256" t="e">
        <f t="shared" ca="1" si="135"/>
        <v>#NUM!</v>
      </c>
      <c r="ET61" s="256" t="e">
        <f t="shared" ca="1" si="135"/>
        <v>#NUM!</v>
      </c>
      <c r="EU61" s="256" t="e">
        <f t="shared" ca="1" si="135"/>
        <v>#NUM!</v>
      </c>
      <c r="EV61" s="256" t="e">
        <f t="shared" ca="1" si="135"/>
        <v>#NUM!</v>
      </c>
      <c r="EW61" s="256" t="e">
        <f t="shared" ca="1" si="135"/>
        <v>#NUM!</v>
      </c>
      <c r="EX61" s="256" t="e">
        <f t="shared" ca="1" si="135"/>
        <v>#NUM!</v>
      </c>
      <c r="EY61" s="256" t="e">
        <f t="shared" ca="1" si="135"/>
        <v>#NUM!</v>
      </c>
      <c r="EZ61" s="256" t="e">
        <f t="shared" ca="1" si="135"/>
        <v>#NUM!</v>
      </c>
      <c r="FA61" s="256" t="e">
        <f t="shared" ca="1" si="135"/>
        <v>#NUM!</v>
      </c>
      <c r="FB61" s="256" t="e">
        <f t="shared" ca="1" si="135"/>
        <v>#NUM!</v>
      </c>
      <c r="FC61" s="256" t="e">
        <f t="shared" ca="1" si="135"/>
        <v>#NUM!</v>
      </c>
      <c r="FD61" s="256" t="e">
        <f t="shared" ca="1" si="135"/>
        <v>#NUM!</v>
      </c>
      <c r="FE61" s="256" t="e">
        <f t="shared" ca="1" si="135"/>
        <v>#NUM!</v>
      </c>
      <c r="FF61" s="256" t="e">
        <f t="shared" ca="1" si="135"/>
        <v>#NUM!</v>
      </c>
      <c r="FG61" s="256" t="e">
        <f t="shared" ca="1" si="135"/>
        <v>#NUM!</v>
      </c>
      <c r="FH61" s="256" t="e">
        <f t="shared" ca="1" si="135"/>
        <v>#NUM!</v>
      </c>
      <c r="FI61" s="256" t="e">
        <f t="shared" ca="1" si="135"/>
        <v>#NUM!</v>
      </c>
      <c r="FJ61" s="256" t="e">
        <f t="shared" ca="1" si="135"/>
        <v>#NUM!</v>
      </c>
      <c r="FK61" s="256" t="e">
        <f t="shared" ca="1" si="135"/>
        <v>#NUM!</v>
      </c>
      <c r="FL61" s="256" t="e">
        <f t="shared" ca="1" si="135"/>
        <v>#NUM!</v>
      </c>
      <c r="FM61" s="256" t="e">
        <f t="shared" ca="1" si="135"/>
        <v>#NUM!</v>
      </c>
      <c r="FN61" s="256" t="e">
        <f t="shared" ca="1" si="135"/>
        <v>#NUM!</v>
      </c>
      <c r="FO61" s="256" t="e">
        <f t="shared" ca="1" si="135"/>
        <v>#NUM!</v>
      </c>
      <c r="FP61" s="256" t="e">
        <f t="shared" ca="1" si="135"/>
        <v>#NUM!</v>
      </c>
      <c r="FQ61" s="256" t="e">
        <f t="shared" ca="1" si="135"/>
        <v>#NUM!</v>
      </c>
      <c r="FR61" s="256" t="e">
        <f t="shared" ca="1" si="135"/>
        <v>#NUM!</v>
      </c>
      <c r="FS61" s="256" t="e">
        <f t="shared" ca="1" si="135"/>
        <v>#NUM!</v>
      </c>
      <c r="FT61" s="256" t="e">
        <f t="shared" ca="1" si="135"/>
        <v>#NUM!</v>
      </c>
      <c r="FU61" s="256" t="e">
        <f t="shared" ca="1" si="135"/>
        <v>#NUM!</v>
      </c>
      <c r="FV61" s="256" t="e">
        <f t="shared" ca="1" si="135"/>
        <v>#NUM!</v>
      </c>
      <c r="FW61" s="256" t="e">
        <f t="shared" ca="1" si="135"/>
        <v>#NUM!</v>
      </c>
      <c r="FX61" s="256" t="e">
        <f t="shared" ca="1" si="135"/>
        <v>#NUM!</v>
      </c>
      <c r="FY61" s="256" t="e">
        <f t="shared" ca="1" si="135"/>
        <v>#NUM!</v>
      </c>
      <c r="FZ61" s="256" t="e">
        <f t="shared" ca="1" si="135"/>
        <v>#NUM!</v>
      </c>
      <c r="GA61" s="256" t="e">
        <f t="shared" ca="1" si="135"/>
        <v>#NUM!</v>
      </c>
      <c r="GB61" s="256" t="e">
        <f t="shared" ca="1" si="135"/>
        <v>#NUM!</v>
      </c>
      <c r="GC61" s="256" t="e">
        <f t="shared" ca="1" si="135"/>
        <v>#NUM!</v>
      </c>
      <c r="GD61" s="256" t="e">
        <f t="shared" ca="1" si="135"/>
        <v>#NUM!</v>
      </c>
      <c r="GE61" s="256" t="e">
        <f t="shared" ca="1" si="135"/>
        <v>#NUM!</v>
      </c>
      <c r="GF61" s="256" t="e">
        <f t="shared" ca="1" si="135"/>
        <v>#NUM!</v>
      </c>
      <c r="GG61" s="256" t="e">
        <f t="shared" ca="1" si="135"/>
        <v>#NUM!</v>
      </c>
      <c r="GH61" s="256" t="e">
        <f t="shared" ca="1" si="135"/>
        <v>#NUM!</v>
      </c>
      <c r="GI61" s="256" t="e">
        <f t="shared" ca="1" si="135"/>
        <v>#NUM!</v>
      </c>
      <c r="GJ61" s="256" t="e">
        <f t="shared" ca="1" si="135"/>
        <v>#NUM!</v>
      </c>
      <c r="GK61" s="256" t="e">
        <f t="shared" ca="1" si="135"/>
        <v>#NUM!</v>
      </c>
      <c r="GL61" s="256" t="e">
        <f t="shared" ca="1" si="135"/>
        <v>#NUM!</v>
      </c>
      <c r="GM61" s="256" t="e">
        <f t="shared" ca="1" si="135"/>
        <v>#NUM!</v>
      </c>
      <c r="GN61" s="256" t="e">
        <f t="shared" ca="1" si="135"/>
        <v>#NUM!</v>
      </c>
      <c r="GO61" s="256" t="e">
        <f t="shared" ca="1" si="135"/>
        <v>#NUM!</v>
      </c>
      <c r="GP61" s="256" t="e">
        <f t="shared" ca="1" si="135"/>
        <v>#NUM!</v>
      </c>
      <c r="GQ61" s="256" t="e">
        <f t="shared" ca="1" si="135"/>
        <v>#NUM!</v>
      </c>
      <c r="GR61" s="256" t="e">
        <f t="shared" ca="1" si="135"/>
        <v>#NUM!</v>
      </c>
      <c r="GS61" s="256" t="e">
        <f t="shared" ref="GS61:JD61" ca="1" si="136">GS48</f>
        <v>#NUM!</v>
      </c>
      <c r="GT61" s="256" t="e">
        <f t="shared" ca="1" si="136"/>
        <v>#NUM!</v>
      </c>
      <c r="GU61" s="256" t="e">
        <f t="shared" ca="1" si="136"/>
        <v>#NUM!</v>
      </c>
      <c r="GV61" s="256" t="e">
        <f t="shared" ca="1" si="136"/>
        <v>#NUM!</v>
      </c>
      <c r="GW61" s="256" t="e">
        <f t="shared" ca="1" si="136"/>
        <v>#NUM!</v>
      </c>
      <c r="GX61" s="256" t="e">
        <f t="shared" ca="1" si="136"/>
        <v>#NUM!</v>
      </c>
      <c r="GY61" s="256" t="e">
        <f t="shared" ca="1" si="136"/>
        <v>#NUM!</v>
      </c>
      <c r="GZ61" s="256" t="e">
        <f t="shared" ca="1" si="136"/>
        <v>#NUM!</v>
      </c>
      <c r="HA61" s="256" t="e">
        <f t="shared" ca="1" si="136"/>
        <v>#NUM!</v>
      </c>
      <c r="HB61" s="256" t="e">
        <f t="shared" ca="1" si="136"/>
        <v>#NUM!</v>
      </c>
      <c r="HC61" s="256" t="e">
        <f t="shared" ca="1" si="136"/>
        <v>#NUM!</v>
      </c>
      <c r="HD61" s="256" t="e">
        <f t="shared" ca="1" si="136"/>
        <v>#NUM!</v>
      </c>
      <c r="HE61" s="256" t="e">
        <f t="shared" ca="1" si="136"/>
        <v>#NUM!</v>
      </c>
      <c r="HF61" s="256" t="e">
        <f t="shared" ca="1" si="136"/>
        <v>#NUM!</v>
      </c>
      <c r="HG61" s="256" t="e">
        <f t="shared" ca="1" si="136"/>
        <v>#NUM!</v>
      </c>
      <c r="HH61" s="256" t="e">
        <f t="shared" ca="1" si="136"/>
        <v>#NUM!</v>
      </c>
      <c r="HI61" s="256" t="e">
        <f t="shared" ca="1" si="136"/>
        <v>#NUM!</v>
      </c>
      <c r="HJ61" s="256" t="e">
        <f t="shared" ca="1" si="136"/>
        <v>#NUM!</v>
      </c>
      <c r="HK61" s="256" t="e">
        <f t="shared" ca="1" si="136"/>
        <v>#NUM!</v>
      </c>
      <c r="HL61" s="256" t="e">
        <f t="shared" ca="1" si="136"/>
        <v>#NUM!</v>
      </c>
      <c r="HM61" s="256" t="e">
        <f t="shared" ca="1" si="136"/>
        <v>#NUM!</v>
      </c>
      <c r="HN61" s="256" t="e">
        <f t="shared" ca="1" si="136"/>
        <v>#NUM!</v>
      </c>
      <c r="HO61" s="256" t="e">
        <f t="shared" ca="1" si="136"/>
        <v>#NUM!</v>
      </c>
      <c r="HP61" s="256" t="e">
        <f t="shared" ca="1" si="136"/>
        <v>#NUM!</v>
      </c>
      <c r="HQ61" s="256" t="e">
        <f t="shared" ca="1" si="136"/>
        <v>#NUM!</v>
      </c>
      <c r="HR61" s="256" t="e">
        <f t="shared" ca="1" si="136"/>
        <v>#NUM!</v>
      </c>
      <c r="HS61" s="256" t="e">
        <f t="shared" ca="1" si="136"/>
        <v>#NUM!</v>
      </c>
      <c r="HT61" s="256" t="e">
        <f t="shared" ca="1" si="136"/>
        <v>#NUM!</v>
      </c>
      <c r="HU61" s="256" t="e">
        <f t="shared" ca="1" si="136"/>
        <v>#NUM!</v>
      </c>
      <c r="HV61" s="256" t="e">
        <f t="shared" ca="1" si="136"/>
        <v>#NUM!</v>
      </c>
      <c r="HW61" s="256" t="e">
        <f t="shared" ca="1" si="136"/>
        <v>#NUM!</v>
      </c>
      <c r="HX61" s="256" t="e">
        <f t="shared" ca="1" si="136"/>
        <v>#NUM!</v>
      </c>
      <c r="HY61" s="256" t="e">
        <f t="shared" ca="1" si="136"/>
        <v>#NUM!</v>
      </c>
      <c r="HZ61" s="256" t="e">
        <f t="shared" ca="1" si="136"/>
        <v>#NUM!</v>
      </c>
      <c r="IA61" s="256" t="e">
        <f t="shared" ca="1" si="136"/>
        <v>#NUM!</v>
      </c>
      <c r="IB61" s="256" t="e">
        <f t="shared" ca="1" si="136"/>
        <v>#NUM!</v>
      </c>
      <c r="IC61" s="256" t="e">
        <f t="shared" ca="1" si="136"/>
        <v>#NUM!</v>
      </c>
      <c r="ID61" s="256" t="e">
        <f t="shared" ca="1" si="136"/>
        <v>#NUM!</v>
      </c>
      <c r="IE61" s="256" t="e">
        <f t="shared" ca="1" si="136"/>
        <v>#NUM!</v>
      </c>
      <c r="IF61" s="256" t="e">
        <f t="shared" ca="1" si="136"/>
        <v>#NUM!</v>
      </c>
      <c r="IG61" s="256" t="e">
        <f t="shared" ca="1" si="136"/>
        <v>#NUM!</v>
      </c>
      <c r="IH61" s="256" t="e">
        <f t="shared" ca="1" si="136"/>
        <v>#NUM!</v>
      </c>
      <c r="II61" s="256" t="e">
        <f t="shared" ca="1" si="136"/>
        <v>#NUM!</v>
      </c>
      <c r="IJ61" s="256" t="e">
        <f t="shared" ca="1" si="136"/>
        <v>#NUM!</v>
      </c>
      <c r="IK61" s="256" t="e">
        <f t="shared" ca="1" si="136"/>
        <v>#NUM!</v>
      </c>
      <c r="IL61" s="256" t="e">
        <f t="shared" ca="1" si="136"/>
        <v>#NUM!</v>
      </c>
      <c r="IM61" s="256" t="e">
        <f t="shared" ca="1" si="136"/>
        <v>#NUM!</v>
      </c>
      <c r="IN61" s="256" t="e">
        <f t="shared" ca="1" si="136"/>
        <v>#NUM!</v>
      </c>
      <c r="IO61" s="256" t="e">
        <f t="shared" ca="1" si="136"/>
        <v>#NUM!</v>
      </c>
      <c r="IP61" s="256" t="e">
        <f t="shared" ca="1" si="136"/>
        <v>#NUM!</v>
      </c>
      <c r="IQ61" s="256" t="e">
        <f t="shared" ca="1" si="136"/>
        <v>#NUM!</v>
      </c>
      <c r="IR61" s="256" t="e">
        <f t="shared" ca="1" si="136"/>
        <v>#NUM!</v>
      </c>
      <c r="IS61" s="256" t="e">
        <f t="shared" ca="1" si="136"/>
        <v>#NUM!</v>
      </c>
      <c r="IT61" s="256" t="e">
        <f t="shared" ca="1" si="136"/>
        <v>#NUM!</v>
      </c>
      <c r="IU61" s="256" t="e">
        <f t="shared" ca="1" si="136"/>
        <v>#NUM!</v>
      </c>
      <c r="IV61" s="256" t="e">
        <f t="shared" ca="1" si="136"/>
        <v>#NUM!</v>
      </c>
      <c r="IW61" s="256" t="e">
        <f t="shared" ca="1" si="136"/>
        <v>#NUM!</v>
      </c>
      <c r="IX61" s="256" t="e">
        <f t="shared" ca="1" si="136"/>
        <v>#NUM!</v>
      </c>
      <c r="IY61" s="256" t="e">
        <f t="shared" ca="1" si="136"/>
        <v>#NUM!</v>
      </c>
      <c r="IZ61" s="256" t="e">
        <f t="shared" ca="1" si="136"/>
        <v>#NUM!</v>
      </c>
      <c r="JA61" s="256" t="e">
        <f t="shared" ca="1" si="136"/>
        <v>#NUM!</v>
      </c>
      <c r="JB61" s="256" t="e">
        <f t="shared" ca="1" si="136"/>
        <v>#NUM!</v>
      </c>
      <c r="JC61" s="256" t="e">
        <f t="shared" ca="1" si="136"/>
        <v>#NUM!</v>
      </c>
      <c r="JD61" s="256" t="e">
        <f t="shared" ca="1" si="136"/>
        <v>#NUM!</v>
      </c>
      <c r="JE61" s="256" t="e">
        <f t="shared" ref="JE61:JL61" ca="1" si="137">JE48</f>
        <v>#NUM!</v>
      </c>
      <c r="JF61" s="256" t="e">
        <f t="shared" ca="1" si="137"/>
        <v>#NUM!</v>
      </c>
      <c r="JG61" s="256" t="e">
        <f t="shared" ca="1" si="137"/>
        <v>#NUM!</v>
      </c>
      <c r="JH61" s="256" t="e">
        <f t="shared" ca="1" si="137"/>
        <v>#NUM!</v>
      </c>
      <c r="JI61" s="256" t="e">
        <f t="shared" ca="1" si="137"/>
        <v>#NUM!</v>
      </c>
      <c r="JJ61" s="256" t="e">
        <f t="shared" ca="1" si="137"/>
        <v>#NUM!</v>
      </c>
      <c r="JK61" s="256" t="e">
        <f t="shared" ca="1" si="137"/>
        <v>#NUM!</v>
      </c>
      <c r="JL61" s="256" t="e">
        <f t="shared" ca="1" si="137"/>
        <v>#NUM!</v>
      </c>
      <c r="JM61" s="251" t="s">
        <v>321</v>
      </c>
    </row>
    <row r="62" spans="1:273" s="251" customFormat="1" x14ac:dyDescent="0.25">
      <c r="A62" s="260"/>
      <c r="B62" s="260"/>
      <c r="C62" s="260"/>
      <c r="D62" s="251" t="s">
        <v>345</v>
      </c>
      <c r="E62" s="282">
        <v>2</v>
      </c>
      <c r="F62" s="251" t="s">
        <v>369</v>
      </c>
      <c r="G62" s="256"/>
      <c r="I62" s="293">
        <f>IF(MONTH(I5)=$E$62, 1, 0)</f>
        <v>0</v>
      </c>
      <c r="J62" s="293">
        <f>IF(MONTH(J5)=$E$62, 1, 0)</f>
        <v>1</v>
      </c>
      <c r="K62" s="293">
        <f t="shared" ref="K62:BV62" si="138">IF(MONTH(K5)=$E$62, 1, 0)</f>
        <v>0</v>
      </c>
      <c r="L62" s="293">
        <f t="shared" si="138"/>
        <v>0</v>
      </c>
      <c r="M62" s="293">
        <f t="shared" si="138"/>
        <v>0</v>
      </c>
      <c r="N62" s="293">
        <f t="shared" si="138"/>
        <v>0</v>
      </c>
      <c r="O62" s="293">
        <f t="shared" si="138"/>
        <v>0</v>
      </c>
      <c r="P62" s="293">
        <f t="shared" si="138"/>
        <v>0</v>
      </c>
      <c r="Q62" s="293">
        <f t="shared" si="138"/>
        <v>0</v>
      </c>
      <c r="R62" s="293">
        <f t="shared" si="138"/>
        <v>0</v>
      </c>
      <c r="S62" s="293">
        <f t="shared" si="138"/>
        <v>0</v>
      </c>
      <c r="T62" s="293">
        <f t="shared" si="138"/>
        <v>0</v>
      </c>
      <c r="U62" s="293">
        <f t="shared" si="138"/>
        <v>0</v>
      </c>
      <c r="V62" s="293">
        <f t="shared" si="138"/>
        <v>1</v>
      </c>
      <c r="W62" s="293">
        <f t="shared" si="138"/>
        <v>0</v>
      </c>
      <c r="X62" s="293">
        <f t="shared" si="138"/>
        <v>0</v>
      </c>
      <c r="Y62" s="293">
        <f t="shared" si="138"/>
        <v>0</v>
      </c>
      <c r="Z62" s="293">
        <f t="shared" si="138"/>
        <v>0</v>
      </c>
      <c r="AA62" s="293">
        <f t="shared" si="138"/>
        <v>0</v>
      </c>
      <c r="AB62" s="293">
        <f t="shared" si="138"/>
        <v>0</v>
      </c>
      <c r="AC62" s="293">
        <f t="shared" si="138"/>
        <v>0</v>
      </c>
      <c r="AD62" s="293">
        <f t="shared" si="138"/>
        <v>0</v>
      </c>
      <c r="AE62" s="293">
        <f t="shared" si="138"/>
        <v>0</v>
      </c>
      <c r="AF62" s="293">
        <f t="shared" si="138"/>
        <v>0</v>
      </c>
      <c r="AG62" s="293">
        <f t="shared" si="138"/>
        <v>0</v>
      </c>
      <c r="AH62" s="293">
        <f t="shared" si="138"/>
        <v>1</v>
      </c>
      <c r="AI62" s="293">
        <f t="shared" si="138"/>
        <v>0</v>
      </c>
      <c r="AJ62" s="293">
        <f t="shared" si="138"/>
        <v>0</v>
      </c>
      <c r="AK62" s="293">
        <f t="shared" si="138"/>
        <v>0</v>
      </c>
      <c r="AL62" s="293">
        <f t="shared" si="138"/>
        <v>0</v>
      </c>
      <c r="AM62" s="293">
        <f t="shared" si="138"/>
        <v>0</v>
      </c>
      <c r="AN62" s="293">
        <f t="shared" si="138"/>
        <v>0</v>
      </c>
      <c r="AO62" s="293">
        <f t="shared" si="138"/>
        <v>0</v>
      </c>
      <c r="AP62" s="293">
        <f t="shared" si="138"/>
        <v>0</v>
      </c>
      <c r="AQ62" s="293">
        <f t="shared" si="138"/>
        <v>0</v>
      </c>
      <c r="AR62" s="293">
        <f t="shared" si="138"/>
        <v>0</v>
      </c>
      <c r="AS62" s="293">
        <f t="shared" si="138"/>
        <v>0</v>
      </c>
      <c r="AT62" s="293">
        <f t="shared" si="138"/>
        <v>1</v>
      </c>
      <c r="AU62" s="293">
        <f t="shared" si="138"/>
        <v>0</v>
      </c>
      <c r="AV62" s="293">
        <f t="shared" si="138"/>
        <v>0</v>
      </c>
      <c r="AW62" s="293">
        <f t="shared" si="138"/>
        <v>0</v>
      </c>
      <c r="AX62" s="293">
        <f t="shared" si="138"/>
        <v>0</v>
      </c>
      <c r="AY62" s="293">
        <f t="shared" si="138"/>
        <v>0</v>
      </c>
      <c r="AZ62" s="293">
        <f t="shared" si="138"/>
        <v>0</v>
      </c>
      <c r="BA62" s="293">
        <f t="shared" si="138"/>
        <v>0</v>
      </c>
      <c r="BB62" s="293">
        <f t="shared" si="138"/>
        <v>0</v>
      </c>
      <c r="BC62" s="293">
        <f t="shared" si="138"/>
        <v>0</v>
      </c>
      <c r="BD62" s="293">
        <f t="shared" si="138"/>
        <v>0</v>
      </c>
      <c r="BE62" s="293">
        <f t="shared" si="138"/>
        <v>0</v>
      </c>
      <c r="BF62" s="293">
        <f t="shared" si="138"/>
        <v>1</v>
      </c>
      <c r="BG62" s="293">
        <f t="shared" si="138"/>
        <v>0</v>
      </c>
      <c r="BH62" s="293">
        <f t="shared" si="138"/>
        <v>0</v>
      </c>
      <c r="BI62" s="293">
        <f t="shared" si="138"/>
        <v>0</v>
      </c>
      <c r="BJ62" s="293">
        <f t="shared" si="138"/>
        <v>0</v>
      </c>
      <c r="BK62" s="293">
        <f t="shared" si="138"/>
        <v>0</v>
      </c>
      <c r="BL62" s="293">
        <f t="shared" si="138"/>
        <v>0</v>
      </c>
      <c r="BM62" s="293">
        <f t="shared" si="138"/>
        <v>0</v>
      </c>
      <c r="BN62" s="293">
        <f t="shared" si="138"/>
        <v>0</v>
      </c>
      <c r="BO62" s="293">
        <f t="shared" si="138"/>
        <v>0</v>
      </c>
      <c r="BP62" s="293">
        <f t="shared" si="138"/>
        <v>0</v>
      </c>
      <c r="BQ62" s="293">
        <f t="shared" si="138"/>
        <v>0</v>
      </c>
      <c r="BR62" s="293">
        <f t="shared" si="138"/>
        <v>1</v>
      </c>
      <c r="BS62" s="293">
        <f t="shared" si="138"/>
        <v>0</v>
      </c>
      <c r="BT62" s="293">
        <f t="shared" si="138"/>
        <v>0</v>
      </c>
      <c r="BU62" s="293">
        <f t="shared" si="138"/>
        <v>0</v>
      </c>
      <c r="BV62" s="293">
        <f t="shared" si="138"/>
        <v>0</v>
      </c>
      <c r="BW62" s="293">
        <f t="shared" ref="BW62:EH62" si="139">IF(MONTH(BW5)=$E$62, 1, 0)</f>
        <v>0</v>
      </c>
      <c r="BX62" s="293">
        <f t="shared" si="139"/>
        <v>0</v>
      </c>
      <c r="BY62" s="293">
        <f t="shared" si="139"/>
        <v>0</v>
      </c>
      <c r="BZ62" s="293">
        <f t="shared" si="139"/>
        <v>0</v>
      </c>
      <c r="CA62" s="293">
        <f t="shared" si="139"/>
        <v>0</v>
      </c>
      <c r="CB62" s="293">
        <f t="shared" si="139"/>
        <v>0</v>
      </c>
      <c r="CC62" s="293">
        <f t="shared" si="139"/>
        <v>0</v>
      </c>
      <c r="CD62" s="293">
        <f t="shared" si="139"/>
        <v>1</v>
      </c>
      <c r="CE62" s="293">
        <f t="shared" si="139"/>
        <v>0</v>
      </c>
      <c r="CF62" s="293">
        <f t="shared" si="139"/>
        <v>0</v>
      </c>
      <c r="CG62" s="293">
        <f t="shared" si="139"/>
        <v>0</v>
      </c>
      <c r="CH62" s="293">
        <f t="shared" si="139"/>
        <v>0</v>
      </c>
      <c r="CI62" s="293">
        <f t="shared" si="139"/>
        <v>0</v>
      </c>
      <c r="CJ62" s="293">
        <f t="shared" si="139"/>
        <v>0</v>
      </c>
      <c r="CK62" s="293">
        <f t="shared" si="139"/>
        <v>0</v>
      </c>
      <c r="CL62" s="293">
        <f t="shared" si="139"/>
        <v>0</v>
      </c>
      <c r="CM62" s="293">
        <f t="shared" si="139"/>
        <v>0</v>
      </c>
      <c r="CN62" s="293">
        <f t="shared" si="139"/>
        <v>0</v>
      </c>
      <c r="CO62" s="293">
        <f t="shared" si="139"/>
        <v>0</v>
      </c>
      <c r="CP62" s="293">
        <f t="shared" si="139"/>
        <v>1</v>
      </c>
      <c r="CQ62" s="293">
        <f t="shared" si="139"/>
        <v>0</v>
      </c>
      <c r="CR62" s="293">
        <f t="shared" si="139"/>
        <v>0</v>
      </c>
      <c r="CS62" s="293">
        <f t="shared" si="139"/>
        <v>0</v>
      </c>
      <c r="CT62" s="293">
        <f t="shared" si="139"/>
        <v>0</v>
      </c>
      <c r="CU62" s="293">
        <f t="shared" si="139"/>
        <v>0</v>
      </c>
      <c r="CV62" s="293">
        <f t="shared" si="139"/>
        <v>0</v>
      </c>
      <c r="CW62" s="293">
        <f t="shared" si="139"/>
        <v>0</v>
      </c>
      <c r="CX62" s="293">
        <f t="shared" si="139"/>
        <v>0</v>
      </c>
      <c r="CY62" s="293">
        <f t="shared" si="139"/>
        <v>0</v>
      </c>
      <c r="CZ62" s="293">
        <f t="shared" si="139"/>
        <v>0</v>
      </c>
      <c r="DA62" s="293">
        <f t="shared" si="139"/>
        <v>0</v>
      </c>
      <c r="DB62" s="293">
        <f t="shared" si="139"/>
        <v>1</v>
      </c>
      <c r="DC62" s="293">
        <f t="shared" si="139"/>
        <v>0</v>
      </c>
      <c r="DD62" s="293">
        <f t="shared" si="139"/>
        <v>0</v>
      </c>
      <c r="DE62" s="293">
        <f t="shared" si="139"/>
        <v>0</v>
      </c>
      <c r="DF62" s="293">
        <f t="shared" si="139"/>
        <v>0</v>
      </c>
      <c r="DG62" s="293">
        <f t="shared" si="139"/>
        <v>0</v>
      </c>
      <c r="DH62" s="293">
        <f t="shared" si="139"/>
        <v>0</v>
      </c>
      <c r="DI62" s="293">
        <f t="shared" si="139"/>
        <v>0</v>
      </c>
      <c r="DJ62" s="293">
        <f t="shared" si="139"/>
        <v>0</v>
      </c>
      <c r="DK62" s="293">
        <f t="shared" si="139"/>
        <v>0</v>
      </c>
      <c r="DL62" s="293">
        <f t="shared" si="139"/>
        <v>0</v>
      </c>
      <c r="DM62" s="293">
        <f t="shared" si="139"/>
        <v>0</v>
      </c>
      <c r="DN62" s="293">
        <f t="shared" si="139"/>
        <v>1</v>
      </c>
      <c r="DO62" s="293">
        <f t="shared" si="139"/>
        <v>0</v>
      </c>
      <c r="DP62" s="293">
        <f t="shared" si="139"/>
        <v>0</v>
      </c>
      <c r="DQ62" s="293">
        <f t="shared" si="139"/>
        <v>0</v>
      </c>
      <c r="DR62" s="293">
        <f t="shared" si="139"/>
        <v>0</v>
      </c>
      <c r="DS62" s="293">
        <f t="shared" si="139"/>
        <v>0</v>
      </c>
      <c r="DT62" s="293">
        <f t="shared" si="139"/>
        <v>0</v>
      </c>
      <c r="DU62" s="293">
        <f t="shared" si="139"/>
        <v>0</v>
      </c>
      <c r="DV62" s="293">
        <f t="shared" si="139"/>
        <v>0</v>
      </c>
      <c r="DW62" s="293">
        <f t="shared" si="139"/>
        <v>0</v>
      </c>
      <c r="DX62" s="293">
        <f t="shared" si="139"/>
        <v>0</v>
      </c>
      <c r="DY62" s="293">
        <f t="shared" si="139"/>
        <v>0</v>
      </c>
      <c r="DZ62" s="293">
        <f t="shared" si="139"/>
        <v>1</v>
      </c>
      <c r="EA62" s="293">
        <f t="shared" si="139"/>
        <v>0</v>
      </c>
      <c r="EB62" s="293">
        <f t="shared" si="139"/>
        <v>0</v>
      </c>
      <c r="EC62" s="293">
        <f t="shared" si="139"/>
        <v>0</v>
      </c>
      <c r="ED62" s="293">
        <f t="shared" si="139"/>
        <v>0</v>
      </c>
      <c r="EE62" s="293">
        <f t="shared" si="139"/>
        <v>0</v>
      </c>
      <c r="EF62" s="293">
        <f t="shared" si="139"/>
        <v>0</v>
      </c>
      <c r="EG62" s="293">
        <f t="shared" si="139"/>
        <v>0</v>
      </c>
      <c r="EH62" s="293">
        <f t="shared" si="139"/>
        <v>0</v>
      </c>
      <c r="EI62" s="293">
        <f t="shared" ref="EI62:GT62" si="140">IF(MONTH(EI5)=$E$62, 1, 0)</f>
        <v>0</v>
      </c>
      <c r="EJ62" s="293">
        <f t="shared" si="140"/>
        <v>0</v>
      </c>
      <c r="EK62" s="293">
        <f t="shared" si="140"/>
        <v>0</v>
      </c>
      <c r="EL62" s="293">
        <f t="shared" si="140"/>
        <v>1</v>
      </c>
      <c r="EM62" s="293">
        <f t="shared" si="140"/>
        <v>0</v>
      </c>
      <c r="EN62" s="293">
        <f t="shared" si="140"/>
        <v>0</v>
      </c>
      <c r="EO62" s="293">
        <f t="shared" si="140"/>
        <v>0</v>
      </c>
      <c r="EP62" s="293">
        <f t="shared" si="140"/>
        <v>0</v>
      </c>
      <c r="EQ62" s="293">
        <f t="shared" si="140"/>
        <v>0</v>
      </c>
      <c r="ER62" s="293">
        <f t="shared" si="140"/>
        <v>0</v>
      </c>
      <c r="ES62" s="293">
        <f t="shared" si="140"/>
        <v>0</v>
      </c>
      <c r="ET62" s="293">
        <f t="shared" si="140"/>
        <v>0</v>
      </c>
      <c r="EU62" s="293">
        <f t="shared" si="140"/>
        <v>0</v>
      </c>
      <c r="EV62" s="293">
        <f t="shared" si="140"/>
        <v>0</v>
      </c>
      <c r="EW62" s="293">
        <f t="shared" si="140"/>
        <v>0</v>
      </c>
      <c r="EX62" s="293">
        <f t="shared" si="140"/>
        <v>1</v>
      </c>
      <c r="EY62" s="293">
        <f t="shared" si="140"/>
        <v>0</v>
      </c>
      <c r="EZ62" s="293">
        <f t="shared" si="140"/>
        <v>0</v>
      </c>
      <c r="FA62" s="293">
        <f t="shared" si="140"/>
        <v>0</v>
      </c>
      <c r="FB62" s="293">
        <f t="shared" si="140"/>
        <v>0</v>
      </c>
      <c r="FC62" s="293">
        <f t="shared" si="140"/>
        <v>0</v>
      </c>
      <c r="FD62" s="293">
        <f t="shared" si="140"/>
        <v>0</v>
      </c>
      <c r="FE62" s="293">
        <f t="shared" si="140"/>
        <v>0</v>
      </c>
      <c r="FF62" s="293">
        <f t="shared" si="140"/>
        <v>0</v>
      </c>
      <c r="FG62" s="293">
        <f t="shared" si="140"/>
        <v>0</v>
      </c>
      <c r="FH62" s="293">
        <f t="shared" si="140"/>
        <v>0</v>
      </c>
      <c r="FI62" s="293">
        <f t="shared" si="140"/>
        <v>0</v>
      </c>
      <c r="FJ62" s="293">
        <f t="shared" si="140"/>
        <v>1</v>
      </c>
      <c r="FK62" s="293">
        <f t="shared" si="140"/>
        <v>0</v>
      </c>
      <c r="FL62" s="293">
        <f t="shared" si="140"/>
        <v>0</v>
      </c>
      <c r="FM62" s="293">
        <f t="shared" si="140"/>
        <v>0</v>
      </c>
      <c r="FN62" s="293">
        <f t="shared" si="140"/>
        <v>0</v>
      </c>
      <c r="FO62" s="293">
        <f t="shared" si="140"/>
        <v>0</v>
      </c>
      <c r="FP62" s="293">
        <f t="shared" si="140"/>
        <v>0</v>
      </c>
      <c r="FQ62" s="293">
        <f t="shared" si="140"/>
        <v>0</v>
      </c>
      <c r="FR62" s="293">
        <f t="shared" si="140"/>
        <v>0</v>
      </c>
      <c r="FS62" s="293">
        <f t="shared" si="140"/>
        <v>0</v>
      </c>
      <c r="FT62" s="293">
        <f t="shared" si="140"/>
        <v>0</v>
      </c>
      <c r="FU62" s="293">
        <f t="shared" si="140"/>
        <v>0</v>
      </c>
      <c r="FV62" s="293">
        <f t="shared" si="140"/>
        <v>1</v>
      </c>
      <c r="FW62" s="293">
        <f t="shared" si="140"/>
        <v>0</v>
      </c>
      <c r="FX62" s="293">
        <f t="shared" si="140"/>
        <v>0</v>
      </c>
      <c r="FY62" s="293">
        <f t="shared" si="140"/>
        <v>0</v>
      </c>
      <c r="FZ62" s="293">
        <f t="shared" si="140"/>
        <v>0</v>
      </c>
      <c r="GA62" s="293">
        <f t="shared" si="140"/>
        <v>0</v>
      </c>
      <c r="GB62" s="293">
        <f t="shared" si="140"/>
        <v>0</v>
      </c>
      <c r="GC62" s="293">
        <f t="shared" si="140"/>
        <v>0</v>
      </c>
      <c r="GD62" s="293">
        <f t="shared" si="140"/>
        <v>0</v>
      </c>
      <c r="GE62" s="293">
        <f t="shared" si="140"/>
        <v>0</v>
      </c>
      <c r="GF62" s="293">
        <f t="shared" si="140"/>
        <v>0</v>
      </c>
      <c r="GG62" s="293">
        <f t="shared" si="140"/>
        <v>0</v>
      </c>
      <c r="GH62" s="293">
        <f t="shared" si="140"/>
        <v>1</v>
      </c>
      <c r="GI62" s="293">
        <f t="shared" si="140"/>
        <v>0</v>
      </c>
      <c r="GJ62" s="293">
        <f t="shared" si="140"/>
        <v>0</v>
      </c>
      <c r="GK62" s="293">
        <f t="shared" si="140"/>
        <v>0</v>
      </c>
      <c r="GL62" s="293">
        <f t="shared" si="140"/>
        <v>0</v>
      </c>
      <c r="GM62" s="293">
        <f t="shared" si="140"/>
        <v>0</v>
      </c>
      <c r="GN62" s="293">
        <f t="shared" si="140"/>
        <v>0</v>
      </c>
      <c r="GO62" s="293">
        <f t="shared" si="140"/>
        <v>0</v>
      </c>
      <c r="GP62" s="293">
        <f t="shared" si="140"/>
        <v>0</v>
      </c>
      <c r="GQ62" s="293">
        <f t="shared" si="140"/>
        <v>0</v>
      </c>
      <c r="GR62" s="293">
        <f t="shared" si="140"/>
        <v>0</v>
      </c>
      <c r="GS62" s="293">
        <f t="shared" si="140"/>
        <v>0</v>
      </c>
      <c r="GT62" s="293">
        <f t="shared" si="140"/>
        <v>1</v>
      </c>
      <c r="GU62" s="293">
        <f t="shared" ref="GU62:JF62" si="141">IF(MONTH(GU5)=$E$62, 1, 0)</f>
        <v>0</v>
      </c>
      <c r="GV62" s="293">
        <f t="shared" si="141"/>
        <v>0</v>
      </c>
      <c r="GW62" s="293">
        <f t="shared" si="141"/>
        <v>0</v>
      </c>
      <c r="GX62" s="293">
        <f t="shared" si="141"/>
        <v>0</v>
      </c>
      <c r="GY62" s="293">
        <f t="shared" si="141"/>
        <v>0</v>
      </c>
      <c r="GZ62" s="293">
        <f t="shared" si="141"/>
        <v>0</v>
      </c>
      <c r="HA62" s="293">
        <f t="shared" si="141"/>
        <v>0</v>
      </c>
      <c r="HB62" s="293">
        <f t="shared" si="141"/>
        <v>0</v>
      </c>
      <c r="HC62" s="293">
        <f t="shared" si="141"/>
        <v>0</v>
      </c>
      <c r="HD62" s="293">
        <f t="shared" si="141"/>
        <v>0</v>
      </c>
      <c r="HE62" s="293">
        <f t="shared" si="141"/>
        <v>0</v>
      </c>
      <c r="HF62" s="293">
        <f t="shared" si="141"/>
        <v>1</v>
      </c>
      <c r="HG62" s="293">
        <f t="shared" si="141"/>
        <v>0</v>
      </c>
      <c r="HH62" s="293">
        <f t="shared" si="141"/>
        <v>0</v>
      </c>
      <c r="HI62" s="293">
        <f t="shared" si="141"/>
        <v>0</v>
      </c>
      <c r="HJ62" s="293">
        <f t="shared" si="141"/>
        <v>0</v>
      </c>
      <c r="HK62" s="293">
        <f t="shared" si="141"/>
        <v>0</v>
      </c>
      <c r="HL62" s="293">
        <f t="shared" si="141"/>
        <v>0</v>
      </c>
      <c r="HM62" s="293">
        <f t="shared" si="141"/>
        <v>0</v>
      </c>
      <c r="HN62" s="293">
        <f t="shared" si="141"/>
        <v>0</v>
      </c>
      <c r="HO62" s="293">
        <f t="shared" si="141"/>
        <v>0</v>
      </c>
      <c r="HP62" s="293">
        <f t="shared" si="141"/>
        <v>0</v>
      </c>
      <c r="HQ62" s="293">
        <f t="shared" si="141"/>
        <v>0</v>
      </c>
      <c r="HR62" s="293">
        <f t="shared" si="141"/>
        <v>1</v>
      </c>
      <c r="HS62" s="293">
        <f t="shared" si="141"/>
        <v>0</v>
      </c>
      <c r="HT62" s="293">
        <f t="shared" si="141"/>
        <v>0</v>
      </c>
      <c r="HU62" s="293">
        <f t="shared" si="141"/>
        <v>0</v>
      </c>
      <c r="HV62" s="293">
        <f t="shared" si="141"/>
        <v>0</v>
      </c>
      <c r="HW62" s="293">
        <f t="shared" si="141"/>
        <v>0</v>
      </c>
      <c r="HX62" s="293">
        <f t="shared" si="141"/>
        <v>0</v>
      </c>
      <c r="HY62" s="293">
        <f t="shared" si="141"/>
        <v>0</v>
      </c>
      <c r="HZ62" s="293">
        <f t="shared" si="141"/>
        <v>0</v>
      </c>
      <c r="IA62" s="293">
        <f t="shared" si="141"/>
        <v>0</v>
      </c>
      <c r="IB62" s="293">
        <f t="shared" si="141"/>
        <v>0</v>
      </c>
      <c r="IC62" s="293">
        <f t="shared" si="141"/>
        <v>0</v>
      </c>
      <c r="ID62" s="293">
        <f t="shared" si="141"/>
        <v>1</v>
      </c>
      <c r="IE62" s="293">
        <f t="shared" si="141"/>
        <v>0</v>
      </c>
      <c r="IF62" s="293">
        <f t="shared" si="141"/>
        <v>0</v>
      </c>
      <c r="IG62" s="293">
        <f t="shared" si="141"/>
        <v>0</v>
      </c>
      <c r="IH62" s="293">
        <f t="shared" si="141"/>
        <v>0</v>
      </c>
      <c r="II62" s="293">
        <f t="shared" si="141"/>
        <v>0</v>
      </c>
      <c r="IJ62" s="293">
        <f t="shared" si="141"/>
        <v>0</v>
      </c>
      <c r="IK62" s="293">
        <f t="shared" si="141"/>
        <v>0</v>
      </c>
      <c r="IL62" s="293">
        <f t="shared" si="141"/>
        <v>0</v>
      </c>
      <c r="IM62" s="293">
        <f t="shared" si="141"/>
        <v>0</v>
      </c>
      <c r="IN62" s="293">
        <f t="shared" si="141"/>
        <v>0</v>
      </c>
      <c r="IO62" s="293">
        <f t="shared" si="141"/>
        <v>0</v>
      </c>
      <c r="IP62" s="293">
        <f t="shared" si="141"/>
        <v>1</v>
      </c>
      <c r="IQ62" s="293">
        <f t="shared" si="141"/>
        <v>0</v>
      </c>
      <c r="IR62" s="293">
        <f t="shared" si="141"/>
        <v>0</v>
      </c>
      <c r="IS62" s="293">
        <f t="shared" si="141"/>
        <v>0</v>
      </c>
      <c r="IT62" s="293">
        <f t="shared" si="141"/>
        <v>0</v>
      </c>
      <c r="IU62" s="293">
        <f t="shared" si="141"/>
        <v>0</v>
      </c>
      <c r="IV62" s="293">
        <f t="shared" si="141"/>
        <v>0</v>
      </c>
      <c r="IW62" s="293">
        <f t="shared" si="141"/>
        <v>0</v>
      </c>
      <c r="IX62" s="293">
        <f t="shared" si="141"/>
        <v>0</v>
      </c>
      <c r="IY62" s="293">
        <f t="shared" si="141"/>
        <v>0</v>
      </c>
      <c r="IZ62" s="293">
        <f t="shared" si="141"/>
        <v>0</v>
      </c>
      <c r="JA62" s="293">
        <f t="shared" si="141"/>
        <v>0</v>
      </c>
      <c r="JB62" s="293">
        <f t="shared" si="141"/>
        <v>1</v>
      </c>
      <c r="JC62" s="293">
        <f t="shared" si="141"/>
        <v>0</v>
      </c>
      <c r="JD62" s="293">
        <f t="shared" si="141"/>
        <v>0</v>
      </c>
      <c r="JE62" s="293">
        <f t="shared" si="141"/>
        <v>0</v>
      </c>
      <c r="JF62" s="293">
        <f t="shared" si="141"/>
        <v>0</v>
      </c>
      <c r="JG62" s="293">
        <f t="shared" ref="JG62:JL62" si="142">IF(MONTH(JG5)=$E$62, 1, 0)</f>
        <v>0</v>
      </c>
      <c r="JH62" s="293">
        <f t="shared" si="142"/>
        <v>0</v>
      </c>
      <c r="JI62" s="293">
        <f t="shared" si="142"/>
        <v>0</v>
      </c>
      <c r="JJ62" s="293">
        <f t="shared" si="142"/>
        <v>0</v>
      </c>
      <c r="JK62" s="293">
        <f t="shared" si="142"/>
        <v>0</v>
      </c>
      <c r="JL62" s="293">
        <f t="shared" si="142"/>
        <v>0</v>
      </c>
      <c r="JM62" s="251" t="s">
        <v>321</v>
      </c>
    </row>
    <row r="63" spans="1:273" s="251" customFormat="1" x14ac:dyDescent="0.25">
      <c r="A63" s="260"/>
      <c r="B63" s="260"/>
      <c r="C63" s="260"/>
      <c r="D63" s="251" t="s">
        <v>405</v>
      </c>
      <c r="E63" s="294"/>
      <c r="G63" s="256"/>
      <c r="I63" s="293" t="e">
        <f>I133</f>
        <v>#NUM!</v>
      </c>
      <c r="J63" s="293" t="e">
        <f t="shared" ref="J63:BU63" si="143">J133</f>
        <v>#NUM!</v>
      </c>
      <c r="K63" s="293" t="e">
        <f t="shared" si="143"/>
        <v>#NUM!</v>
      </c>
      <c r="L63" s="293" t="e">
        <f t="shared" si="143"/>
        <v>#NUM!</v>
      </c>
      <c r="M63" s="293" t="e">
        <f t="shared" si="143"/>
        <v>#NUM!</v>
      </c>
      <c r="N63" s="293" t="e">
        <f t="shared" si="143"/>
        <v>#NUM!</v>
      </c>
      <c r="O63" s="293" t="e">
        <f t="shared" si="143"/>
        <v>#NUM!</v>
      </c>
      <c r="P63" s="293" t="e">
        <f t="shared" si="143"/>
        <v>#NUM!</v>
      </c>
      <c r="Q63" s="293" t="e">
        <f t="shared" si="143"/>
        <v>#NUM!</v>
      </c>
      <c r="R63" s="293" t="e">
        <f t="shared" si="143"/>
        <v>#NUM!</v>
      </c>
      <c r="S63" s="293" t="e">
        <f t="shared" si="143"/>
        <v>#NUM!</v>
      </c>
      <c r="T63" s="293" t="e">
        <f t="shared" si="143"/>
        <v>#NUM!</v>
      </c>
      <c r="U63" s="293" t="e">
        <f t="shared" si="143"/>
        <v>#NUM!</v>
      </c>
      <c r="V63" s="293" t="e">
        <f t="shared" si="143"/>
        <v>#NUM!</v>
      </c>
      <c r="W63" s="293" t="e">
        <f t="shared" si="143"/>
        <v>#NUM!</v>
      </c>
      <c r="X63" s="293" t="e">
        <f t="shared" si="143"/>
        <v>#NUM!</v>
      </c>
      <c r="Y63" s="293" t="e">
        <f t="shared" si="143"/>
        <v>#NUM!</v>
      </c>
      <c r="Z63" s="293" t="e">
        <f t="shared" si="143"/>
        <v>#NUM!</v>
      </c>
      <c r="AA63" s="293" t="e">
        <f t="shared" si="143"/>
        <v>#NUM!</v>
      </c>
      <c r="AB63" s="293" t="e">
        <f t="shared" si="143"/>
        <v>#NUM!</v>
      </c>
      <c r="AC63" s="293" t="e">
        <f t="shared" si="143"/>
        <v>#NUM!</v>
      </c>
      <c r="AD63" s="293" t="e">
        <f t="shared" si="143"/>
        <v>#NUM!</v>
      </c>
      <c r="AE63" s="293" t="e">
        <f t="shared" si="143"/>
        <v>#NUM!</v>
      </c>
      <c r="AF63" s="293" t="e">
        <f t="shared" si="143"/>
        <v>#NUM!</v>
      </c>
      <c r="AG63" s="293" t="e">
        <f t="shared" si="143"/>
        <v>#NUM!</v>
      </c>
      <c r="AH63" s="293" t="e">
        <f t="shared" si="143"/>
        <v>#NUM!</v>
      </c>
      <c r="AI63" s="293" t="e">
        <f t="shared" si="143"/>
        <v>#NUM!</v>
      </c>
      <c r="AJ63" s="293" t="e">
        <f t="shared" si="143"/>
        <v>#NUM!</v>
      </c>
      <c r="AK63" s="293" t="e">
        <f t="shared" si="143"/>
        <v>#NUM!</v>
      </c>
      <c r="AL63" s="293" t="e">
        <f t="shared" si="143"/>
        <v>#NUM!</v>
      </c>
      <c r="AM63" s="293" t="e">
        <f t="shared" si="143"/>
        <v>#NUM!</v>
      </c>
      <c r="AN63" s="293" t="e">
        <f t="shared" si="143"/>
        <v>#NUM!</v>
      </c>
      <c r="AO63" s="293" t="e">
        <f t="shared" si="143"/>
        <v>#NUM!</v>
      </c>
      <c r="AP63" s="293" t="e">
        <f t="shared" si="143"/>
        <v>#NUM!</v>
      </c>
      <c r="AQ63" s="293" t="e">
        <f t="shared" si="143"/>
        <v>#NUM!</v>
      </c>
      <c r="AR63" s="293" t="e">
        <f t="shared" si="143"/>
        <v>#NUM!</v>
      </c>
      <c r="AS63" s="293" t="e">
        <f t="shared" si="143"/>
        <v>#NUM!</v>
      </c>
      <c r="AT63" s="293" t="e">
        <f t="shared" si="143"/>
        <v>#NUM!</v>
      </c>
      <c r="AU63" s="293" t="e">
        <f t="shared" si="143"/>
        <v>#NUM!</v>
      </c>
      <c r="AV63" s="293" t="e">
        <f t="shared" si="143"/>
        <v>#NUM!</v>
      </c>
      <c r="AW63" s="293" t="e">
        <f t="shared" si="143"/>
        <v>#NUM!</v>
      </c>
      <c r="AX63" s="293" t="e">
        <f t="shared" si="143"/>
        <v>#NUM!</v>
      </c>
      <c r="AY63" s="293" t="e">
        <f t="shared" si="143"/>
        <v>#NUM!</v>
      </c>
      <c r="AZ63" s="293" t="e">
        <f t="shared" si="143"/>
        <v>#NUM!</v>
      </c>
      <c r="BA63" s="293" t="e">
        <f t="shared" si="143"/>
        <v>#NUM!</v>
      </c>
      <c r="BB63" s="293" t="e">
        <f t="shared" si="143"/>
        <v>#NUM!</v>
      </c>
      <c r="BC63" s="293" t="e">
        <f t="shared" si="143"/>
        <v>#NUM!</v>
      </c>
      <c r="BD63" s="293" t="e">
        <f t="shared" si="143"/>
        <v>#NUM!</v>
      </c>
      <c r="BE63" s="293" t="e">
        <f t="shared" si="143"/>
        <v>#NUM!</v>
      </c>
      <c r="BF63" s="293" t="e">
        <f t="shared" si="143"/>
        <v>#NUM!</v>
      </c>
      <c r="BG63" s="293" t="e">
        <f t="shared" si="143"/>
        <v>#NUM!</v>
      </c>
      <c r="BH63" s="293" t="e">
        <f t="shared" si="143"/>
        <v>#NUM!</v>
      </c>
      <c r="BI63" s="293" t="e">
        <f t="shared" si="143"/>
        <v>#NUM!</v>
      </c>
      <c r="BJ63" s="293" t="e">
        <f t="shared" si="143"/>
        <v>#NUM!</v>
      </c>
      <c r="BK63" s="293" t="e">
        <f t="shared" si="143"/>
        <v>#NUM!</v>
      </c>
      <c r="BL63" s="293" t="e">
        <f t="shared" si="143"/>
        <v>#NUM!</v>
      </c>
      <c r="BM63" s="293" t="e">
        <f t="shared" si="143"/>
        <v>#NUM!</v>
      </c>
      <c r="BN63" s="293" t="e">
        <f t="shared" si="143"/>
        <v>#NUM!</v>
      </c>
      <c r="BO63" s="293" t="e">
        <f t="shared" si="143"/>
        <v>#NUM!</v>
      </c>
      <c r="BP63" s="293" t="e">
        <f t="shared" si="143"/>
        <v>#NUM!</v>
      </c>
      <c r="BQ63" s="293" t="e">
        <f t="shared" si="143"/>
        <v>#NUM!</v>
      </c>
      <c r="BR63" s="293" t="e">
        <f t="shared" si="143"/>
        <v>#NUM!</v>
      </c>
      <c r="BS63" s="293" t="e">
        <f t="shared" si="143"/>
        <v>#NUM!</v>
      </c>
      <c r="BT63" s="293" t="e">
        <f t="shared" si="143"/>
        <v>#NUM!</v>
      </c>
      <c r="BU63" s="293" t="e">
        <f t="shared" si="143"/>
        <v>#NUM!</v>
      </c>
      <c r="BV63" s="293" t="e">
        <f t="shared" ref="BV63:EG63" si="144">BV133</f>
        <v>#NUM!</v>
      </c>
      <c r="BW63" s="293" t="e">
        <f t="shared" si="144"/>
        <v>#NUM!</v>
      </c>
      <c r="BX63" s="293" t="e">
        <f t="shared" si="144"/>
        <v>#NUM!</v>
      </c>
      <c r="BY63" s="293" t="e">
        <f t="shared" si="144"/>
        <v>#NUM!</v>
      </c>
      <c r="BZ63" s="293" t="e">
        <f t="shared" si="144"/>
        <v>#NUM!</v>
      </c>
      <c r="CA63" s="293" t="e">
        <f t="shared" si="144"/>
        <v>#NUM!</v>
      </c>
      <c r="CB63" s="293" t="e">
        <f t="shared" si="144"/>
        <v>#NUM!</v>
      </c>
      <c r="CC63" s="293" t="e">
        <f t="shared" si="144"/>
        <v>#NUM!</v>
      </c>
      <c r="CD63" s="293" t="e">
        <f t="shared" si="144"/>
        <v>#NUM!</v>
      </c>
      <c r="CE63" s="293" t="e">
        <f t="shared" si="144"/>
        <v>#NUM!</v>
      </c>
      <c r="CF63" s="293" t="e">
        <f t="shared" si="144"/>
        <v>#NUM!</v>
      </c>
      <c r="CG63" s="293" t="e">
        <f t="shared" si="144"/>
        <v>#NUM!</v>
      </c>
      <c r="CH63" s="293" t="e">
        <f t="shared" si="144"/>
        <v>#NUM!</v>
      </c>
      <c r="CI63" s="293" t="e">
        <f t="shared" si="144"/>
        <v>#NUM!</v>
      </c>
      <c r="CJ63" s="293" t="e">
        <f t="shared" si="144"/>
        <v>#NUM!</v>
      </c>
      <c r="CK63" s="293" t="e">
        <f t="shared" si="144"/>
        <v>#NUM!</v>
      </c>
      <c r="CL63" s="293" t="e">
        <f t="shared" si="144"/>
        <v>#NUM!</v>
      </c>
      <c r="CM63" s="293" t="e">
        <f t="shared" si="144"/>
        <v>#NUM!</v>
      </c>
      <c r="CN63" s="293" t="e">
        <f t="shared" si="144"/>
        <v>#NUM!</v>
      </c>
      <c r="CO63" s="293" t="e">
        <f t="shared" si="144"/>
        <v>#NUM!</v>
      </c>
      <c r="CP63" s="293" t="e">
        <f t="shared" si="144"/>
        <v>#NUM!</v>
      </c>
      <c r="CQ63" s="293" t="e">
        <f t="shared" si="144"/>
        <v>#NUM!</v>
      </c>
      <c r="CR63" s="293" t="e">
        <f t="shared" si="144"/>
        <v>#NUM!</v>
      </c>
      <c r="CS63" s="293" t="e">
        <f t="shared" si="144"/>
        <v>#NUM!</v>
      </c>
      <c r="CT63" s="293" t="e">
        <f t="shared" si="144"/>
        <v>#NUM!</v>
      </c>
      <c r="CU63" s="293" t="e">
        <f t="shared" si="144"/>
        <v>#NUM!</v>
      </c>
      <c r="CV63" s="293" t="e">
        <f t="shared" si="144"/>
        <v>#NUM!</v>
      </c>
      <c r="CW63" s="293" t="e">
        <f t="shared" si="144"/>
        <v>#NUM!</v>
      </c>
      <c r="CX63" s="293" t="e">
        <f t="shared" si="144"/>
        <v>#NUM!</v>
      </c>
      <c r="CY63" s="293" t="e">
        <f t="shared" si="144"/>
        <v>#NUM!</v>
      </c>
      <c r="CZ63" s="293" t="e">
        <f t="shared" si="144"/>
        <v>#NUM!</v>
      </c>
      <c r="DA63" s="293" t="e">
        <f t="shared" si="144"/>
        <v>#NUM!</v>
      </c>
      <c r="DB63" s="293" t="e">
        <f t="shared" si="144"/>
        <v>#NUM!</v>
      </c>
      <c r="DC63" s="293" t="e">
        <f t="shared" si="144"/>
        <v>#NUM!</v>
      </c>
      <c r="DD63" s="293" t="e">
        <f t="shared" si="144"/>
        <v>#NUM!</v>
      </c>
      <c r="DE63" s="293" t="e">
        <f t="shared" si="144"/>
        <v>#NUM!</v>
      </c>
      <c r="DF63" s="293" t="e">
        <f t="shared" si="144"/>
        <v>#NUM!</v>
      </c>
      <c r="DG63" s="293" t="e">
        <f t="shared" si="144"/>
        <v>#NUM!</v>
      </c>
      <c r="DH63" s="293" t="e">
        <f t="shared" si="144"/>
        <v>#NUM!</v>
      </c>
      <c r="DI63" s="293" t="e">
        <f t="shared" si="144"/>
        <v>#NUM!</v>
      </c>
      <c r="DJ63" s="293" t="e">
        <f t="shared" si="144"/>
        <v>#NUM!</v>
      </c>
      <c r="DK63" s="293" t="e">
        <f t="shared" si="144"/>
        <v>#NUM!</v>
      </c>
      <c r="DL63" s="293" t="e">
        <f t="shared" si="144"/>
        <v>#NUM!</v>
      </c>
      <c r="DM63" s="293" t="e">
        <f t="shared" si="144"/>
        <v>#NUM!</v>
      </c>
      <c r="DN63" s="293" t="e">
        <f t="shared" si="144"/>
        <v>#NUM!</v>
      </c>
      <c r="DO63" s="293" t="e">
        <f t="shared" si="144"/>
        <v>#NUM!</v>
      </c>
      <c r="DP63" s="293" t="e">
        <f t="shared" si="144"/>
        <v>#NUM!</v>
      </c>
      <c r="DQ63" s="293" t="e">
        <f t="shared" si="144"/>
        <v>#NUM!</v>
      </c>
      <c r="DR63" s="293" t="e">
        <f t="shared" si="144"/>
        <v>#NUM!</v>
      </c>
      <c r="DS63" s="293" t="e">
        <f t="shared" si="144"/>
        <v>#NUM!</v>
      </c>
      <c r="DT63" s="293" t="e">
        <f t="shared" si="144"/>
        <v>#NUM!</v>
      </c>
      <c r="DU63" s="293" t="e">
        <f t="shared" si="144"/>
        <v>#NUM!</v>
      </c>
      <c r="DV63" s="293" t="e">
        <f t="shared" si="144"/>
        <v>#NUM!</v>
      </c>
      <c r="DW63" s="293" t="e">
        <f t="shared" si="144"/>
        <v>#NUM!</v>
      </c>
      <c r="DX63" s="293" t="e">
        <f t="shared" si="144"/>
        <v>#NUM!</v>
      </c>
      <c r="DY63" s="293" t="e">
        <f t="shared" si="144"/>
        <v>#NUM!</v>
      </c>
      <c r="DZ63" s="293" t="e">
        <f t="shared" si="144"/>
        <v>#NUM!</v>
      </c>
      <c r="EA63" s="293" t="e">
        <f t="shared" si="144"/>
        <v>#NUM!</v>
      </c>
      <c r="EB63" s="293" t="e">
        <f t="shared" si="144"/>
        <v>#NUM!</v>
      </c>
      <c r="EC63" s="293" t="e">
        <f t="shared" si="144"/>
        <v>#NUM!</v>
      </c>
      <c r="ED63" s="293" t="e">
        <f t="shared" si="144"/>
        <v>#NUM!</v>
      </c>
      <c r="EE63" s="293" t="e">
        <f t="shared" si="144"/>
        <v>#NUM!</v>
      </c>
      <c r="EF63" s="293" t="e">
        <f t="shared" si="144"/>
        <v>#NUM!</v>
      </c>
      <c r="EG63" s="293" t="e">
        <f t="shared" si="144"/>
        <v>#NUM!</v>
      </c>
      <c r="EH63" s="293" t="e">
        <f t="shared" ref="EH63:GS63" si="145">EH133</f>
        <v>#NUM!</v>
      </c>
      <c r="EI63" s="293" t="e">
        <f t="shared" si="145"/>
        <v>#NUM!</v>
      </c>
      <c r="EJ63" s="293" t="e">
        <f t="shared" si="145"/>
        <v>#NUM!</v>
      </c>
      <c r="EK63" s="293" t="e">
        <f t="shared" si="145"/>
        <v>#NUM!</v>
      </c>
      <c r="EL63" s="293" t="e">
        <f t="shared" si="145"/>
        <v>#NUM!</v>
      </c>
      <c r="EM63" s="293" t="e">
        <f t="shared" si="145"/>
        <v>#NUM!</v>
      </c>
      <c r="EN63" s="293" t="e">
        <f t="shared" si="145"/>
        <v>#NUM!</v>
      </c>
      <c r="EO63" s="293" t="e">
        <f t="shared" si="145"/>
        <v>#NUM!</v>
      </c>
      <c r="EP63" s="293" t="e">
        <f t="shared" si="145"/>
        <v>#NUM!</v>
      </c>
      <c r="EQ63" s="293" t="e">
        <f t="shared" si="145"/>
        <v>#NUM!</v>
      </c>
      <c r="ER63" s="293" t="e">
        <f t="shared" si="145"/>
        <v>#NUM!</v>
      </c>
      <c r="ES63" s="293" t="e">
        <f t="shared" si="145"/>
        <v>#NUM!</v>
      </c>
      <c r="ET63" s="293" t="e">
        <f t="shared" si="145"/>
        <v>#NUM!</v>
      </c>
      <c r="EU63" s="293" t="e">
        <f t="shared" si="145"/>
        <v>#NUM!</v>
      </c>
      <c r="EV63" s="293" t="e">
        <f t="shared" si="145"/>
        <v>#NUM!</v>
      </c>
      <c r="EW63" s="293" t="e">
        <f t="shared" si="145"/>
        <v>#NUM!</v>
      </c>
      <c r="EX63" s="293" t="e">
        <f t="shared" si="145"/>
        <v>#NUM!</v>
      </c>
      <c r="EY63" s="293" t="e">
        <f t="shared" si="145"/>
        <v>#NUM!</v>
      </c>
      <c r="EZ63" s="293" t="e">
        <f t="shared" si="145"/>
        <v>#NUM!</v>
      </c>
      <c r="FA63" s="293" t="e">
        <f t="shared" si="145"/>
        <v>#NUM!</v>
      </c>
      <c r="FB63" s="293" t="e">
        <f t="shared" si="145"/>
        <v>#NUM!</v>
      </c>
      <c r="FC63" s="293" t="e">
        <f t="shared" si="145"/>
        <v>#NUM!</v>
      </c>
      <c r="FD63" s="293" t="e">
        <f t="shared" si="145"/>
        <v>#NUM!</v>
      </c>
      <c r="FE63" s="293" t="e">
        <f t="shared" si="145"/>
        <v>#NUM!</v>
      </c>
      <c r="FF63" s="293" t="e">
        <f t="shared" si="145"/>
        <v>#NUM!</v>
      </c>
      <c r="FG63" s="293" t="e">
        <f t="shared" si="145"/>
        <v>#NUM!</v>
      </c>
      <c r="FH63" s="293" t="e">
        <f t="shared" si="145"/>
        <v>#NUM!</v>
      </c>
      <c r="FI63" s="293" t="e">
        <f t="shared" si="145"/>
        <v>#NUM!</v>
      </c>
      <c r="FJ63" s="293" t="e">
        <f t="shared" si="145"/>
        <v>#NUM!</v>
      </c>
      <c r="FK63" s="293" t="e">
        <f t="shared" si="145"/>
        <v>#NUM!</v>
      </c>
      <c r="FL63" s="293" t="e">
        <f t="shared" si="145"/>
        <v>#NUM!</v>
      </c>
      <c r="FM63" s="293" t="e">
        <f t="shared" si="145"/>
        <v>#NUM!</v>
      </c>
      <c r="FN63" s="293" t="e">
        <f t="shared" si="145"/>
        <v>#NUM!</v>
      </c>
      <c r="FO63" s="293" t="e">
        <f t="shared" si="145"/>
        <v>#NUM!</v>
      </c>
      <c r="FP63" s="293" t="e">
        <f t="shared" si="145"/>
        <v>#NUM!</v>
      </c>
      <c r="FQ63" s="293" t="e">
        <f t="shared" si="145"/>
        <v>#NUM!</v>
      </c>
      <c r="FR63" s="293" t="e">
        <f t="shared" si="145"/>
        <v>#NUM!</v>
      </c>
      <c r="FS63" s="293" t="e">
        <f t="shared" si="145"/>
        <v>#NUM!</v>
      </c>
      <c r="FT63" s="293" t="e">
        <f t="shared" si="145"/>
        <v>#NUM!</v>
      </c>
      <c r="FU63" s="293" t="e">
        <f t="shared" si="145"/>
        <v>#NUM!</v>
      </c>
      <c r="FV63" s="293" t="e">
        <f t="shared" si="145"/>
        <v>#NUM!</v>
      </c>
      <c r="FW63" s="293" t="e">
        <f t="shared" si="145"/>
        <v>#NUM!</v>
      </c>
      <c r="FX63" s="293" t="e">
        <f t="shared" si="145"/>
        <v>#NUM!</v>
      </c>
      <c r="FY63" s="293" t="e">
        <f t="shared" si="145"/>
        <v>#NUM!</v>
      </c>
      <c r="FZ63" s="293" t="e">
        <f t="shared" si="145"/>
        <v>#NUM!</v>
      </c>
      <c r="GA63" s="293" t="e">
        <f t="shared" si="145"/>
        <v>#NUM!</v>
      </c>
      <c r="GB63" s="293" t="e">
        <f t="shared" si="145"/>
        <v>#NUM!</v>
      </c>
      <c r="GC63" s="293" t="e">
        <f t="shared" si="145"/>
        <v>#NUM!</v>
      </c>
      <c r="GD63" s="293" t="e">
        <f t="shared" si="145"/>
        <v>#NUM!</v>
      </c>
      <c r="GE63" s="293" t="e">
        <f t="shared" si="145"/>
        <v>#NUM!</v>
      </c>
      <c r="GF63" s="293" t="e">
        <f t="shared" si="145"/>
        <v>#NUM!</v>
      </c>
      <c r="GG63" s="293" t="e">
        <f t="shared" si="145"/>
        <v>#NUM!</v>
      </c>
      <c r="GH63" s="293" t="e">
        <f t="shared" si="145"/>
        <v>#NUM!</v>
      </c>
      <c r="GI63" s="293" t="e">
        <f t="shared" si="145"/>
        <v>#NUM!</v>
      </c>
      <c r="GJ63" s="293" t="e">
        <f t="shared" si="145"/>
        <v>#NUM!</v>
      </c>
      <c r="GK63" s="293" t="e">
        <f t="shared" si="145"/>
        <v>#NUM!</v>
      </c>
      <c r="GL63" s="293" t="e">
        <f t="shared" si="145"/>
        <v>#NUM!</v>
      </c>
      <c r="GM63" s="293" t="e">
        <f t="shared" si="145"/>
        <v>#NUM!</v>
      </c>
      <c r="GN63" s="293" t="e">
        <f t="shared" si="145"/>
        <v>#NUM!</v>
      </c>
      <c r="GO63" s="293" t="e">
        <f t="shared" si="145"/>
        <v>#NUM!</v>
      </c>
      <c r="GP63" s="293" t="e">
        <f t="shared" si="145"/>
        <v>#NUM!</v>
      </c>
      <c r="GQ63" s="293" t="e">
        <f t="shared" si="145"/>
        <v>#NUM!</v>
      </c>
      <c r="GR63" s="293" t="e">
        <f t="shared" si="145"/>
        <v>#NUM!</v>
      </c>
      <c r="GS63" s="293" t="e">
        <f t="shared" si="145"/>
        <v>#NUM!</v>
      </c>
      <c r="GT63" s="293" t="e">
        <f t="shared" ref="GT63:JE63" si="146">GT133</f>
        <v>#NUM!</v>
      </c>
      <c r="GU63" s="293" t="e">
        <f t="shared" si="146"/>
        <v>#NUM!</v>
      </c>
      <c r="GV63" s="293" t="e">
        <f t="shared" si="146"/>
        <v>#NUM!</v>
      </c>
      <c r="GW63" s="293" t="e">
        <f t="shared" si="146"/>
        <v>#NUM!</v>
      </c>
      <c r="GX63" s="293" t="e">
        <f t="shared" si="146"/>
        <v>#NUM!</v>
      </c>
      <c r="GY63" s="293" t="e">
        <f t="shared" si="146"/>
        <v>#NUM!</v>
      </c>
      <c r="GZ63" s="293" t="e">
        <f t="shared" si="146"/>
        <v>#NUM!</v>
      </c>
      <c r="HA63" s="293" t="e">
        <f t="shared" si="146"/>
        <v>#NUM!</v>
      </c>
      <c r="HB63" s="293" t="e">
        <f t="shared" si="146"/>
        <v>#NUM!</v>
      </c>
      <c r="HC63" s="293" t="e">
        <f t="shared" si="146"/>
        <v>#NUM!</v>
      </c>
      <c r="HD63" s="293" t="e">
        <f t="shared" si="146"/>
        <v>#NUM!</v>
      </c>
      <c r="HE63" s="293" t="e">
        <f t="shared" si="146"/>
        <v>#NUM!</v>
      </c>
      <c r="HF63" s="293" t="e">
        <f t="shared" si="146"/>
        <v>#NUM!</v>
      </c>
      <c r="HG63" s="293" t="e">
        <f t="shared" si="146"/>
        <v>#NUM!</v>
      </c>
      <c r="HH63" s="293" t="e">
        <f t="shared" si="146"/>
        <v>#NUM!</v>
      </c>
      <c r="HI63" s="293" t="e">
        <f t="shared" si="146"/>
        <v>#NUM!</v>
      </c>
      <c r="HJ63" s="293" t="e">
        <f t="shared" si="146"/>
        <v>#NUM!</v>
      </c>
      <c r="HK63" s="293" t="e">
        <f t="shared" si="146"/>
        <v>#NUM!</v>
      </c>
      <c r="HL63" s="293" t="e">
        <f t="shared" si="146"/>
        <v>#NUM!</v>
      </c>
      <c r="HM63" s="293" t="e">
        <f t="shared" si="146"/>
        <v>#NUM!</v>
      </c>
      <c r="HN63" s="293" t="e">
        <f t="shared" si="146"/>
        <v>#NUM!</v>
      </c>
      <c r="HO63" s="293" t="e">
        <f t="shared" si="146"/>
        <v>#NUM!</v>
      </c>
      <c r="HP63" s="293" t="e">
        <f t="shared" si="146"/>
        <v>#NUM!</v>
      </c>
      <c r="HQ63" s="293" t="e">
        <f t="shared" si="146"/>
        <v>#NUM!</v>
      </c>
      <c r="HR63" s="293" t="e">
        <f t="shared" si="146"/>
        <v>#NUM!</v>
      </c>
      <c r="HS63" s="293" t="e">
        <f t="shared" si="146"/>
        <v>#NUM!</v>
      </c>
      <c r="HT63" s="293" t="e">
        <f t="shared" si="146"/>
        <v>#NUM!</v>
      </c>
      <c r="HU63" s="293" t="e">
        <f t="shared" si="146"/>
        <v>#NUM!</v>
      </c>
      <c r="HV63" s="293" t="e">
        <f t="shared" si="146"/>
        <v>#NUM!</v>
      </c>
      <c r="HW63" s="293" t="e">
        <f t="shared" si="146"/>
        <v>#NUM!</v>
      </c>
      <c r="HX63" s="293" t="e">
        <f t="shared" si="146"/>
        <v>#NUM!</v>
      </c>
      <c r="HY63" s="293" t="e">
        <f t="shared" si="146"/>
        <v>#NUM!</v>
      </c>
      <c r="HZ63" s="293" t="e">
        <f t="shared" si="146"/>
        <v>#NUM!</v>
      </c>
      <c r="IA63" s="293" t="e">
        <f t="shared" si="146"/>
        <v>#NUM!</v>
      </c>
      <c r="IB63" s="293" t="e">
        <f t="shared" si="146"/>
        <v>#NUM!</v>
      </c>
      <c r="IC63" s="293" t="e">
        <f t="shared" si="146"/>
        <v>#NUM!</v>
      </c>
      <c r="ID63" s="293" t="e">
        <f t="shared" si="146"/>
        <v>#NUM!</v>
      </c>
      <c r="IE63" s="293" t="e">
        <f t="shared" si="146"/>
        <v>#NUM!</v>
      </c>
      <c r="IF63" s="293" t="e">
        <f t="shared" si="146"/>
        <v>#NUM!</v>
      </c>
      <c r="IG63" s="293" t="e">
        <f t="shared" si="146"/>
        <v>#NUM!</v>
      </c>
      <c r="IH63" s="293" t="e">
        <f t="shared" si="146"/>
        <v>#NUM!</v>
      </c>
      <c r="II63" s="293" t="e">
        <f t="shared" si="146"/>
        <v>#NUM!</v>
      </c>
      <c r="IJ63" s="293" t="e">
        <f t="shared" si="146"/>
        <v>#NUM!</v>
      </c>
      <c r="IK63" s="293" t="e">
        <f t="shared" si="146"/>
        <v>#NUM!</v>
      </c>
      <c r="IL63" s="293" t="e">
        <f t="shared" si="146"/>
        <v>#NUM!</v>
      </c>
      <c r="IM63" s="293" t="e">
        <f t="shared" si="146"/>
        <v>#NUM!</v>
      </c>
      <c r="IN63" s="293" t="e">
        <f t="shared" si="146"/>
        <v>#NUM!</v>
      </c>
      <c r="IO63" s="293" t="e">
        <f t="shared" si="146"/>
        <v>#NUM!</v>
      </c>
      <c r="IP63" s="293" t="e">
        <f t="shared" si="146"/>
        <v>#NUM!</v>
      </c>
      <c r="IQ63" s="293" t="e">
        <f t="shared" si="146"/>
        <v>#NUM!</v>
      </c>
      <c r="IR63" s="293" t="e">
        <f t="shared" si="146"/>
        <v>#NUM!</v>
      </c>
      <c r="IS63" s="293" t="e">
        <f t="shared" si="146"/>
        <v>#NUM!</v>
      </c>
      <c r="IT63" s="293" t="e">
        <f t="shared" si="146"/>
        <v>#NUM!</v>
      </c>
      <c r="IU63" s="293" t="e">
        <f t="shared" si="146"/>
        <v>#NUM!</v>
      </c>
      <c r="IV63" s="293" t="e">
        <f t="shared" si="146"/>
        <v>#NUM!</v>
      </c>
      <c r="IW63" s="293" t="e">
        <f t="shared" si="146"/>
        <v>#NUM!</v>
      </c>
      <c r="IX63" s="293" t="e">
        <f t="shared" si="146"/>
        <v>#NUM!</v>
      </c>
      <c r="IY63" s="293" t="e">
        <f t="shared" si="146"/>
        <v>#NUM!</v>
      </c>
      <c r="IZ63" s="293" t="e">
        <f t="shared" si="146"/>
        <v>#NUM!</v>
      </c>
      <c r="JA63" s="293" t="e">
        <f t="shared" si="146"/>
        <v>#NUM!</v>
      </c>
      <c r="JB63" s="293" t="e">
        <f t="shared" si="146"/>
        <v>#NUM!</v>
      </c>
      <c r="JC63" s="293" t="e">
        <f t="shared" si="146"/>
        <v>#NUM!</v>
      </c>
      <c r="JD63" s="293" t="e">
        <f t="shared" si="146"/>
        <v>#NUM!</v>
      </c>
      <c r="JE63" s="293" t="e">
        <f t="shared" si="146"/>
        <v>#NUM!</v>
      </c>
      <c r="JF63" s="293" t="e">
        <f t="shared" ref="JF63:JL63" si="147">JF133</f>
        <v>#NUM!</v>
      </c>
      <c r="JG63" s="293" t="e">
        <f t="shared" si="147"/>
        <v>#NUM!</v>
      </c>
      <c r="JH63" s="293" t="e">
        <f t="shared" si="147"/>
        <v>#NUM!</v>
      </c>
      <c r="JI63" s="293" t="e">
        <f t="shared" si="147"/>
        <v>#NUM!</v>
      </c>
      <c r="JJ63" s="293" t="e">
        <f t="shared" si="147"/>
        <v>#NUM!</v>
      </c>
      <c r="JK63" s="293" t="e">
        <f t="shared" si="147"/>
        <v>#NUM!</v>
      </c>
      <c r="JL63" s="293" t="e">
        <f t="shared" si="147"/>
        <v>#NUM!</v>
      </c>
      <c r="JM63" s="251" t="s">
        <v>321</v>
      </c>
    </row>
    <row r="64" spans="1:273" s="251" customFormat="1" x14ac:dyDescent="0.25">
      <c r="A64" s="260"/>
      <c r="B64" s="260"/>
      <c r="C64" s="260"/>
      <c r="D64" s="251" t="s">
        <v>406</v>
      </c>
      <c r="E64" s="294"/>
      <c r="G64" s="256"/>
      <c r="I64" s="293" t="e">
        <f>IF(I63=1,0,1)</f>
        <v>#NUM!</v>
      </c>
      <c r="J64" s="293" t="e">
        <f t="shared" ref="J64:BU64" si="148">IF(J63=1,0,1)</f>
        <v>#NUM!</v>
      </c>
      <c r="K64" s="293" t="e">
        <f t="shared" si="148"/>
        <v>#NUM!</v>
      </c>
      <c r="L64" s="293" t="e">
        <f t="shared" si="148"/>
        <v>#NUM!</v>
      </c>
      <c r="M64" s="293" t="e">
        <f t="shared" si="148"/>
        <v>#NUM!</v>
      </c>
      <c r="N64" s="293" t="e">
        <f t="shared" si="148"/>
        <v>#NUM!</v>
      </c>
      <c r="O64" s="293" t="e">
        <f t="shared" si="148"/>
        <v>#NUM!</v>
      </c>
      <c r="P64" s="293" t="e">
        <f t="shared" si="148"/>
        <v>#NUM!</v>
      </c>
      <c r="Q64" s="293" t="e">
        <f t="shared" si="148"/>
        <v>#NUM!</v>
      </c>
      <c r="R64" s="293" t="e">
        <f t="shared" si="148"/>
        <v>#NUM!</v>
      </c>
      <c r="S64" s="293" t="e">
        <f t="shared" si="148"/>
        <v>#NUM!</v>
      </c>
      <c r="T64" s="293" t="e">
        <f t="shared" si="148"/>
        <v>#NUM!</v>
      </c>
      <c r="U64" s="293" t="e">
        <f t="shared" si="148"/>
        <v>#NUM!</v>
      </c>
      <c r="V64" s="293" t="e">
        <f t="shared" si="148"/>
        <v>#NUM!</v>
      </c>
      <c r="W64" s="293" t="e">
        <f t="shared" si="148"/>
        <v>#NUM!</v>
      </c>
      <c r="X64" s="293" t="e">
        <f t="shared" si="148"/>
        <v>#NUM!</v>
      </c>
      <c r="Y64" s="293" t="e">
        <f t="shared" si="148"/>
        <v>#NUM!</v>
      </c>
      <c r="Z64" s="293" t="e">
        <f t="shared" si="148"/>
        <v>#NUM!</v>
      </c>
      <c r="AA64" s="293" t="e">
        <f t="shared" si="148"/>
        <v>#NUM!</v>
      </c>
      <c r="AB64" s="293" t="e">
        <f t="shared" si="148"/>
        <v>#NUM!</v>
      </c>
      <c r="AC64" s="293" t="e">
        <f t="shared" si="148"/>
        <v>#NUM!</v>
      </c>
      <c r="AD64" s="293" t="e">
        <f t="shared" si="148"/>
        <v>#NUM!</v>
      </c>
      <c r="AE64" s="293" t="e">
        <f t="shared" si="148"/>
        <v>#NUM!</v>
      </c>
      <c r="AF64" s="293" t="e">
        <f t="shared" si="148"/>
        <v>#NUM!</v>
      </c>
      <c r="AG64" s="293" t="e">
        <f t="shared" si="148"/>
        <v>#NUM!</v>
      </c>
      <c r="AH64" s="293" t="e">
        <f t="shared" si="148"/>
        <v>#NUM!</v>
      </c>
      <c r="AI64" s="293" t="e">
        <f t="shared" si="148"/>
        <v>#NUM!</v>
      </c>
      <c r="AJ64" s="293" t="e">
        <f t="shared" si="148"/>
        <v>#NUM!</v>
      </c>
      <c r="AK64" s="293" t="e">
        <f t="shared" si="148"/>
        <v>#NUM!</v>
      </c>
      <c r="AL64" s="293" t="e">
        <f t="shared" si="148"/>
        <v>#NUM!</v>
      </c>
      <c r="AM64" s="293" t="e">
        <f t="shared" si="148"/>
        <v>#NUM!</v>
      </c>
      <c r="AN64" s="293" t="e">
        <f t="shared" si="148"/>
        <v>#NUM!</v>
      </c>
      <c r="AO64" s="293" t="e">
        <f t="shared" si="148"/>
        <v>#NUM!</v>
      </c>
      <c r="AP64" s="293" t="e">
        <f t="shared" si="148"/>
        <v>#NUM!</v>
      </c>
      <c r="AQ64" s="293" t="e">
        <f t="shared" si="148"/>
        <v>#NUM!</v>
      </c>
      <c r="AR64" s="293" t="e">
        <f t="shared" si="148"/>
        <v>#NUM!</v>
      </c>
      <c r="AS64" s="293" t="e">
        <f t="shared" si="148"/>
        <v>#NUM!</v>
      </c>
      <c r="AT64" s="293" t="e">
        <f t="shared" si="148"/>
        <v>#NUM!</v>
      </c>
      <c r="AU64" s="293" t="e">
        <f t="shared" si="148"/>
        <v>#NUM!</v>
      </c>
      <c r="AV64" s="293" t="e">
        <f t="shared" si="148"/>
        <v>#NUM!</v>
      </c>
      <c r="AW64" s="293" t="e">
        <f t="shared" si="148"/>
        <v>#NUM!</v>
      </c>
      <c r="AX64" s="293" t="e">
        <f t="shared" si="148"/>
        <v>#NUM!</v>
      </c>
      <c r="AY64" s="293" t="e">
        <f t="shared" si="148"/>
        <v>#NUM!</v>
      </c>
      <c r="AZ64" s="293" t="e">
        <f t="shared" si="148"/>
        <v>#NUM!</v>
      </c>
      <c r="BA64" s="293" t="e">
        <f t="shared" si="148"/>
        <v>#NUM!</v>
      </c>
      <c r="BB64" s="293" t="e">
        <f t="shared" si="148"/>
        <v>#NUM!</v>
      </c>
      <c r="BC64" s="293" t="e">
        <f t="shared" si="148"/>
        <v>#NUM!</v>
      </c>
      <c r="BD64" s="293" t="e">
        <f t="shared" si="148"/>
        <v>#NUM!</v>
      </c>
      <c r="BE64" s="293" t="e">
        <f t="shared" si="148"/>
        <v>#NUM!</v>
      </c>
      <c r="BF64" s="293" t="e">
        <f t="shared" si="148"/>
        <v>#NUM!</v>
      </c>
      <c r="BG64" s="293" t="e">
        <f t="shared" si="148"/>
        <v>#NUM!</v>
      </c>
      <c r="BH64" s="293" t="e">
        <f t="shared" si="148"/>
        <v>#NUM!</v>
      </c>
      <c r="BI64" s="293" t="e">
        <f t="shared" si="148"/>
        <v>#NUM!</v>
      </c>
      <c r="BJ64" s="293" t="e">
        <f t="shared" si="148"/>
        <v>#NUM!</v>
      </c>
      <c r="BK64" s="293" t="e">
        <f t="shared" si="148"/>
        <v>#NUM!</v>
      </c>
      <c r="BL64" s="293" t="e">
        <f t="shared" si="148"/>
        <v>#NUM!</v>
      </c>
      <c r="BM64" s="293" t="e">
        <f t="shared" si="148"/>
        <v>#NUM!</v>
      </c>
      <c r="BN64" s="293" t="e">
        <f t="shared" si="148"/>
        <v>#NUM!</v>
      </c>
      <c r="BO64" s="293" t="e">
        <f t="shared" si="148"/>
        <v>#NUM!</v>
      </c>
      <c r="BP64" s="293" t="e">
        <f t="shared" si="148"/>
        <v>#NUM!</v>
      </c>
      <c r="BQ64" s="293" t="e">
        <f t="shared" si="148"/>
        <v>#NUM!</v>
      </c>
      <c r="BR64" s="293" t="e">
        <f t="shared" si="148"/>
        <v>#NUM!</v>
      </c>
      <c r="BS64" s="293" t="e">
        <f t="shared" si="148"/>
        <v>#NUM!</v>
      </c>
      <c r="BT64" s="293" t="e">
        <f t="shared" si="148"/>
        <v>#NUM!</v>
      </c>
      <c r="BU64" s="293" t="e">
        <f t="shared" si="148"/>
        <v>#NUM!</v>
      </c>
      <c r="BV64" s="293" t="e">
        <f t="shared" ref="BV64:EG64" si="149">IF(BV63=1,0,1)</f>
        <v>#NUM!</v>
      </c>
      <c r="BW64" s="293" t="e">
        <f t="shared" si="149"/>
        <v>#NUM!</v>
      </c>
      <c r="BX64" s="293" t="e">
        <f t="shared" si="149"/>
        <v>#NUM!</v>
      </c>
      <c r="BY64" s="293" t="e">
        <f t="shared" si="149"/>
        <v>#NUM!</v>
      </c>
      <c r="BZ64" s="293" t="e">
        <f t="shared" si="149"/>
        <v>#NUM!</v>
      </c>
      <c r="CA64" s="293" t="e">
        <f t="shared" si="149"/>
        <v>#NUM!</v>
      </c>
      <c r="CB64" s="293" t="e">
        <f t="shared" si="149"/>
        <v>#NUM!</v>
      </c>
      <c r="CC64" s="293" t="e">
        <f t="shared" si="149"/>
        <v>#NUM!</v>
      </c>
      <c r="CD64" s="293" t="e">
        <f t="shared" si="149"/>
        <v>#NUM!</v>
      </c>
      <c r="CE64" s="293" t="e">
        <f t="shared" si="149"/>
        <v>#NUM!</v>
      </c>
      <c r="CF64" s="293" t="e">
        <f t="shared" si="149"/>
        <v>#NUM!</v>
      </c>
      <c r="CG64" s="293" t="e">
        <f t="shared" si="149"/>
        <v>#NUM!</v>
      </c>
      <c r="CH64" s="293" t="e">
        <f t="shared" si="149"/>
        <v>#NUM!</v>
      </c>
      <c r="CI64" s="293" t="e">
        <f t="shared" si="149"/>
        <v>#NUM!</v>
      </c>
      <c r="CJ64" s="293" t="e">
        <f t="shared" si="149"/>
        <v>#NUM!</v>
      </c>
      <c r="CK64" s="293" t="e">
        <f t="shared" si="149"/>
        <v>#NUM!</v>
      </c>
      <c r="CL64" s="293" t="e">
        <f t="shared" si="149"/>
        <v>#NUM!</v>
      </c>
      <c r="CM64" s="293" t="e">
        <f t="shared" si="149"/>
        <v>#NUM!</v>
      </c>
      <c r="CN64" s="293" t="e">
        <f t="shared" si="149"/>
        <v>#NUM!</v>
      </c>
      <c r="CO64" s="293" t="e">
        <f t="shared" si="149"/>
        <v>#NUM!</v>
      </c>
      <c r="CP64" s="293" t="e">
        <f t="shared" si="149"/>
        <v>#NUM!</v>
      </c>
      <c r="CQ64" s="293" t="e">
        <f t="shared" si="149"/>
        <v>#NUM!</v>
      </c>
      <c r="CR64" s="293" t="e">
        <f t="shared" si="149"/>
        <v>#NUM!</v>
      </c>
      <c r="CS64" s="293" t="e">
        <f t="shared" si="149"/>
        <v>#NUM!</v>
      </c>
      <c r="CT64" s="293" t="e">
        <f t="shared" si="149"/>
        <v>#NUM!</v>
      </c>
      <c r="CU64" s="293" t="e">
        <f t="shared" si="149"/>
        <v>#NUM!</v>
      </c>
      <c r="CV64" s="293" t="e">
        <f t="shared" si="149"/>
        <v>#NUM!</v>
      </c>
      <c r="CW64" s="293" t="e">
        <f t="shared" si="149"/>
        <v>#NUM!</v>
      </c>
      <c r="CX64" s="293" t="e">
        <f t="shared" si="149"/>
        <v>#NUM!</v>
      </c>
      <c r="CY64" s="293" t="e">
        <f t="shared" si="149"/>
        <v>#NUM!</v>
      </c>
      <c r="CZ64" s="293" t="e">
        <f t="shared" si="149"/>
        <v>#NUM!</v>
      </c>
      <c r="DA64" s="293" t="e">
        <f t="shared" si="149"/>
        <v>#NUM!</v>
      </c>
      <c r="DB64" s="293" t="e">
        <f t="shared" si="149"/>
        <v>#NUM!</v>
      </c>
      <c r="DC64" s="293" t="e">
        <f t="shared" si="149"/>
        <v>#NUM!</v>
      </c>
      <c r="DD64" s="293" t="e">
        <f t="shared" si="149"/>
        <v>#NUM!</v>
      </c>
      <c r="DE64" s="293" t="e">
        <f t="shared" si="149"/>
        <v>#NUM!</v>
      </c>
      <c r="DF64" s="293" t="e">
        <f t="shared" si="149"/>
        <v>#NUM!</v>
      </c>
      <c r="DG64" s="293" t="e">
        <f t="shared" si="149"/>
        <v>#NUM!</v>
      </c>
      <c r="DH64" s="293" t="e">
        <f t="shared" si="149"/>
        <v>#NUM!</v>
      </c>
      <c r="DI64" s="293" t="e">
        <f t="shared" si="149"/>
        <v>#NUM!</v>
      </c>
      <c r="DJ64" s="293" t="e">
        <f t="shared" si="149"/>
        <v>#NUM!</v>
      </c>
      <c r="DK64" s="293" t="e">
        <f t="shared" si="149"/>
        <v>#NUM!</v>
      </c>
      <c r="DL64" s="293" t="e">
        <f t="shared" si="149"/>
        <v>#NUM!</v>
      </c>
      <c r="DM64" s="293" t="e">
        <f t="shared" si="149"/>
        <v>#NUM!</v>
      </c>
      <c r="DN64" s="293" t="e">
        <f t="shared" si="149"/>
        <v>#NUM!</v>
      </c>
      <c r="DO64" s="293" t="e">
        <f t="shared" si="149"/>
        <v>#NUM!</v>
      </c>
      <c r="DP64" s="293" t="e">
        <f t="shared" si="149"/>
        <v>#NUM!</v>
      </c>
      <c r="DQ64" s="293" t="e">
        <f t="shared" si="149"/>
        <v>#NUM!</v>
      </c>
      <c r="DR64" s="293" t="e">
        <f t="shared" si="149"/>
        <v>#NUM!</v>
      </c>
      <c r="DS64" s="293" t="e">
        <f t="shared" si="149"/>
        <v>#NUM!</v>
      </c>
      <c r="DT64" s="293" t="e">
        <f t="shared" si="149"/>
        <v>#NUM!</v>
      </c>
      <c r="DU64" s="293" t="e">
        <f t="shared" si="149"/>
        <v>#NUM!</v>
      </c>
      <c r="DV64" s="293" t="e">
        <f t="shared" si="149"/>
        <v>#NUM!</v>
      </c>
      <c r="DW64" s="293" t="e">
        <f t="shared" si="149"/>
        <v>#NUM!</v>
      </c>
      <c r="DX64" s="293" t="e">
        <f t="shared" si="149"/>
        <v>#NUM!</v>
      </c>
      <c r="DY64" s="293" t="e">
        <f t="shared" si="149"/>
        <v>#NUM!</v>
      </c>
      <c r="DZ64" s="293" t="e">
        <f t="shared" si="149"/>
        <v>#NUM!</v>
      </c>
      <c r="EA64" s="293" t="e">
        <f t="shared" si="149"/>
        <v>#NUM!</v>
      </c>
      <c r="EB64" s="293" t="e">
        <f t="shared" si="149"/>
        <v>#NUM!</v>
      </c>
      <c r="EC64" s="293" t="e">
        <f t="shared" si="149"/>
        <v>#NUM!</v>
      </c>
      <c r="ED64" s="293" t="e">
        <f t="shared" si="149"/>
        <v>#NUM!</v>
      </c>
      <c r="EE64" s="293" t="e">
        <f t="shared" si="149"/>
        <v>#NUM!</v>
      </c>
      <c r="EF64" s="293" t="e">
        <f t="shared" si="149"/>
        <v>#NUM!</v>
      </c>
      <c r="EG64" s="293" t="e">
        <f t="shared" si="149"/>
        <v>#NUM!</v>
      </c>
      <c r="EH64" s="293" t="e">
        <f t="shared" ref="EH64:GS64" si="150">IF(EH63=1,0,1)</f>
        <v>#NUM!</v>
      </c>
      <c r="EI64" s="293" t="e">
        <f t="shared" si="150"/>
        <v>#NUM!</v>
      </c>
      <c r="EJ64" s="293" t="e">
        <f t="shared" si="150"/>
        <v>#NUM!</v>
      </c>
      <c r="EK64" s="293" t="e">
        <f t="shared" si="150"/>
        <v>#NUM!</v>
      </c>
      <c r="EL64" s="293" t="e">
        <f t="shared" si="150"/>
        <v>#NUM!</v>
      </c>
      <c r="EM64" s="293" t="e">
        <f t="shared" si="150"/>
        <v>#NUM!</v>
      </c>
      <c r="EN64" s="293" t="e">
        <f t="shared" si="150"/>
        <v>#NUM!</v>
      </c>
      <c r="EO64" s="293" t="e">
        <f t="shared" si="150"/>
        <v>#NUM!</v>
      </c>
      <c r="EP64" s="293" t="e">
        <f t="shared" si="150"/>
        <v>#NUM!</v>
      </c>
      <c r="EQ64" s="293" t="e">
        <f t="shared" si="150"/>
        <v>#NUM!</v>
      </c>
      <c r="ER64" s="293" t="e">
        <f t="shared" si="150"/>
        <v>#NUM!</v>
      </c>
      <c r="ES64" s="293" t="e">
        <f t="shared" si="150"/>
        <v>#NUM!</v>
      </c>
      <c r="ET64" s="293" t="e">
        <f t="shared" si="150"/>
        <v>#NUM!</v>
      </c>
      <c r="EU64" s="293" t="e">
        <f t="shared" si="150"/>
        <v>#NUM!</v>
      </c>
      <c r="EV64" s="293" t="e">
        <f t="shared" si="150"/>
        <v>#NUM!</v>
      </c>
      <c r="EW64" s="293" t="e">
        <f t="shared" si="150"/>
        <v>#NUM!</v>
      </c>
      <c r="EX64" s="293" t="e">
        <f t="shared" si="150"/>
        <v>#NUM!</v>
      </c>
      <c r="EY64" s="293" t="e">
        <f t="shared" si="150"/>
        <v>#NUM!</v>
      </c>
      <c r="EZ64" s="293" t="e">
        <f t="shared" si="150"/>
        <v>#NUM!</v>
      </c>
      <c r="FA64" s="293" t="e">
        <f t="shared" si="150"/>
        <v>#NUM!</v>
      </c>
      <c r="FB64" s="293" t="e">
        <f t="shared" si="150"/>
        <v>#NUM!</v>
      </c>
      <c r="FC64" s="293" t="e">
        <f t="shared" si="150"/>
        <v>#NUM!</v>
      </c>
      <c r="FD64" s="293" t="e">
        <f t="shared" si="150"/>
        <v>#NUM!</v>
      </c>
      <c r="FE64" s="293" t="e">
        <f t="shared" si="150"/>
        <v>#NUM!</v>
      </c>
      <c r="FF64" s="293" t="e">
        <f t="shared" si="150"/>
        <v>#NUM!</v>
      </c>
      <c r="FG64" s="293" t="e">
        <f t="shared" si="150"/>
        <v>#NUM!</v>
      </c>
      <c r="FH64" s="293" t="e">
        <f t="shared" si="150"/>
        <v>#NUM!</v>
      </c>
      <c r="FI64" s="293" t="e">
        <f t="shared" si="150"/>
        <v>#NUM!</v>
      </c>
      <c r="FJ64" s="293" t="e">
        <f t="shared" si="150"/>
        <v>#NUM!</v>
      </c>
      <c r="FK64" s="293" t="e">
        <f t="shared" si="150"/>
        <v>#NUM!</v>
      </c>
      <c r="FL64" s="293" t="e">
        <f t="shared" si="150"/>
        <v>#NUM!</v>
      </c>
      <c r="FM64" s="293" t="e">
        <f t="shared" si="150"/>
        <v>#NUM!</v>
      </c>
      <c r="FN64" s="293" t="e">
        <f t="shared" si="150"/>
        <v>#NUM!</v>
      </c>
      <c r="FO64" s="293" t="e">
        <f t="shared" si="150"/>
        <v>#NUM!</v>
      </c>
      <c r="FP64" s="293" t="e">
        <f t="shared" si="150"/>
        <v>#NUM!</v>
      </c>
      <c r="FQ64" s="293" t="e">
        <f t="shared" si="150"/>
        <v>#NUM!</v>
      </c>
      <c r="FR64" s="293" t="e">
        <f t="shared" si="150"/>
        <v>#NUM!</v>
      </c>
      <c r="FS64" s="293" t="e">
        <f t="shared" si="150"/>
        <v>#NUM!</v>
      </c>
      <c r="FT64" s="293" t="e">
        <f t="shared" si="150"/>
        <v>#NUM!</v>
      </c>
      <c r="FU64" s="293" t="e">
        <f t="shared" si="150"/>
        <v>#NUM!</v>
      </c>
      <c r="FV64" s="293" t="e">
        <f t="shared" si="150"/>
        <v>#NUM!</v>
      </c>
      <c r="FW64" s="293" t="e">
        <f t="shared" si="150"/>
        <v>#NUM!</v>
      </c>
      <c r="FX64" s="293" t="e">
        <f t="shared" si="150"/>
        <v>#NUM!</v>
      </c>
      <c r="FY64" s="293" t="e">
        <f t="shared" si="150"/>
        <v>#NUM!</v>
      </c>
      <c r="FZ64" s="293" t="e">
        <f t="shared" si="150"/>
        <v>#NUM!</v>
      </c>
      <c r="GA64" s="293" t="e">
        <f t="shared" si="150"/>
        <v>#NUM!</v>
      </c>
      <c r="GB64" s="293" t="e">
        <f t="shared" si="150"/>
        <v>#NUM!</v>
      </c>
      <c r="GC64" s="293" t="e">
        <f t="shared" si="150"/>
        <v>#NUM!</v>
      </c>
      <c r="GD64" s="293" t="e">
        <f t="shared" si="150"/>
        <v>#NUM!</v>
      </c>
      <c r="GE64" s="293" t="e">
        <f t="shared" si="150"/>
        <v>#NUM!</v>
      </c>
      <c r="GF64" s="293" t="e">
        <f t="shared" si="150"/>
        <v>#NUM!</v>
      </c>
      <c r="GG64" s="293" t="e">
        <f t="shared" si="150"/>
        <v>#NUM!</v>
      </c>
      <c r="GH64" s="293" t="e">
        <f t="shared" si="150"/>
        <v>#NUM!</v>
      </c>
      <c r="GI64" s="293" t="e">
        <f t="shared" si="150"/>
        <v>#NUM!</v>
      </c>
      <c r="GJ64" s="293" t="e">
        <f t="shared" si="150"/>
        <v>#NUM!</v>
      </c>
      <c r="GK64" s="293" t="e">
        <f t="shared" si="150"/>
        <v>#NUM!</v>
      </c>
      <c r="GL64" s="293" t="e">
        <f t="shared" si="150"/>
        <v>#NUM!</v>
      </c>
      <c r="GM64" s="293" t="e">
        <f t="shared" si="150"/>
        <v>#NUM!</v>
      </c>
      <c r="GN64" s="293" t="e">
        <f t="shared" si="150"/>
        <v>#NUM!</v>
      </c>
      <c r="GO64" s="293" t="e">
        <f t="shared" si="150"/>
        <v>#NUM!</v>
      </c>
      <c r="GP64" s="293" t="e">
        <f t="shared" si="150"/>
        <v>#NUM!</v>
      </c>
      <c r="GQ64" s="293" t="e">
        <f t="shared" si="150"/>
        <v>#NUM!</v>
      </c>
      <c r="GR64" s="293" t="e">
        <f t="shared" si="150"/>
        <v>#NUM!</v>
      </c>
      <c r="GS64" s="293" t="e">
        <f t="shared" si="150"/>
        <v>#NUM!</v>
      </c>
      <c r="GT64" s="293" t="e">
        <f t="shared" ref="GT64:JE64" si="151">IF(GT63=1,0,1)</f>
        <v>#NUM!</v>
      </c>
      <c r="GU64" s="293" t="e">
        <f t="shared" si="151"/>
        <v>#NUM!</v>
      </c>
      <c r="GV64" s="293" t="e">
        <f t="shared" si="151"/>
        <v>#NUM!</v>
      </c>
      <c r="GW64" s="293" t="e">
        <f t="shared" si="151"/>
        <v>#NUM!</v>
      </c>
      <c r="GX64" s="293" t="e">
        <f t="shared" si="151"/>
        <v>#NUM!</v>
      </c>
      <c r="GY64" s="293" t="e">
        <f t="shared" si="151"/>
        <v>#NUM!</v>
      </c>
      <c r="GZ64" s="293" t="e">
        <f t="shared" si="151"/>
        <v>#NUM!</v>
      </c>
      <c r="HA64" s="293" t="e">
        <f t="shared" si="151"/>
        <v>#NUM!</v>
      </c>
      <c r="HB64" s="293" t="e">
        <f t="shared" si="151"/>
        <v>#NUM!</v>
      </c>
      <c r="HC64" s="293" t="e">
        <f t="shared" si="151"/>
        <v>#NUM!</v>
      </c>
      <c r="HD64" s="293" t="e">
        <f t="shared" si="151"/>
        <v>#NUM!</v>
      </c>
      <c r="HE64" s="293" t="e">
        <f t="shared" si="151"/>
        <v>#NUM!</v>
      </c>
      <c r="HF64" s="293" t="e">
        <f t="shared" si="151"/>
        <v>#NUM!</v>
      </c>
      <c r="HG64" s="293" t="e">
        <f t="shared" si="151"/>
        <v>#NUM!</v>
      </c>
      <c r="HH64" s="293" t="e">
        <f t="shared" si="151"/>
        <v>#NUM!</v>
      </c>
      <c r="HI64" s="293" t="e">
        <f t="shared" si="151"/>
        <v>#NUM!</v>
      </c>
      <c r="HJ64" s="293" t="e">
        <f t="shared" si="151"/>
        <v>#NUM!</v>
      </c>
      <c r="HK64" s="293" t="e">
        <f t="shared" si="151"/>
        <v>#NUM!</v>
      </c>
      <c r="HL64" s="293" t="e">
        <f t="shared" si="151"/>
        <v>#NUM!</v>
      </c>
      <c r="HM64" s="293" t="e">
        <f t="shared" si="151"/>
        <v>#NUM!</v>
      </c>
      <c r="HN64" s="293" t="e">
        <f t="shared" si="151"/>
        <v>#NUM!</v>
      </c>
      <c r="HO64" s="293" t="e">
        <f t="shared" si="151"/>
        <v>#NUM!</v>
      </c>
      <c r="HP64" s="293" t="e">
        <f t="shared" si="151"/>
        <v>#NUM!</v>
      </c>
      <c r="HQ64" s="293" t="e">
        <f t="shared" si="151"/>
        <v>#NUM!</v>
      </c>
      <c r="HR64" s="293" t="e">
        <f t="shared" si="151"/>
        <v>#NUM!</v>
      </c>
      <c r="HS64" s="293" t="e">
        <f t="shared" si="151"/>
        <v>#NUM!</v>
      </c>
      <c r="HT64" s="293" t="e">
        <f t="shared" si="151"/>
        <v>#NUM!</v>
      </c>
      <c r="HU64" s="293" t="e">
        <f t="shared" si="151"/>
        <v>#NUM!</v>
      </c>
      <c r="HV64" s="293" t="e">
        <f t="shared" si="151"/>
        <v>#NUM!</v>
      </c>
      <c r="HW64" s="293" t="e">
        <f t="shared" si="151"/>
        <v>#NUM!</v>
      </c>
      <c r="HX64" s="293" t="e">
        <f t="shared" si="151"/>
        <v>#NUM!</v>
      </c>
      <c r="HY64" s="293" t="e">
        <f t="shared" si="151"/>
        <v>#NUM!</v>
      </c>
      <c r="HZ64" s="293" t="e">
        <f t="shared" si="151"/>
        <v>#NUM!</v>
      </c>
      <c r="IA64" s="293" t="e">
        <f t="shared" si="151"/>
        <v>#NUM!</v>
      </c>
      <c r="IB64" s="293" t="e">
        <f t="shared" si="151"/>
        <v>#NUM!</v>
      </c>
      <c r="IC64" s="293" t="e">
        <f t="shared" si="151"/>
        <v>#NUM!</v>
      </c>
      <c r="ID64" s="293" t="e">
        <f t="shared" si="151"/>
        <v>#NUM!</v>
      </c>
      <c r="IE64" s="293" t="e">
        <f t="shared" si="151"/>
        <v>#NUM!</v>
      </c>
      <c r="IF64" s="293" t="e">
        <f t="shared" si="151"/>
        <v>#NUM!</v>
      </c>
      <c r="IG64" s="293" t="e">
        <f t="shared" si="151"/>
        <v>#NUM!</v>
      </c>
      <c r="IH64" s="293" t="e">
        <f t="shared" si="151"/>
        <v>#NUM!</v>
      </c>
      <c r="II64" s="293" t="e">
        <f t="shared" si="151"/>
        <v>#NUM!</v>
      </c>
      <c r="IJ64" s="293" t="e">
        <f t="shared" si="151"/>
        <v>#NUM!</v>
      </c>
      <c r="IK64" s="293" t="e">
        <f t="shared" si="151"/>
        <v>#NUM!</v>
      </c>
      <c r="IL64" s="293" t="e">
        <f t="shared" si="151"/>
        <v>#NUM!</v>
      </c>
      <c r="IM64" s="293" t="e">
        <f t="shared" si="151"/>
        <v>#NUM!</v>
      </c>
      <c r="IN64" s="293" t="e">
        <f t="shared" si="151"/>
        <v>#NUM!</v>
      </c>
      <c r="IO64" s="293" t="e">
        <f t="shared" si="151"/>
        <v>#NUM!</v>
      </c>
      <c r="IP64" s="293" t="e">
        <f t="shared" si="151"/>
        <v>#NUM!</v>
      </c>
      <c r="IQ64" s="293" t="e">
        <f t="shared" si="151"/>
        <v>#NUM!</v>
      </c>
      <c r="IR64" s="293" t="e">
        <f t="shared" si="151"/>
        <v>#NUM!</v>
      </c>
      <c r="IS64" s="293" t="e">
        <f t="shared" si="151"/>
        <v>#NUM!</v>
      </c>
      <c r="IT64" s="293" t="e">
        <f t="shared" si="151"/>
        <v>#NUM!</v>
      </c>
      <c r="IU64" s="293" t="e">
        <f t="shared" si="151"/>
        <v>#NUM!</v>
      </c>
      <c r="IV64" s="293" t="e">
        <f t="shared" si="151"/>
        <v>#NUM!</v>
      </c>
      <c r="IW64" s="293" t="e">
        <f t="shared" si="151"/>
        <v>#NUM!</v>
      </c>
      <c r="IX64" s="293" t="e">
        <f t="shared" si="151"/>
        <v>#NUM!</v>
      </c>
      <c r="IY64" s="293" t="e">
        <f t="shared" si="151"/>
        <v>#NUM!</v>
      </c>
      <c r="IZ64" s="293" t="e">
        <f t="shared" si="151"/>
        <v>#NUM!</v>
      </c>
      <c r="JA64" s="293" t="e">
        <f t="shared" si="151"/>
        <v>#NUM!</v>
      </c>
      <c r="JB64" s="293" t="e">
        <f t="shared" si="151"/>
        <v>#NUM!</v>
      </c>
      <c r="JC64" s="293" t="e">
        <f t="shared" si="151"/>
        <v>#NUM!</v>
      </c>
      <c r="JD64" s="293" t="e">
        <f t="shared" si="151"/>
        <v>#NUM!</v>
      </c>
      <c r="JE64" s="293" t="e">
        <f t="shared" si="151"/>
        <v>#NUM!</v>
      </c>
      <c r="JF64" s="293" t="e">
        <f t="shared" ref="JF64:JL64" si="152">IF(JF63=1,0,1)</f>
        <v>#NUM!</v>
      </c>
      <c r="JG64" s="293" t="e">
        <f t="shared" si="152"/>
        <v>#NUM!</v>
      </c>
      <c r="JH64" s="293" t="e">
        <f t="shared" si="152"/>
        <v>#NUM!</v>
      </c>
      <c r="JI64" s="293" t="e">
        <f t="shared" si="152"/>
        <v>#NUM!</v>
      </c>
      <c r="JJ64" s="293" t="e">
        <f t="shared" si="152"/>
        <v>#NUM!</v>
      </c>
      <c r="JK64" s="293" t="e">
        <f t="shared" si="152"/>
        <v>#NUM!</v>
      </c>
      <c r="JL64" s="293" t="e">
        <f t="shared" si="152"/>
        <v>#NUM!</v>
      </c>
      <c r="JM64" s="251" t="s">
        <v>321</v>
      </c>
    </row>
    <row r="65" spans="1:273" s="251" customFormat="1" x14ac:dyDescent="0.25">
      <c r="A65" s="260"/>
      <c r="B65" s="260"/>
      <c r="C65" s="260"/>
      <c r="D65" s="251" t="s">
        <v>353</v>
      </c>
      <c r="F65" s="251" t="s">
        <v>22</v>
      </c>
      <c r="G65" s="256" t="e">
        <f ca="1">SUM(I65:JL65)</f>
        <v>#NUM!</v>
      </c>
      <c r="I65" s="256"/>
      <c r="J65" s="256" t="e">
        <f ca="1">IF(J7&lt;12, SUM(J57:OFFSET(J57,0,-J7)), SUM(J57:OFFSET(J57,0,-11)))</f>
        <v>#NUM!</v>
      </c>
      <c r="K65" s="256" t="e">
        <f ca="1">IF(K7&lt;12, SUM(K57:OFFSET(K57,0,-K7)), SUM(K57:OFFSET(K57,0,-11)))</f>
        <v>#NUM!</v>
      </c>
      <c r="L65" s="256" t="e">
        <f ca="1">IF(L7&lt;12, SUM(L57:OFFSET(L57,0,-L7)), SUM(L57:OFFSET(L57,0,-11)))</f>
        <v>#NUM!</v>
      </c>
      <c r="M65" s="256" t="e">
        <f ca="1">IF(M7&lt;12, SUM(M57:OFFSET(M57,0,-M7)), SUM(M57:OFFSET(M57,0,-11)))</f>
        <v>#NUM!</v>
      </c>
      <c r="N65" s="256" t="e">
        <f ca="1">IF(N7&lt;12, SUM(N57:OFFSET(N57,0,-N7)), SUM(N57:OFFSET(N57,0,-11)))</f>
        <v>#NUM!</v>
      </c>
      <c r="O65" s="256" t="e">
        <f ca="1">IF(O7&lt;12, SUM(O57:OFFSET(O57,0,-O7)), SUM(O57:OFFSET(O57,0,-11)))</f>
        <v>#NUM!</v>
      </c>
      <c r="P65" s="256" t="e">
        <f ca="1">IF(P7&lt;12, SUM(P57:OFFSET(P57,0,-P7)), SUM(P57:OFFSET(P57,0,-11)))</f>
        <v>#NUM!</v>
      </c>
      <c r="Q65" s="256" t="e">
        <f ca="1">IF(Q7&lt;12, SUM(Q57:OFFSET(Q57,0,-Q7)), SUM(Q57:OFFSET(Q57,0,-11)))</f>
        <v>#NUM!</v>
      </c>
      <c r="R65" s="256" t="e">
        <f ca="1">IF(R7&lt;12, SUM(R57:OFFSET(R57,0,-R7)), SUM(R57:OFFSET(R57,0,-11)))</f>
        <v>#NUM!</v>
      </c>
      <c r="S65" s="256" t="e">
        <f ca="1">IF(S7&lt;12, SUM(S57:OFFSET(S57,0,-S7)), SUM(S57:OFFSET(S57,0,-11)))</f>
        <v>#NUM!</v>
      </c>
      <c r="T65" s="256" t="e">
        <f ca="1">IF(T7&lt;12, SUM(T57:OFFSET(T57,0,-T7)), SUM(T57:OFFSET(T57,0,-11)))</f>
        <v>#NUM!</v>
      </c>
      <c r="U65" s="256" t="e">
        <f ca="1">IF(U7&lt;12, SUM(U57:OFFSET(U57,0,-U7)), SUM(U57:OFFSET(U57,0,-11)))</f>
        <v>#NUM!</v>
      </c>
      <c r="V65" s="256" t="e">
        <f ca="1">IF(V7&lt;12, SUM(V57:OFFSET(V57,0,-V7)), SUM(V57:OFFSET(V57,0,-11)))</f>
        <v>#NUM!</v>
      </c>
      <c r="W65" s="256" t="e">
        <f ca="1">IF(W7&lt;12, SUM(W57:OFFSET(W57,0,-W7)), SUM(W57:OFFSET(W57,0,-11)))</f>
        <v>#NUM!</v>
      </c>
      <c r="X65" s="256" t="e">
        <f ca="1">IF(X7&lt;12, SUM(X57:OFFSET(X57,0,-X7)), SUM(X57:OFFSET(X57,0,-11)))</f>
        <v>#NUM!</v>
      </c>
      <c r="Y65" s="256" t="e">
        <f ca="1">IF(Y7&lt;12, SUM(Y57:OFFSET(Y57,0,-Y7)), SUM(Y57:OFFSET(Y57,0,-11)))</f>
        <v>#NUM!</v>
      </c>
      <c r="Z65" s="256" t="e">
        <f ca="1">IF(Z7&lt;12, SUM(Z57:OFFSET(Z57,0,-Z7)), SUM(Z57:OFFSET(Z57,0,-11)))</f>
        <v>#NUM!</v>
      </c>
      <c r="AA65" s="256" t="e">
        <f ca="1">IF(AA7&lt;12, SUM(AA57:OFFSET(AA57,0,-AA7)), SUM(AA57:OFFSET(AA57,0,-11)))</f>
        <v>#NUM!</v>
      </c>
      <c r="AB65" s="256" t="e">
        <f ca="1">IF(AB7&lt;12, SUM(AB57:OFFSET(AB57,0,-AB7)), SUM(AB57:OFFSET(AB57,0,-11)))</f>
        <v>#NUM!</v>
      </c>
      <c r="AC65" s="256" t="e">
        <f ca="1">IF(AC7&lt;12, SUM(AC57:OFFSET(AC57,0,-AC7)), SUM(AC57:OFFSET(AC57,0,-11)))</f>
        <v>#NUM!</v>
      </c>
      <c r="AD65" s="256" t="e">
        <f ca="1">IF(AD7&lt;12, SUM(AD57:OFFSET(AD57,0,-AD7)), SUM(AD57:OFFSET(AD57,0,-11)))</f>
        <v>#NUM!</v>
      </c>
      <c r="AE65" s="256" t="e">
        <f ca="1">IF(AE7&lt;12, SUM(AE57:OFFSET(AE57,0,-AE7)), SUM(AE57:OFFSET(AE57,0,-11)))</f>
        <v>#NUM!</v>
      </c>
      <c r="AF65" s="256" t="e">
        <f ca="1">IF(AF7&lt;12, SUM(AF57:OFFSET(AF57,0,-AF7)), SUM(AF57:OFFSET(AF57,0,-11)))</f>
        <v>#NUM!</v>
      </c>
      <c r="AG65" s="256" t="e">
        <f ca="1">IF(AG7&lt;12, SUM(AG57:OFFSET(AG57,0,-AG7)), SUM(AG57:OFFSET(AG57,0,-11)))</f>
        <v>#NUM!</v>
      </c>
      <c r="AH65" s="256" t="e">
        <f ca="1">IF(AH7&lt;12, SUM(AH57:OFFSET(AH57,0,-AH7)), SUM(AH57:OFFSET(AH57,0,-11)))</f>
        <v>#NUM!</v>
      </c>
      <c r="AI65" s="256" t="e">
        <f ca="1">IF(AI7&lt;12, SUM(AI57:OFFSET(AI57,0,-AI7)), SUM(AI57:OFFSET(AI57,0,-11)))</f>
        <v>#NUM!</v>
      </c>
      <c r="AJ65" s="256" t="e">
        <f ca="1">IF(AJ7&lt;12, SUM(AJ57:OFFSET(AJ57,0,-AJ7)), SUM(AJ57:OFFSET(AJ57,0,-11)))</f>
        <v>#NUM!</v>
      </c>
      <c r="AK65" s="256" t="e">
        <f ca="1">IF(AK7&lt;12, SUM(AK57:OFFSET(AK57,0,-AK7)), SUM(AK57:OFFSET(AK57,0,-11)))</f>
        <v>#NUM!</v>
      </c>
      <c r="AL65" s="256" t="e">
        <f ca="1">IF(AL7&lt;12, SUM(AL57:OFFSET(AL57,0,-AL7)), SUM(AL57:OFFSET(AL57,0,-11)))</f>
        <v>#NUM!</v>
      </c>
      <c r="AM65" s="256" t="e">
        <f ca="1">IF(AM7&lt;12, SUM(AM57:OFFSET(AM57,0,-AM7)), SUM(AM57:OFFSET(AM57,0,-11)))</f>
        <v>#NUM!</v>
      </c>
      <c r="AN65" s="256" t="e">
        <f ca="1">IF(AN7&lt;12, SUM(AN57:OFFSET(AN57,0,-AN7)), SUM(AN57:OFFSET(AN57,0,-11)))</f>
        <v>#NUM!</v>
      </c>
      <c r="AO65" s="256" t="e">
        <f ca="1">IF(AO7&lt;12, SUM(AO57:OFFSET(AO57,0,-AO7)), SUM(AO57:OFFSET(AO57,0,-11)))</f>
        <v>#NUM!</v>
      </c>
      <c r="AP65" s="256" t="e">
        <f ca="1">IF(AP7&lt;12, SUM(AP57:OFFSET(AP57,0,-AP7)), SUM(AP57:OFFSET(AP57,0,-11)))</f>
        <v>#NUM!</v>
      </c>
      <c r="AQ65" s="256" t="e">
        <f ca="1">IF(AQ7&lt;12, SUM(AQ57:OFFSET(AQ57,0,-AQ7)), SUM(AQ57:OFFSET(AQ57,0,-11)))</f>
        <v>#NUM!</v>
      </c>
      <c r="AR65" s="256" t="e">
        <f ca="1">IF(AR7&lt;12, SUM(AR57:OFFSET(AR57,0,-AR7)), SUM(AR57:OFFSET(AR57,0,-11)))</f>
        <v>#NUM!</v>
      </c>
      <c r="AS65" s="256" t="e">
        <f ca="1">IF(AS7&lt;12, SUM(AS57:OFFSET(AS57,0,-AS7)), SUM(AS57:OFFSET(AS57,0,-11)))</f>
        <v>#NUM!</v>
      </c>
      <c r="AT65" s="256" t="e">
        <f ca="1">IF(AT7&lt;12, SUM(AT57:OFFSET(AT57,0,-AT7)), SUM(AT57:OFFSET(AT57,0,-11)))</f>
        <v>#NUM!</v>
      </c>
      <c r="AU65" s="256" t="e">
        <f ca="1">IF(AU7&lt;12, SUM(AU57:OFFSET(AU57,0,-AU7)), SUM(AU57:OFFSET(AU57,0,-11)))</f>
        <v>#NUM!</v>
      </c>
      <c r="AV65" s="256" t="e">
        <f ca="1">IF(AV7&lt;12, SUM(AV57:OFFSET(AV57,0,-AV7)), SUM(AV57:OFFSET(AV57,0,-11)))</f>
        <v>#NUM!</v>
      </c>
      <c r="AW65" s="256" t="e">
        <f ca="1">IF(AW7&lt;12, SUM(AW57:OFFSET(AW57,0,-AW7)), SUM(AW57:OFFSET(AW57,0,-11)))</f>
        <v>#NUM!</v>
      </c>
      <c r="AX65" s="256" t="e">
        <f ca="1">IF(AX7&lt;12, SUM(AX57:OFFSET(AX57,0,-AX7)), SUM(AX57:OFFSET(AX57,0,-11)))</f>
        <v>#NUM!</v>
      </c>
      <c r="AY65" s="256" t="e">
        <f ca="1">IF(AY7&lt;12, SUM(AY57:OFFSET(AY57,0,-AY7)), SUM(AY57:OFFSET(AY57,0,-11)))</f>
        <v>#NUM!</v>
      </c>
      <c r="AZ65" s="256" t="e">
        <f ca="1">IF(AZ7&lt;12, SUM(AZ57:OFFSET(AZ57,0,-AZ7)), SUM(AZ57:OFFSET(AZ57,0,-11)))</f>
        <v>#NUM!</v>
      </c>
      <c r="BA65" s="256" t="e">
        <f ca="1">IF(BA7&lt;12, SUM(BA57:OFFSET(BA57,0,-BA7)), SUM(BA57:OFFSET(BA57,0,-11)))</f>
        <v>#NUM!</v>
      </c>
      <c r="BB65" s="256" t="e">
        <f ca="1">IF(BB7&lt;12, SUM(BB57:OFFSET(BB57,0,-BB7)), SUM(BB57:OFFSET(BB57,0,-11)))</f>
        <v>#NUM!</v>
      </c>
      <c r="BC65" s="256" t="e">
        <f ca="1">IF(BC7&lt;12, SUM(BC57:OFFSET(BC57,0,-BC7)), SUM(BC57:OFFSET(BC57,0,-11)))</f>
        <v>#NUM!</v>
      </c>
      <c r="BD65" s="256" t="e">
        <f ca="1">IF(BD7&lt;12, SUM(BD57:OFFSET(BD57,0,-BD7)), SUM(BD57:OFFSET(BD57,0,-11)))</f>
        <v>#NUM!</v>
      </c>
      <c r="BE65" s="256" t="e">
        <f ca="1">IF(BE7&lt;12, SUM(BE57:OFFSET(BE57,0,-BE7)), SUM(BE57:OFFSET(BE57,0,-11)))</f>
        <v>#NUM!</v>
      </c>
      <c r="BF65" s="256" t="e">
        <f ca="1">IF(BF7&lt;12, SUM(BF57:OFFSET(BF57,0,-BF7)), SUM(BF57:OFFSET(BF57,0,-11)))</f>
        <v>#NUM!</v>
      </c>
      <c r="BG65" s="256" t="e">
        <f ca="1">IF(BG7&lt;12, SUM(BG57:OFFSET(BG57,0,-BG7)), SUM(BG57:OFFSET(BG57,0,-11)))</f>
        <v>#NUM!</v>
      </c>
      <c r="BH65" s="256" t="e">
        <f ca="1">IF(BH7&lt;12, SUM(BH57:OFFSET(BH57,0,-BH7)), SUM(BH57:OFFSET(BH57,0,-11)))</f>
        <v>#NUM!</v>
      </c>
      <c r="BI65" s="256" t="e">
        <f ca="1">IF(BI7&lt;12, SUM(BI57:OFFSET(BI57,0,-BI7)), SUM(BI57:OFFSET(BI57,0,-11)))</f>
        <v>#NUM!</v>
      </c>
      <c r="BJ65" s="256" t="e">
        <f ca="1">IF(BJ7&lt;12, SUM(BJ57:OFFSET(BJ57,0,-BJ7)), SUM(BJ57:OFFSET(BJ57,0,-11)))</f>
        <v>#NUM!</v>
      </c>
      <c r="BK65" s="256" t="e">
        <f ca="1">IF(BK7&lt;12, SUM(BK57:OFFSET(BK57,0,-BK7)), SUM(BK57:OFFSET(BK57,0,-11)))</f>
        <v>#NUM!</v>
      </c>
      <c r="BL65" s="256" t="e">
        <f ca="1">IF(BL7&lt;12, SUM(BL57:OFFSET(BL57,0,-BL7)), SUM(BL57:OFFSET(BL57,0,-11)))</f>
        <v>#NUM!</v>
      </c>
      <c r="BM65" s="256" t="e">
        <f ca="1">IF(BM7&lt;12, SUM(BM57:OFFSET(BM57,0,-BM7)), SUM(BM57:OFFSET(BM57,0,-11)))</f>
        <v>#NUM!</v>
      </c>
      <c r="BN65" s="256" t="e">
        <f ca="1">IF(BN7&lt;12, SUM(BN57:OFFSET(BN57,0,-BN7)), SUM(BN57:OFFSET(BN57,0,-11)))</f>
        <v>#NUM!</v>
      </c>
      <c r="BO65" s="256" t="e">
        <f ca="1">IF(BO7&lt;12, SUM(BO57:OFFSET(BO57,0,-BO7)), SUM(BO57:OFFSET(BO57,0,-11)))</f>
        <v>#NUM!</v>
      </c>
      <c r="BP65" s="256" t="e">
        <f ca="1">IF(BP7&lt;12, SUM(BP57:OFFSET(BP57,0,-BP7)), SUM(BP57:OFFSET(BP57,0,-11)))</f>
        <v>#NUM!</v>
      </c>
      <c r="BQ65" s="256" t="e">
        <f ca="1">IF(BQ7&lt;12, SUM(BQ57:OFFSET(BQ57,0,-BQ7)), SUM(BQ57:OFFSET(BQ57,0,-11)))</f>
        <v>#NUM!</v>
      </c>
      <c r="BR65" s="256" t="e">
        <f ca="1">IF(BR7&lt;12, SUM(BR57:OFFSET(BR57,0,-BR7)), SUM(BR57:OFFSET(BR57,0,-11)))</f>
        <v>#NUM!</v>
      </c>
      <c r="BS65" s="256" t="e">
        <f ca="1">IF(BS7&lt;12, SUM(BS57:OFFSET(BS57,0,-BS7)), SUM(BS57:OFFSET(BS57,0,-11)))</f>
        <v>#NUM!</v>
      </c>
      <c r="BT65" s="256" t="e">
        <f ca="1">IF(BT7&lt;12, SUM(BT57:OFFSET(BT57,0,-BT7)), SUM(BT57:OFFSET(BT57,0,-11)))</f>
        <v>#NUM!</v>
      </c>
      <c r="BU65" s="256" t="e">
        <f ca="1">IF(BU7&lt;12, SUM(BU57:OFFSET(BU57,0,-BU7)), SUM(BU57:OFFSET(BU57,0,-11)))</f>
        <v>#NUM!</v>
      </c>
      <c r="BV65" s="256" t="e">
        <f ca="1">IF(BV7&lt;12, SUM(BV57:OFFSET(BV57,0,-BV7)), SUM(BV57:OFFSET(BV57,0,-11)))</f>
        <v>#NUM!</v>
      </c>
      <c r="BW65" s="256" t="e">
        <f ca="1">IF(BW7&lt;12, SUM(BW57:OFFSET(BW57,0,-BW7)), SUM(BW57:OFFSET(BW57,0,-11)))</f>
        <v>#NUM!</v>
      </c>
      <c r="BX65" s="256" t="e">
        <f ca="1">IF(BX7&lt;12, SUM(BX57:OFFSET(BX57,0,-BX7)), SUM(BX57:OFFSET(BX57,0,-11)))</f>
        <v>#NUM!</v>
      </c>
      <c r="BY65" s="256" t="e">
        <f ca="1">IF(BY7&lt;12, SUM(BY57:OFFSET(BY57,0,-BY7)), SUM(BY57:OFFSET(BY57,0,-11)))</f>
        <v>#NUM!</v>
      </c>
      <c r="BZ65" s="256" t="e">
        <f ca="1">IF(BZ7&lt;12, SUM(BZ57:OFFSET(BZ57,0,-BZ7)), SUM(BZ57:OFFSET(BZ57,0,-11)))</f>
        <v>#NUM!</v>
      </c>
      <c r="CA65" s="256" t="e">
        <f ca="1">IF(CA7&lt;12, SUM(CA57:OFFSET(CA57,0,-CA7)), SUM(CA57:OFFSET(CA57,0,-11)))</f>
        <v>#NUM!</v>
      </c>
      <c r="CB65" s="256" t="e">
        <f ca="1">IF(CB7&lt;12, SUM(CB57:OFFSET(CB57,0,-CB7)), SUM(CB57:OFFSET(CB57,0,-11)))</f>
        <v>#NUM!</v>
      </c>
      <c r="CC65" s="256" t="e">
        <f ca="1">IF(CC7&lt;12, SUM(CC57:OFFSET(CC57,0,-CC7)), SUM(CC57:OFFSET(CC57,0,-11)))</f>
        <v>#NUM!</v>
      </c>
      <c r="CD65" s="256" t="e">
        <f ca="1">IF(CD7&lt;12, SUM(CD57:OFFSET(CD57,0,-CD7)), SUM(CD57:OFFSET(CD57,0,-11)))</f>
        <v>#NUM!</v>
      </c>
      <c r="CE65" s="256" t="e">
        <f ca="1">IF(CE7&lt;12, SUM(CE57:OFFSET(CE57,0,-CE7)), SUM(CE57:OFFSET(CE57,0,-11)))</f>
        <v>#NUM!</v>
      </c>
      <c r="CF65" s="256" t="e">
        <f ca="1">IF(CF7&lt;12, SUM(CF57:OFFSET(CF57,0,-CF7)), SUM(CF57:OFFSET(CF57,0,-11)))</f>
        <v>#NUM!</v>
      </c>
      <c r="CG65" s="256" t="e">
        <f ca="1">IF(CG7&lt;12, SUM(CG57:OFFSET(CG57,0,-CG7)), SUM(CG57:OFFSET(CG57,0,-11)))</f>
        <v>#NUM!</v>
      </c>
      <c r="CH65" s="256" t="e">
        <f ca="1">IF(CH7&lt;12, SUM(CH57:OFFSET(CH57,0,-CH7)), SUM(CH57:OFFSET(CH57,0,-11)))</f>
        <v>#NUM!</v>
      </c>
      <c r="CI65" s="256" t="e">
        <f ca="1">IF(CI7&lt;12, SUM(CI57:OFFSET(CI57,0,-CI7)), SUM(CI57:OFFSET(CI57,0,-11)))</f>
        <v>#NUM!</v>
      </c>
      <c r="CJ65" s="256" t="e">
        <f ca="1">IF(CJ7&lt;12, SUM(CJ57:OFFSET(CJ57,0,-CJ7)), SUM(CJ57:OFFSET(CJ57,0,-11)))</f>
        <v>#NUM!</v>
      </c>
      <c r="CK65" s="256" t="e">
        <f ca="1">IF(CK7&lt;12, SUM(CK57:OFFSET(CK57,0,-CK7)), SUM(CK57:OFFSET(CK57,0,-11)))</f>
        <v>#NUM!</v>
      </c>
      <c r="CL65" s="256" t="e">
        <f ca="1">IF(CL7&lt;12, SUM(CL57:OFFSET(CL57,0,-CL7)), SUM(CL57:OFFSET(CL57,0,-11)))</f>
        <v>#NUM!</v>
      </c>
      <c r="CM65" s="256" t="e">
        <f ca="1">IF(CM7&lt;12, SUM(CM57:OFFSET(CM57,0,-CM7)), SUM(CM57:OFFSET(CM57,0,-11)))</f>
        <v>#NUM!</v>
      </c>
      <c r="CN65" s="256" t="e">
        <f ca="1">IF(CN7&lt;12, SUM(CN57:OFFSET(CN57,0,-CN7)), SUM(CN57:OFFSET(CN57,0,-11)))</f>
        <v>#NUM!</v>
      </c>
      <c r="CO65" s="256" t="e">
        <f ca="1">IF(CO7&lt;12, SUM(CO57:OFFSET(CO57,0,-CO7)), SUM(CO57:OFFSET(CO57,0,-11)))</f>
        <v>#NUM!</v>
      </c>
      <c r="CP65" s="256" t="e">
        <f ca="1">IF(CP7&lt;12, SUM(CP57:OFFSET(CP57,0,-CP7)), SUM(CP57:OFFSET(CP57,0,-11)))</f>
        <v>#NUM!</v>
      </c>
      <c r="CQ65" s="256" t="e">
        <f ca="1">IF(CQ7&lt;12, SUM(CQ57:OFFSET(CQ57,0,-CQ7)), SUM(CQ57:OFFSET(CQ57,0,-11)))</f>
        <v>#NUM!</v>
      </c>
      <c r="CR65" s="256" t="e">
        <f ca="1">IF(CR7&lt;12, SUM(CR57:OFFSET(CR57,0,-CR7)), SUM(CR57:OFFSET(CR57,0,-11)))</f>
        <v>#NUM!</v>
      </c>
      <c r="CS65" s="256" t="e">
        <f ca="1">IF(CS7&lt;12, SUM(CS57:OFFSET(CS57,0,-CS7)), SUM(CS57:OFFSET(CS57,0,-11)))</f>
        <v>#NUM!</v>
      </c>
      <c r="CT65" s="256" t="e">
        <f ca="1">IF(CT7&lt;12, SUM(CT57:OFFSET(CT57,0,-CT7)), SUM(CT57:OFFSET(CT57,0,-11)))</f>
        <v>#NUM!</v>
      </c>
      <c r="CU65" s="256" t="e">
        <f ca="1">IF(CU7&lt;12, SUM(CU57:OFFSET(CU57,0,-CU7)), SUM(CU57:OFFSET(CU57,0,-11)))</f>
        <v>#NUM!</v>
      </c>
      <c r="CV65" s="256" t="e">
        <f ca="1">IF(CV7&lt;12, SUM(CV57:OFFSET(CV57,0,-CV7)), SUM(CV57:OFFSET(CV57,0,-11)))</f>
        <v>#NUM!</v>
      </c>
      <c r="CW65" s="256" t="e">
        <f ca="1">IF(CW7&lt;12, SUM(CW57:OFFSET(CW57,0,-CW7)), SUM(CW57:OFFSET(CW57,0,-11)))</f>
        <v>#NUM!</v>
      </c>
      <c r="CX65" s="256" t="e">
        <f ca="1">IF(CX7&lt;12, SUM(CX57:OFFSET(CX57,0,-CX7)), SUM(CX57:OFFSET(CX57,0,-11)))</f>
        <v>#NUM!</v>
      </c>
      <c r="CY65" s="256" t="e">
        <f ca="1">IF(CY7&lt;12, SUM(CY57:OFFSET(CY57,0,-CY7)), SUM(CY57:OFFSET(CY57,0,-11)))</f>
        <v>#NUM!</v>
      </c>
      <c r="CZ65" s="256" t="e">
        <f ca="1">IF(CZ7&lt;12, SUM(CZ57:OFFSET(CZ57,0,-CZ7)), SUM(CZ57:OFFSET(CZ57,0,-11)))</f>
        <v>#NUM!</v>
      </c>
      <c r="DA65" s="256" t="e">
        <f ca="1">IF(DA7&lt;12, SUM(DA57:OFFSET(DA57,0,-DA7)), SUM(DA57:OFFSET(DA57,0,-11)))</f>
        <v>#NUM!</v>
      </c>
      <c r="DB65" s="256" t="e">
        <f ca="1">IF(DB7&lt;12, SUM(DB57:OFFSET(DB57,0,-DB7)), SUM(DB57:OFFSET(DB57,0,-11)))</f>
        <v>#NUM!</v>
      </c>
      <c r="DC65" s="256" t="e">
        <f ca="1">IF(DC7&lt;12, SUM(DC57:OFFSET(DC57,0,-DC7)), SUM(DC57:OFFSET(DC57,0,-11)))</f>
        <v>#NUM!</v>
      </c>
      <c r="DD65" s="256" t="e">
        <f ca="1">IF(DD7&lt;12, SUM(DD57:OFFSET(DD57,0,-DD7)), SUM(DD57:OFFSET(DD57,0,-11)))</f>
        <v>#NUM!</v>
      </c>
      <c r="DE65" s="256" t="e">
        <f ca="1">IF(DE7&lt;12, SUM(DE57:OFFSET(DE57,0,-DE7)), SUM(DE57:OFFSET(DE57,0,-11)))</f>
        <v>#NUM!</v>
      </c>
      <c r="DF65" s="256" t="e">
        <f ca="1">IF(DF7&lt;12, SUM(DF57:OFFSET(DF57,0,-DF7)), SUM(DF57:OFFSET(DF57,0,-11)))</f>
        <v>#NUM!</v>
      </c>
      <c r="DG65" s="256" t="e">
        <f ca="1">IF(DG7&lt;12, SUM(DG57:OFFSET(DG57,0,-DG7)), SUM(DG57:OFFSET(DG57,0,-11)))</f>
        <v>#NUM!</v>
      </c>
      <c r="DH65" s="256" t="e">
        <f ca="1">IF(DH7&lt;12, SUM(DH57:OFFSET(DH57,0,-DH7)), SUM(DH57:OFFSET(DH57,0,-11)))</f>
        <v>#NUM!</v>
      </c>
      <c r="DI65" s="256" t="e">
        <f ca="1">IF(DI7&lt;12, SUM(DI57:OFFSET(DI57,0,-DI7)), SUM(DI57:OFFSET(DI57,0,-11)))</f>
        <v>#NUM!</v>
      </c>
      <c r="DJ65" s="256" t="e">
        <f ca="1">IF(DJ7&lt;12, SUM(DJ57:OFFSET(DJ57,0,-DJ7)), SUM(DJ57:OFFSET(DJ57,0,-11)))</f>
        <v>#NUM!</v>
      </c>
      <c r="DK65" s="256" t="e">
        <f ca="1">IF(DK7&lt;12, SUM(DK57:OFFSET(DK57,0,-DK7)), SUM(DK57:OFFSET(DK57,0,-11)))</f>
        <v>#NUM!</v>
      </c>
      <c r="DL65" s="256" t="e">
        <f ca="1">IF(DL7&lt;12, SUM(DL57:OFFSET(DL57,0,-DL7)), SUM(DL57:OFFSET(DL57,0,-11)))</f>
        <v>#NUM!</v>
      </c>
      <c r="DM65" s="256" t="e">
        <f ca="1">IF(DM7&lt;12, SUM(DM57:OFFSET(DM57,0,-DM7)), SUM(DM57:OFFSET(DM57,0,-11)))</f>
        <v>#NUM!</v>
      </c>
      <c r="DN65" s="256" t="e">
        <f ca="1">IF(DN7&lt;12, SUM(DN57:OFFSET(DN57,0,-DN7)), SUM(DN57:OFFSET(DN57,0,-11)))</f>
        <v>#NUM!</v>
      </c>
      <c r="DO65" s="256" t="e">
        <f ca="1">IF(DO7&lt;12, SUM(DO57:OFFSET(DO57,0,-DO7)), SUM(DO57:OFFSET(DO57,0,-11)))</f>
        <v>#NUM!</v>
      </c>
      <c r="DP65" s="256" t="e">
        <f ca="1">IF(DP7&lt;12, SUM(DP57:OFFSET(DP57,0,-DP7)), SUM(DP57:OFFSET(DP57,0,-11)))</f>
        <v>#NUM!</v>
      </c>
      <c r="DQ65" s="256" t="e">
        <f ca="1">IF(DQ7&lt;12, SUM(DQ57:OFFSET(DQ57,0,-DQ7)), SUM(DQ57:OFFSET(DQ57,0,-11)))</f>
        <v>#NUM!</v>
      </c>
      <c r="DR65" s="256" t="e">
        <f ca="1">IF(DR7&lt;12, SUM(DR57:OFFSET(DR57,0,-DR7)), SUM(DR57:OFFSET(DR57,0,-11)))</f>
        <v>#NUM!</v>
      </c>
      <c r="DS65" s="256" t="e">
        <f ca="1">IF(DS7&lt;12, SUM(DS57:OFFSET(DS57,0,-DS7)), SUM(DS57:OFFSET(DS57,0,-11)))</f>
        <v>#NUM!</v>
      </c>
      <c r="DT65" s="256" t="e">
        <f ca="1">IF(DT7&lt;12, SUM(DT57:OFFSET(DT57,0,-DT7)), SUM(DT57:OFFSET(DT57,0,-11)))</f>
        <v>#NUM!</v>
      </c>
      <c r="DU65" s="256" t="e">
        <f ca="1">IF(DU7&lt;12, SUM(DU57:OFFSET(DU57,0,-DU7)), SUM(DU57:OFFSET(DU57,0,-11)))</f>
        <v>#NUM!</v>
      </c>
      <c r="DV65" s="256" t="e">
        <f ca="1">IF(DV7&lt;12, SUM(DV57:OFFSET(DV57,0,-DV7)), SUM(DV57:OFFSET(DV57,0,-11)))</f>
        <v>#NUM!</v>
      </c>
      <c r="DW65" s="256" t="e">
        <f ca="1">IF(DW7&lt;12, SUM(DW57:OFFSET(DW57,0,-DW7)), SUM(DW57:OFFSET(DW57,0,-11)))</f>
        <v>#NUM!</v>
      </c>
      <c r="DX65" s="256" t="e">
        <f ca="1">IF(DX7&lt;12, SUM(DX57:OFFSET(DX57,0,-DX7)), SUM(DX57:OFFSET(DX57,0,-11)))</f>
        <v>#NUM!</v>
      </c>
      <c r="DY65" s="256" t="e">
        <f ca="1">IF(DY7&lt;12, SUM(DY57:OFFSET(DY57,0,-DY7)), SUM(DY57:OFFSET(DY57,0,-11)))</f>
        <v>#NUM!</v>
      </c>
      <c r="DZ65" s="256" t="e">
        <f ca="1">IF(DZ7&lt;12, SUM(DZ57:OFFSET(DZ57,0,-DZ7)), SUM(DZ57:OFFSET(DZ57,0,-11)))</f>
        <v>#NUM!</v>
      </c>
      <c r="EA65" s="256" t="e">
        <f ca="1">IF(EA7&lt;12, SUM(EA57:OFFSET(EA57,0,-EA7)), SUM(EA57:OFFSET(EA57,0,-11)))</f>
        <v>#NUM!</v>
      </c>
      <c r="EB65" s="256" t="e">
        <f ca="1">IF(EB7&lt;12, SUM(EB57:OFFSET(EB57,0,-EB7)), SUM(EB57:OFFSET(EB57,0,-11)))</f>
        <v>#NUM!</v>
      </c>
      <c r="EC65" s="256" t="e">
        <f ca="1">IF(EC7&lt;12, SUM(EC57:OFFSET(EC57,0,-EC7)), SUM(EC57:OFFSET(EC57,0,-11)))</f>
        <v>#NUM!</v>
      </c>
      <c r="ED65" s="256" t="e">
        <f ca="1">IF(ED7&lt;12, SUM(ED57:OFFSET(ED57,0,-ED7)), SUM(ED57:OFFSET(ED57,0,-11)))</f>
        <v>#NUM!</v>
      </c>
      <c r="EE65" s="256" t="e">
        <f ca="1">IF(EE7&lt;12, SUM(EE57:OFFSET(EE57,0,-EE7)), SUM(EE57:OFFSET(EE57,0,-11)))</f>
        <v>#NUM!</v>
      </c>
      <c r="EF65" s="256" t="e">
        <f ca="1">IF(EF7&lt;12, SUM(EF57:OFFSET(EF57,0,-EF7)), SUM(EF57:OFFSET(EF57,0,-11)))</f>
        <v>#NUM!</v>
      </c>
      <c r="EG65" s="256" t="e">
        <f ca="1">IF(EG7&lt;12, SUM(EG57:OFFSET(EG57,0,-EG7)), SUM(EG57:OFFSET(EG57,0,-11)))</f>
        <v>#NUM!</v>
      </c>
      <c r="EH65" s="256" t="e">
        <f ca="1">IF(EH7&lt;12, SUM(EH57:OFFSET(EH57,0,-EH7)), SUM(EH57:OFFSET(EH57,0,-11)))</f>
        <v>#NUM!</v>
      </c>
      <c r="EI65" s="256" t="e">
        <f ca="1">IF(EI7&lt;12, SUM(EI57:OFFSET(EI57,0,-EI7)), SUM(EI57:OFFSET(EI57,0,-11)))</f>
        <v>#NUM!</v>
      </c>
      <c r="EJ65" s="256" t="e">
        <f ca="1">IF(EJ7&lt;12, SUM(EJ57:OFFSET(EJ57,0,-EJ7)), SUM(EJ57:OFFSET(EJ57,0,-11)))</f>
        <v>#NUM!</v>
      </c>
      <c r="EK65" s="256" t="e">
        <f ca="1">IF(EK7&lt;12, SUM(EK57:OFFSET(EK57,0,-EK7)), SUM(EK57:OFFSET(EK57,0,-11)))</f>
        <v>#NUM!</v>
      </c>
      <c r="EL65" s="256" t="e">
        <f ca="1">IF(EL7&lt;12, SUM(EL57:OFFSET(EL57,0,-EL7)), SUM(EL57:OFFSET(EL57,0,-11)))</f>
        <v>#NUM!</v>
      </c>
      <c r="EM65" s="256" t="e">
        <f ca="1">IF(EM7&lt;12, SUM(EM57:OFFSET(EM57,0,-EM7)), SUM(EM57:OFFSET(EM57,0,-11)))</f>
        <v>#NUM!</v>
      </c>
      <c r="EN65" s="256" t="e">
        <f ca="1">IF(EN7&lt;12, SUM(EN57:OFFSET(EN57,0,-EN7)), SUM(EN57:OFFSET(EN57,0,-11)))</f>
        <v>#NUM!</v>
      </c>
      <c r="EO65" s="256" t="e">
        <f ca="1">IF(EO7&lt;12, SUM(EO57:OFFSET(EO57,0,-EO7)), SUM(EO57:OFFSET(EO57,0,-11)))</f>
        <v>#NUM!</v>
      </c>
      <c r="EP65" s="256" t="e">
        <f ca="1">IF(EP7&lt;12, SUM(EP57:OFFSET(EP57,0,-EP7)), SUM(EP57:OFFSET(EP57,0,-11)))</f>
        <v>#NUM!</v>
      </c>
      <c r="EQ65" s="256" t="e">
        <f ca="1">IF(EQ7&lt;12, SUM(EQ57:OFFSET(EQ57,0,-EQ7)), SUM(EQ57:OFFSET(EQ57,0,-11)))</f>
        <v>#NUM!</v>
      </c>
      <c r="ER65" s="256" t="e">
        <f ca="1">IF(ER7&lt;12, SUM(ER57:OFFSET(ER57,0,-ER7)), SUM(ER57:OFFSET(ER57,0,-11)))</f>
        <v>#NUM!</v>
      </c>
      <c r="ES65" s="256" t="e">
        <f ca="1">IF(ES7&lt;12, SUM(ES57:OFFSET(ES57,0,-ES7)), SUM(ES57:OFFSET(ES57,0,-11)))</f>
        <v>#NUM!</v>
      </c>
      <c r="ET65" s="256" t="e">
        <f ca="1">IF(ET7&lt;12, SUM(ET57:OFFSET(ET57,0,-ET7)), SUM(ET57:OFFSET(ET57,0,-11)))</f>
        <v>#NUM!</v>
      </c>
      <c r="EU65" s="256" t="e">
        <f ca="1">IF(EU7&lt;12, SUM(EU57:OFFSET(EU57,0,-EU7)), SUM(EU57:OFFSET(EU57,0,-11)))</f>
        <v>#NUM!</v>
      </c>
      <c r="EV65" s="256" t="e">
        <f ca="1">IF(EV7&lt;12, SUM(EV57:OFFSET(EV57,0,-EV7)), SUM(EV57:OFFSET(EV57,0,-11)))</f>
        <v>#NUM!</v>
      </c>
      <c r="EW65" s="256" t="e">
        <f ca="1">IF(EW7&lt;12, SUM(EW57:OFFSET(EW57,0,-EW7)), SUM(EW57:OFFSET(EW57,0,-11)))</f>
        <v>#NUM!</v>
      </c>
      <c r="EX65" s="256" t="e">
        <f ca="1">IF(EX7&lt;12, SUM(EX57:OFFSET(EX57,0,-EX7)), SUM(EX57:OFFSET(EX57,0,-11)))</f>
        <v>#NUM!</v>
      </c>
      <c r="EY65" s="256" t="e">
        <f ca="1">IF(EY7&lt;12, SUM(EY57:OFFSET(EY57,0,-EY7)), SUM(EY57:OFFSET(EY57,0,-11)))</f>
        <v>#NUM!</v>
      </c>
      <c r="EZ65" s="256" t="e">
        <f ca="1">IF(EZ7&lt;12, SUM(EZ57:OFFSET(EZ57,0,-EZ7)), SUM(EZ57:OFFSET(EZ57,0,-11)))</f>
        <v>#NUM!</v>
      </c>
      <c r="FA65" s="256" t="e">
        <f ca="1">IF(FA7&lt;12, SUM(FA57:OFFSET(FA57,0,-FA7)), SUM(FA57:OFFSET(FA57,0,-11)))</f>
        <v>#NUM!</v>
      </c>
      <c r="FB65" s="256" t="e">
        <f ca="1">IF(FB7&lt;12, SUM(FB57:OFFSET(FB57,0,-FB7)), SUM(FB57:OFFSET(FB57,0,-11)))</f>
        <v>#NUM!</v>
      </c>
      <c r="FC65" s="256" t="e">
        <f ca="1">IF(FC7&lt;12, SUM(FC57:OFFSET(FC57,0,-FC7)), SUM(FC57:OFFSET(FC57,0,-11)))</f>
        <v>#NUM!</v>
      </c>
      <c r="FD65" s="256" t="e">
        <f ca="1">IF(FD7&lt;12, SUM(FD57:OFFSET(FD57,0,-FD7)), SUM(FD57:OFFSET(FD57,0,-11)))</f>
        <v>#NUM!</v>
      </c>
      <c r="FE65" s="256" t="e">
        <f ca="1">IF(FE7&lt;12, SUM(FE57:OFFSET(FE57,0,-FE7)), SUM(FE57:OFFSET(FE57,0,-11)))</f>
        <v>#NUM!</v>
      </c>
      <c r="FF65" s="256" t="e">
        <f ca="1">IF(FF7&lt;12, SUM(FF57:OFFSET(FF57,0,-FF7)), SUM(FF57:OFFSET(FF57,0,-11)))</f>
        <v>#NUM!</v>
      </c>
      <c r="FG65" s="256" t="e">
        <f ca="1">IF(FG7&lt;12, SUM(FG57:OFFSET(FG57,0,-FG7)), SUM(FG57:OFFSET(FG57,0,-11)))</f>
        <v>#NUM!</v>
      </c>
      <c r="FH65" s="256" t="e">
        <f ca="1">IF(FH7&lt;12, SUM(FH57:OFFSET(FH57,0,-FH7)), SUM(FH57:OFFSET(FH57,0,-11)))</f>
        <v>#NUM!</v>
      </c>
      <c r="FI65" s="256" t="e">
        <f ca="1">IF(FI7&lt;12, SUM(FI57:OFFSET(FI57,0,-FI7)), SUM(FI57:OFFSET(FI57,0,-11)))</f>
        <v>#NUM!</v>
      </c>
      <c r="FJ65" s="256" t="e">
        <f ca="1">IF(FJ7&lt;12, SUM(FJ57:OFFSET(FJ57,0,-FJ7)), SUM(FJ57:OFFSET(FJ57,0,-11)))</f>
        <v>#NUM!</v>
      </c>
      <c r="FK65" s="256" t="e">
        <f ca="1">IF(FK7&lt;12, SUM(FK57:OFFSET(FK57,0,-FK7)), SUM(FK57:OFFSET(FK57,0,-11)))</f>
        <v>#NUM!</v>
      </c>
      <c r="FL65" s="256" t="e">
        <f ca="1">IF(FL7&lt;12, SUM(FL57:OFFSET(FL57,0,-FL7)), SUM(FL57:OFFSET(FL57,0,-11)))</f>
        <v>#NUM!</v>
      </c>
      <c r="FM65" s="256" t="e">
        <f ca="1">IF(FM7&lt;12, SUM(FM57:OFFSET(FM57,0,-FM7)), SUM(FM57:OFFSET(FM57,0,-11)))</f>
        <v>#NUM!</v>
      </c>
      <c r="FN65" s="256" t="e">
        <f ca="1">IF(FN7&lt;12, SUM(FN57:OFFSET(FN57,0,-FN7)), SUM(FN57:OFFSET(FN57,0,-11)))</f>
        <v>#NUM!</v>
      </c>
      <c r="FO65" s="256" t="e">
        <f ca="1">IF(FO7&lt;12, SUM(FO57:OFFSET(FO57,0,-FO7)), SUM(FO57:OFFSET(FO57,0,-11)))</f>
        <v>#NUM!</v>
      </c>
      <c r="FP65" s="256" t="e">
        <f ca="1">IF(FP7&lt;12, SUM(FP57:OFFSET(FP57,0,-FP7)), SUM(FP57:OFFSET(FP57,0,-11)))</f>
        <v>#NUM!</v>
      </c>
      <c r="FQ65" s="256" t="e">
        <f ca="1">IF(FQ7&lt;12, SUM(FQ57:OFFSET(FQ57,0,-FQ7)), SUM(FQ57:OFFSET(FQ57,0,-11)))</f>
        <v>#NUM!</v>
      </c>
      <c r="FR65" s="256" t="e">
        <f ca="1">IF(FR7&lt;12, SUM(FR57:OFFSET(FR57,0,-FR7)), SUM(FR57:OFFSET(FR57,0,-11)))</f>
        <v>#NUM!</v>
      </c>
      <c r="FS65" s="256" t="e">
        <f ca="1">IF(FS7&lt;12, SUM(FS57:OFFSET(FS57,0,-FS7)), SUM(FS57:OFFSET(FS57,0,-11)))</f>
        <v>#NUM!</v>
      </c>
      <c r="FT65" s="256" t="e">
        <f ca="1">IF(FT7&lt;12, SUM(FT57:OFFSET(FT57,0,-FT7)), SUM(FT57:OFFSET(FT57,0,-11)))</f>
        <v>#NUM!</v>
      </c>
      <c r="FU65" s="256" t="e">
        <f ca="1">IF(FU7&lt;12, SUM(FU57:OFFSET(FU57,0,-FU7)), SUM(FU57:OFFSET(FU57,0,-11)))</f>
        <v>#NUM!</v>
      </c>
      <c r="FV65" s="256" t="e">
        <f ca="1">IF(FV7&lt;12, SUM(FV57:OFFSET(FV57,0,-FV7)), SUM(FV57:OFFSET(FV57,0,-11)))</f>
        <v>#NUM!</v>
      </c>
      <c r="FW65" s="256" t="e">
        <f ca="1">IF(FW7&lt;12, SUM(FW57:OFFSET(FW57,0,-FW7)), SUM(FW57:OFFSET(FW57,0,-11)))</f>
        <v>#NUM!</v>
      </c>
      <c r="FX65" s="256" t="e">
        <f ca="1">IF(FX7&lt;12, SUM(FX57:OFFSET(FX57,0,-FX7)), SUM(FX57:OFFSET(FX57,0,-11)))</f>
        <v>#NUM!</v>
      </c>
      <c r="FY65" s="256" t="e">
        <f ca="1">IF(FY7&lt;12, SUM(FY57:OFFSET(FY57,0,-FY7)), SUM(FY57:OFFSET(FY57,0,-11)))</f>
        <v>#NUM!</v>
      </c>
      <c r="FZ65" s="256" t="e">
        <f ca="1">IF(FZ7&lt;12, SUM(FZ57:OFFSET(FZ57,0,-FZ7)), SUM(FZ57:OFFSET(FZ57,0,-11)))</f>
        <v>#NUM!</v>
      </c>
      <c r="GA65" s="256" t="e">
        <f ca="1">IF(GA7&lt;12, SUM(GA57:OFFSET(GA57,0,-GA7)), SUM(GA57:OFFSET(GA57,0,-11)))</f>
        <v>#NUM!</v>
      </c>
      <c r="GB65" s="256" t="e">
        <f ca="1">IF(GB7&lt;12, SUM(GB57:OFFSET(GB57,0,-GB7)), SUM(GB57:OFFSET(GB57,0,-11)))</f>
        <v>#NUM!</v>
      </c>
      <c r="GC65" s="256" t="e">
        <f ca="1">IF(GC7&lt;12, SUM(GC57:OFFSET(GC57,0,-GC7)), SUM(GC57:OFFSET(GC57,0,-11)))</f>
        <v>#NUM!</v>
      </c>
      <c r="GD65" s="256" t="e">
        <f ca="1">IF(GD7&lt;12, SUM(GD57:OFFSET(GD57,0,-GD7)), SUM(GD57:OFFSET(GD57,0,-11)))</f>
        <v>#NUM!</v>
      </c>
      <c r="GE65" s="256" t="e">
        <f ca="1">IF(GE7&lt;12, SUM(GE57:OFFSET(GE57,0,-GE7)), SUM(GE57:OFFSET(GE57,0,-11)))</f>
        <v>#NUM!</v>
      </c>
      <c r="GF65" s="256" t="e">
        <f ca="1">IF(GF7&lt;12, SUM(GF57:OFFSET(GF57,0,-GF7)), SUM(GF57:OFFSET(GF57,0,-11)))</f>
        <v>#NUM!</v>
      </c>
      <c r="GG65" s="256" t="e">
        <f ca="1">IF(GG7&lt;12, SUM(GG57:OFFSET(GG57,0,-GG7)), SUM(GG57:OFFSET(GG57,0,-11)))</f>
        <v>#NUM!</v>
      </c>
      <c r="GH65" s="256" t="e">
        <f ca="1">IF(GH7&lt;12, SUM(GH57:OFFSET(GH57,0,-GH7)), SUM(GH57:OFFSET(GH57,0,-11)))</f>
        <v>#NUM!</v>
      </c>
      <c r="GI65" s="256" t="e">
        <f ca="1">IF(GI7&lt;12, SUM(GI57:OFFSET(GI57,0,-GI7)), SUM(GI57:OFFSET(GI57,0,-11)))</f>
        <v>#NUM!</v>
      </c>
      <c r="GJ65" s="256" t="e">
        <f ca="1">IF(GJ7&lt;12, SUM(GJ57:OFFSET(GJ57,0,-GJ7)), SUM(GJ57:OFFSET(GJ57,0,-11)))</f>
        <v>#NUM!</v>
      </c>
      <c r="GK65" s="256" t="e">
        <f ca="1">IF(GK7&lt;12, SUM(GK57:OFFSET(GK57,0,-GK7)), SUM(GK57:OFFSET(GK57,0,-11)))</f>
        <v>#NUM!</v>
      </c>
      <c r="GL65" s="256" t="e">
        <f ca="1">IF(GL7&lt;12, SUM(GL57:OFFSET(GL57,0,-GL7)), SUM(GL57:OFFSET(GL57,0,-11)))</f>
        <v>#NUM!</v>
      </c>
      <c r="GM65" s="256" t="e">
        <f ca="1">IF(GM7&lt;12, SUM(GM57:OFFSET(GM57,0,-GM7)), SUM(GM57:OFFSET(GM57,0,-11)))</f>
        <v>#NUM!</v>
      </c>
      <c r="GN65" s="256" t="e">
        <f ca="1">IF(GN7&lt;12, SUM(GN57:OFFSET(GN57,0,-GN7)), SUM(GN57:OFFSET(GN57,0,-11)))</f>
        <v>#NUM!</v>
      </c>
      <c r="GO65" s="256" t="e">
        <f ca="1">IF(GO7&lt;12, SUM(GO57:OFFSET(GO57,0,-GO7)), SUM(GO57:OFFSET(GO57,0,-11)))</f>
        <v>#NUM!</v>
      </c>
      <c r="GP65" s="256" t="e">
        <f ca="1">IF(GP7&lt;12, SUM(GP57:OFFSET(GP57,0,-GP7)), SUM(GP57:OFFSET(GP57,0,-11)))</f>
        <v>#NUM!</v>
      </c>
      <c r="GQ65" s="256" t="e">
        <f ca="1">IF(GQ7&lt;12, SUM(GQ57:OFFSET(GQ57,0,-GQ7)), SUM(GQ57:OFFSET(GQ57,0,-11)))</f>
        <v>#NUM!</v>
      </c>
      <c r="GR65" s="256" t="e">
        <f ca="1">IF(GR7&lt;12, SUM(GR57:OFFSET(GR57,0,-GR7)), SUM(GR57:OFFSET(GR57,0,-11)))</f>
        <v>#NUM!</v>
      </c>
      <c r="GS65" s="256" t="e">
        <f ca="1">IF(GS7&lt;12, SUM(GS57:OFFSET(GS57,0,-GS7)), SUM(GS57:OFFSET(GS57,0,-11)))</f>
        <v>#NUM!</v>
      </c>
      <c r="GT65" s="256" t="e">
        <f ca="1">IF(GT7&lt;12, SUM(GT57:OFFSET(GT57,0,-GT7)), SUM(GT57:OFFSET(GT57,0,-11)))</f>
        <v>#NUM!</v>
      </c>
      <c r="GU65" s="256" t="e">
        <f ca="1">IF(GU7&lt;12, SUM(GU57:OFFSET(GU57,0,-GU7)), SUM(GU57:OFFSET(GU57,0,-11)))</f>
        <v>#NUM!</v>
      </c>
      <c r="GV65" s="256" t="e">
        <f ca="1">IF(GV7&lt;12, SUM(GV57:OFFSET(GV57,0,-GV7)), SUM(GV57:OFFSET(GV57,0,-11)))</f>
        <v>#NUM!</v>
      </c>
      <c r="GW65" s="256" t="e">
        <f ca="1">IF(GW7&lt;12, SUM(GW57:OFFSET(GW57,0,-GW7)), SUM(GW57:OFFSET(GW57,0,-11)))</f>
        <v>#NUM!</v>
      </c>
      <c r="GX65" s="256" t="e">
        <f ca="1">IF(GX7&lt;12, SUM(GX57:OFFSET(GX57,0,-GX7)), SUM(GX57:OFFSET(GX57,0,-11)))</f>
        <v>#NUM!</v>
      </c>
      <c r="GY65" s="256" t="e">
        <f ca="1">IF(GY7&lt;12, SUM(GY57:OFFSET(GY57,0,-GY7)), SUM(GY57:OFFSET(GY57,0,-11)))</f>
        <v>#NUM!</v>
      </c>
      <c r="GZ65" s="256" t="e">
        <f ca="1">IF(GZ7&lt;12, SUM(GZ57:OFFSET(GZ57,0,-GZ7)), SUM(GZ57:OFFSET(GZ57,0,-11)))</f>
        <v>#NUM!</v>
      </c>
      <c r="HA65" s="256" t="e">
        <f ca="1">IF(HA7&lt;12, SUM(HA57:OFFSET(HA57,0,-HA7)), SUM(HA57:OFFSET(HA57,0,-11)))</f>
        <v>#NUM!</v>
      </c>
      <c r="HB65" s="256" t="e">
        <f ca="1">IF(HB7&lt;12, SUM(HB57:OFFSET(HB57,0,-HB7)), SUM(HB57:OFFSET(HB57,0,-11)))</f>
        <v>#NUM!</v>
      </c>
      <c r="HC65" s="256" t="e">
        <f ca="1">IF(HC7&lt;12, SUM(HC57:OFFSET(HC57,0,-HC7)), SUM(HC57:OFFSET(HC57,0,-11)))</f>
        <v>#NUM!</v>
      </c>
      <c r="HD65" s="256" t="e">
        <f ca="1">IF(HD7&lt;12, SUM(HD57:OFFSET(HD57,0,-HD7)), SUM(HD57:OFFSET(HD57,0,-11)))</f>
        <v>#NUM!</v>
      </c>
      <c r="HE65" s="256" t="e">
        <f ca="1">IF(HE7&lt;12, SUM(HE57:OFFSET(HE57,0,-HE7)), SUM(HE57:OFFSET(HE57,0,-11)))</f>
        <v>#NUM!</v>
      </c>
      <c r="HF65" s="256" t="e">
        <f ca="1">IF(HF7&lt;12, SUM(HF57:OFFSET(HF57,0,-HF7)), SUM(HF57:OFFSET(HF57,0,-11)))</f>
        <v>#NUM!</v>
      </c>
      <c r="HG65" s="256" t="e">
        <f ca="1">IF(HG7&lt;12, SUM(HG57:OFFSET(HG57,0,-HG7)), SUM(HG57:OFFSET(HG57,0,-11)))</f>
        <v>#NUM!</v>
      </c>
      <c r="HH65" s="256" t="e">
        <f ca="1">IF(HH7&lt;12, SUM(HH57:OFFSET(HH57,0,-HH7)), SUM(HH57:OFFSET(HH57,0,-11)))</f>
        <v>#NUM!</v>
      </c>
      <c r="HI65" s="256" t="e">
        <f ca="1">IF(HI7&lt;12, SUM(HI57:OFFSET(HI57,0,-HI7)), SUM(HI57:OFFSET(HI57,0,-11)))</f>
        <v>#NUM!</v>
      </c>
      <c r="HJ65" s="256" t="e">
        <f ca="1">IF(HJ7&lt;12, SUM(HJ57:OFFSET(HJ57,0,-HJ7)), SUM(HJ57:OFFSET(HJ57,0,-11)))</f>
        <v>#NUM!</v>
      </c>
      <c r="HK65" s="256" t="e">
        <f ca="1">IF(HK7&lt;12, SUM(HK57:OFFSET(HK57,0,-HK7)), SUM(HK57:OFFSET(HK57,0,-11)))</f>
        <v>#NUM!</v>
      </c>
      <c r="HL65" s="256" t="e">
        <f ca="1">IF(HL7&lt;12, SUM(HL57:OFFSET(HL57,0,-HL7)), SUM(HL57:OFFSET(HL57,0,-11)))</f>
        <v>#NUM!</v>
      </c>
      <c r="HM65" s="256" t="e">
        <f ca="1">IF(HM7&lt;12, SUM(HM57:OFFSET(HM57,0,-HM7)), SUM(HM57:OFFSET(HM57,0,-11)))</f>
        <v>#NUM!</v>
      </c>
      <c r="HN65" s="256" t="e">
        <f ca="1">IF(HN7&lt;12, SUM(HN57:OFFSET(HN57,0,-HN7)), SUM(HN57:OFFSET(HN57,0,-11)))</f>
        <v>#NUM!</v>
      </c>
      <c r="HO65" s="256" t="e">
        <f ca="1">IF(HO7&lt;12, SUM(HO57:OFFSET(HO57,0,-HO7)), SUM(HO57:OFFSET(HO57,0,-11)))</f>
        <v>#NUM!</v>
      </c>
      <c r="HP65" s="256" t="e">
        <f ca="1">IF(HP7&lt;12, SUM(HP57:OFFSET(HP57,0,-HP7)), SUM(HP57:OFFSET(HP57,0,-11)))</f>
        <v>#NUM!</v>
      </c>
      <c r="HQ65" s="256" t="e">
        <f ca="1">IF(HQ7&lt;12, SUM(HQ57:OFFSET(HQ57,0,-HQ7)), SUM(HQ57:OFFSET(HQ57,0,-11)))</f>
        <v>#NUM!</v>
      </c>
      <c r="HR65" s="256" t="e">
        <f ca="1">IF(HR7&lt;12, SUM(HR57:OFFSET(HR57,0,-HR7)), SUM(HR57:OFFSET(HR57,0,-11)))</f>
        <v>#NUM!</v>
      </c>
      <c r="HS65" s="256" t="e">
        <f ca="1">IF(HS7&lt;12, SUM(HS57:OFFSET(HS57,0,-HS7)), SUM(HS57:OFFSET(HS57,0,-11)))</f>
        <v>#NUM!</v>
      </c>
      <c r="HT65" s="256" t="e">
        <f ca="1">IF(HT7&lt;12, SUM(HT57:OFFSET(HT57,0,-HT7)), SUM(HT57:OFFSET(HT57,0,-11)))</f>
        <v>#NUM!</v>
      </c>
      <c r="HU65" s="256" t="e">
        <f ca="1">IF(HU7&lt;12, SUM(HU57:OFFSET(HU57,0,-HU7)), SUM(HU57:OFFSET(HU57,0,-11)))</f>
        <v>#NUM!</v>
      </c>
      <c r="HV65" s="256" t="e">
        <f ca="1">IF(HV7&lt;12, SUM(HV57:OFFSET(HV57,0,-HV7)), SUM(HV57:OFFSET(HV57,0,-11)))</f>
        <v>#NUM!</v>
      </c>
      <c r="HW65" s="256" t="e">
        <f ca="1">IF(HW7&lt;12, SUM(HW57:OFFSET(HW57,0,-HW7)), SUM(HW57:OFFSET(HW57,0,-11)))</f>
        <v>#NUM!</v>
      </c>
      <c r="HX65" s="256" t="e">
        <f ca="1">IF(HX7&lt;12, SUM(HX57:OFFSET(HX57,0,-HX7)), SUM(HX57:OFFSET(HX57,0,-11)))</f>
        <v>#NUM!</v>
      </c>
      <c r="HY65" s="256" t="e">
        <f ca="1">IF(HY7&lt;12, SUM(HY57:OFFSET(HY57,0,-HY7)), SUM(HY57:OFFSET(HY57,0,-11)))</f>
        <v>#NUM!</v>
      </c>
      <c r="HZ65" s="256" t="e">
        <f ca="1">IF(HZ7&lt;12, SUM(HZ57:OFFSET(HZ57,0,-HZ7)), SUM(HZ57:OFFSET(HZ57,0,-11)))</f>
        <v>#NUM!</v>
      </c>
      <c r="IA65" s="256" t="e">
        <f ca="1">IF(IA7&lt;12, SUM(IA57:OFFSET(IA57,0,-IA7)), SUM(IA57:OFFSET(IA57,0,-11)))</f>
        <v>#NUM!</v>
      </c>
      <c r="IB65" s="256" t="e">
        <f ca="1">IF(IB7&lt;12, SUM(IB57:OFFSET(IB57,0,-IB7)), SUM(IB57:OFFSET(IB57,0,-11)))</f>
        <v>#NUM!</v>
      </c>
      <c r="IC65" s="256" t="e">
        <f ca="1">IF(IC7&lt;12, SUM(IC57:OFFSET(IC57,0,-IC7)), SUM(IC57:OFFSET(IC57,0,-11)))</f>
        <v>#NUM!</v>
      </c>
      <c r="ID65" s="256" t="e">
        <f ca="1">IF(ID7&lt;12, SUM(ID57:OFFSET(ID57,0,-ID7)), SUM(ID57:OFFSET(ID57,0,-11)))</f>
        <v>#NUM!</v>
      </c>
      <c r="IE65" s="256" t="e">
        <f ca="1">IF(IE7&lt;12, SUM(IE57:OFFSET(IE57,0,-IE7)), SUM(IE57:OFFSET(IE57,0,-11)))</f>
        <v>#NUM!</v>
      </c>
      <c r="IF65" s="256" t="e">
        <f ca="1">IF(IF7&lt;12, SUM(IF57:OFFSET(IF57,0,-IF7)), SUM(IF57:OFFSET(IF57,0,-11)))</f>
        <v>#NUM!</v>
      </c>
      <c r="IG65" s="256" t="e">
        <f ca="1">IF(IG7&lt;12, SUM(IG57:OFFSET(IG57,0,-IG7)), SUM(IG57:OFFSET(IG57,0,-11)))</f>
        <v>#NUM!</v>
      </c>
      <c r="IH65" s="256" t="e">
        <f ca="1">IF(IH7&lt;12, SUM(IH57:OFFSET(IH57,0,-IH7)), SUM(IH57:OFFSET(IH57,0,-11)))</f>
        <v>#NUM!</v>
      </c>
      <c r="II65" s="256" t="e">
        <f ca="1">IF(II7&lt;12, SUM(II57:OFFSET(II57,0,-II7)), SUM(II57:OFFSET(II57,0,-11)))</f>
        <v>#NUM!</v>
      </c>
      <c r="IJ65" s="256" t="e">
        <f ca="1">IF(IJ7&lt;12, SUM(IJ57:OFFSET(IJ57,0,-IJ7)), SUM(IJ57:OFFSET(IJ57,0,-11)))</f>
        <v>#NUM!</v>
      </c>
      <c r="IK65" s="256" t="e">
        <f ca="1">IF(IK7&lt;12, SUM(IK57:OFFSET(IK57,0,-IK7)), SUM(IK57:OFFSET(IK57,0,-11)))</f>
        <v>#NUM!</v>
      </c>
      <c r="IL65" s="256" t="e">
        <f ca="1">IF(IL7&lt;12, SUM(IL57:OFFSET(IL57,0,-IL7)), SUM(IL57:OFFSET(IL57,0,-11)))</f>
        <v>#NUM!</v>
      </c>
      <c r="IM65" s="256" t="e">
        <f ca="1">IF(IM7&lt;12, SUM(IM57:OFFSET(IM57,0,-IM7)), SUM(IM57:OFFSET(IM57,0,-11)))</f>
        <v>#NUM!</v>
      </c>
      <c r="IN65" s="256" t="e">
        <f ca="1">IF(IN7&lt;12, SUM(IN57:OFFSET(IN57,0,-IN7)), SUM(IN57:OFFSET(IN57,0,-11)))</f>
        <v>#NUM!</v>
      </c>
      <c r="IO65" s="256" t="e">
        <f ca="1">IF(IO7&lt;12, SUM(IO57:OFFSET(IO57,0,-IO7)), SUM(IO57:OFFSET(IO57,0,-11)))</f>
        <v>#NUM!</v>
      </c>
      <c r="IP65" s="256" t="e">
        <f ca="1">IF(IP7&lt;12, SUM(IP57:OFFSET(IP57,0,-IP7)), SUM(IP57:OFFSET(IP57,0,-11)))</f>
        <v>#NUM!</v>
      </c>
      <c r="IQ65" s="256" t="e">
        <f ca="1">IF(IQ7&lt;12, SUM(IQ57:OFFSET(IQ57,0,-IQ7)), SUM(IQ57:OFFSET(IQ57,0,-11)))</f>
        <v>#NUM!</v>
      </c>
      <c r="IR65" s="256" t="e">
        <f ca="1">IF(IR7&lt;12, SUM(IR57:OFFSET(IR57,0,-IR7)), SUM(IR57:OFFSET(IR57,0,-11)))</f>
        <v>#NUM!</v>
      </c>
      <c r="IS65" s="256" t="e">
        <f ca="1">IF(IS7&lt;12, SUM(IS57:OFFSET(IS57,0,-IS7)), SUM(IS57:OFFSET(IS57,0,-11)))</f>
        <v>#NUM!</v>
      </c>
      <c r="IT65" s="256" t="e">
        <f ca="1">IF(IT7&lt;12, SUM(IT57:OFFSET(IT57,0,-IT7)), SUM(IT57:OFFSET(IT57,0,-11)))</f>
        <v>#NUM!</v>
      </c>
      <c r="IU65" s="256" t="e">
        <f ca="1">IF(IU7&lt;12, SUM(IU57:OFFSET(IU57,0,-IU7)), SUM(IU57:OFFSET(IU57,0,-11)))</f>
        <v>#NUM!</v>
      </c>
      <c r="IV65" s="256" t="e">
        <f ca="1">IF(IV7&lt;12, SUM(IV57:OFFSET(IV57,0,-IV7)), SUM(IV57:OFFSET(IV57,0,-11)))</f>
        <v>#NUM!</v>
      </c>
      <c r="IW65" s="256" t="e">
        <f ca="1">IF(IW7&lt;12, SUM(IW57:OFFSET(IW57,0,-IW7)), SUM(IW57:OFFSET(IW57,0,-11)))</f>
        <v>#NUM!</v>
      </c>
      <c r="IX65" s="256" t="e">
        <f ca="1">IF(IX7&lt;12, SUM(IX57:OFFSET(IX57,0,-IX7)), SUM(IX57:OFFSET(IX57,0,-11)))</f>
        <v>#NUM!</v>
      </c>
      <c r="IY65" s="256" t="e">
        <f ca="1">IF(IY7&lt;12, SUM(IY57:OFFSET(IY57,0,-IY7)), SUM(IY57:OFFSET(IY57,0,-11)))</f>
        <v>#NUM!</v>
      </c>
      <c r="IZ65" s="256" t="e">
        <f ca="1">IF(IZ7&lt;12, SUM(IZ57:OFFSET(IZ57,0,-IZ7)), SUM(IZ57:OFFSET(IZ57,0,-11)))</f>
        <v>#NUM!</v>
      </c>
      <c r="JA65" s="256" t="e">
        <f ca="1">IF(JA7&lt;12, SUM(JA57:OFFSET(JA57,0,-JA7)), SUM(JA57:OFFSET(JA57,0,-11)))</f>
        <v>#NUM!</v>
      </c>
      <c r="JB65" s="256" t="e">
        <f ca="1">IF(JB7&lt;12, SUM(JB57:OFFSET(JB57,0,-JB7)), SUM(JB57:OFFSET(JB57,0,-11)))</f>
        <v>#NUM!</v>
      </c>
      <c r="JC65" s="256" t="e">
        <f ca="1">IF(JC7&lt;12, SUM(JC57:OFFSET(JC57,0,-JC7)), SUM(JC57:OFFSET(JC57,0,-11)))</f>
        <v>#NUM!</v>
      </c>
      <c r="JD65" s="256" t="e">
        <f ca="1">IF(JD7&lt;12, SUM(JD57:OFFSET(JD57,0,-JD7)), SUM(JD57:OFFSET(JD57,0,-11)))</f>
        <v>#NUM!</v>
      </c>
      <c r="JE65" s="256" t="e">
        <f ca="1">IF(JE7&lt;12, SUM(JE57:OFFSET(JE57,0,-JE7)), SUM(JE57:OFFSET(JE57,0,-11)))</f>
        <v>#NUM!</v>
      </c>
      <c r="JF65" s="256" t="e">
        <f ca="1">IF(JF7&lt;12, SUM(JF57:OFFSET(JF57,0,-JF7)), SUM(JF57:OFFSET(JF57,0,-11)))</f>
        <v>#NUM!</v>
      </c>
      <c r="JG65" s="256" t="e">
        <f ca="1">IF(JG7&lt;12, SUM(JG57:OFFSET(JG57,0,-JG7)), SUM(JG57:OFFSET(JG57,0,-11)))</f>
        <v>#NUM!</v>
      </c>
      <c r="JH65" s="256" t="e">
        <f ca="1">IF(JH7&lt;12, SUM(JH57:OFFSET(JH57,0,-JH7)), SUM(JH57:OFFSET(JH57,0,-11)))</f>
        <v>#NUM!</v>
      </c>
      <c r="JI65" s="256" t="e">
        <f ca="1">IF(JI7&lt;12, SUM(JI57:OFFSET(JI57,0,-JI7)), SUM(JI57:OFFSET(JI57,0,-11)))</f>
        <v>#NUM!</v>
      </c>
      <c r="JJ65" s="256" t="e">
        <f ca="1">IF(JJ7&lt;12, SUM(JJ57:OFFSET(JJ57,0,-JJ7)), SUM(JJ57:OFFSET(JJ57,0,-11)))</f>
        <v>#NUM!</v>
      </c>
      <c r="JK65" s="256" t="e">
        <f ca="1">IF(JK7&lt;12, SUM(JK57:OFFSET(JK57,0,-JK7)), SUM(JK57:OFFSET(JK57,0,-11)))</f>
        <v>#NUM!</v>
      </c>
      <c r="JL65" s="256" t="e">
        <f ca="1">IF(JL7&lt;12, SUM(JL57:OFFSET(JL57,0,-JL7)), SUM(JL57:OFFSET(JL57,0,-11)))</f>
        <v>#NUM!</v>
      </c>
      <c r="JM65" s="251" t="s">
        <v>321</v>
      </c>
    </row>
    <row r="66" spans="1:273" s="251" customFormat="1" x14ac:dyDescent="0.25">
      <c r="A66" s="260"/>
      <c r="B66" s="260"/>
      <c r="C66" s="260"/>
      <c r="D66" s="251" t="s">
        <v>61</v>
      </c>
      <c r="F66" s="251" t="s">
        <v>22</v>
      </c>
      <c r="G66" s="256" t="e">
        <f ca="1">SUM(I66:JL66)</f>
        <v>#NUM!</v>
      </c>
      <c r="I66" s="256">
        <f>I65*I62</f>
        <v>0</v>
      </c>
      <c r="J66" s="256" t="e">
        <f t="shared" ref="J66:BU66" ca="1" si="153">J65*J62</f>
        <v>#NUM!</v>
      </c>
      <c r="K66" s="256" t="e">
        <f t="shared" ca="1" si="153"/>
        <v>#NUM!</v>
      </c>
      <c r="L66" s="256" t="e">
        <f t="shared" ca="1" si="153"/>
        <v>#NUM!</v>
      </c>
      <c r="M66" s="256" t="e">
        <f t="shared" ca="1" si="153"/>
        <v>#NUM!</v>
      </c>
      <c r="N66" s="256" t="e">
        <f t="shared" ca="1" si="153"/>
        <v>#NUM!</v>
      </c>
      <c r="O66" s="256" t="e">
        <f t="shared" ca="1" si="153"/>
        <v>#NUM!</v>
      </c>
      <c r="P66" s="256" t="e">
        <f t="shared" ca="1" si="153"/>
        <v>#NUM!</v>
      </c>
      <c r="Q66" s="256" t="e">
        <f t="shared" ca="1" si="153"/>
        <v>#NUM!</v>
      </c>
      <c r="R66" s="256" t="e">
        <f t="shared" ca="1" si="153"/>
        <v>#NUM!</v>
      </c>
      <c r="S66" s="256" t="e">
        <f t="shared" ca="1" si="153"/>
        <v>#NUM!</v>
      </c>
      <c r="T66" s="256" t="e">
        <f t="shared" ca="1" si="153"/>
        <v>#NUM!</v>
      </c>
      <c r="U66" s="256" t="e">
        <f t="shared" ca="1" si="153"/>
        <v>#NUM!</v>
      </c>
      <c r="V66" s="256" t="e">
        <f t="shared" ca="1" si="153"/>
        <v>#NUM!</v>
      </c>
      <c r="W66" s="256" t="e">
        <f t="shared" ca="1" si="153"/>
        <v>#NUM!</v>
      </c>
      <c r="X66" s="256" t="e">
        <f t="shared" ca="1" si="153"/>
        <v>#NUM!</v>
      </c>
      <c r="Y66" s="256" t="e">
        <f t="shared" ca="1" si="153"/>
        <v>#NUM!</v>
      </c>
      <c r="Z66" s="256" t="e">
        <f t="shared" ca="1" si="153"/>
        <v>#NUM!</v>
      </c>
      <c r="AA66" s="256" t="e">
        <f t="shared" ca="1" si="153"/>
        <v>#NUM!</v>
      </c>
      <c r="AB66" s="256" t="e">
        <f t="shared" ca="1" si="153"/>
        <v>#NUM!</v>
      </c>
      <c r="AC66" s="256" t="e">
        <f t="shared" ca="1" si="153"/>
        <v>#NUM!</v>
      </c>
      <c r="AD66" s="256" t="e">
        <f t="shared" ca="1" si="153"/>
        <v>#NUM!</v>
      </c>
      <c r="AE66" s="256" t="e">
        <f t="shared" ca="1" si="153"/>
        <v>#NUM!</v>
      </c>
      <c r="AF66" s="256" t="e">
        <f t="shared" ca="1" si="153"/>
        <v>#NUM!</v>
      </c>
      <c r="AG66" s="256" t="e">
        <f t="shared" ca="1" si="153"/>
        <v>#NUM!</v>
      </c>
      <c r="AH66" s="256" t="e">
        <f t="shared" ca="1" si="153"/>
        <v>#NUM!</v>
      </c>
      <c r="AI66" s="256" t="e">
        <f t="shared" ca="1" si="153"/>
        <v>#NUM!</v>
      </c>
      <c r="AJ66" s="256" t="e">
        <f t="shared" ca="1" si="153"/>
        <v>#NUM!</v>
      </c>
      <c r="AK66" s="256" t="e">
        <f t="shared" ca="1" si="153"/>
        <v>#NUM!</v>
      </c>
      <c r="AL66" s="256" t="e">
        <f t="shared" ca="1" si="153"/>
        <v>#NUM!</v>
      </c>
      <c r="AM66" s="256" t="e">
        <f t="shared" ca="1" si="153"/>
        <v>#NUM!</v>
      </c>
      <c r="AN66" s="256" t="e">
        <f t="shared" ca="1" si="153"/>
        <v>#NUM!</v>
      </c>
      <c r="AO66" s="256" t="e">
        <f t="shared" ca="1" si="153"/>
        <v>#NUM!</v>
      </c>
      <c r="AP66" s="256" t="e">
        <f t="shared" ca="1" si="153"/>
        <v>#NUM!</v>
      </c>
      <c r="AQ66" s="256" t="e">
        <f t="shared" ca="1" si="153"/>
        <v>#NUM!</v>
      </c>
      <c r="AR66" s="256" t="e">
        <f t="shared" ca="1" si="153"/>
        <v>#NUM!</v>
      </c>
      <c r="AS66" s="256" t="e">
        <f t="shared" ca="1" si="153"/>
        <v>#NUM!</v>
      </c>
      <c r="AT66" s="256" t="e">
        <f t="shared" ca="1" si="153"/>
        <v>#NUM!</v>
      </c>
      <c r="AU66" s="256" t="e">
        <f t="shared" ca="1" si="153"/>
        <v>#NUM!</v>
      </c>
      <c r="AV66" s="256" t="e">
        <f t="shared" ca="1" si="153"/>
        <v>#NUM!</v>
      </c>
      <c r="AW66" s="256" t="e">
        <f t="shared" ca="1" si="153"/>
        <v>#NUM!</v>
      </c>
      <c r="AX66" s="256" t="e">
        <f t="shared" ca="1" si="153"/>
        <v>#NUM!</v>
      </c>
      <c r="AY66" s="256" t="e">
        <f t="shared" ca="1" si="153"/>
        <v>#NUM!</v>
      </c>
      <c r="AZ66" s="256" t="e">
        <f t="shared" ca="1" si="153"/>
        <v>#NUM!</v>
      </c>
      <c r="BA66" s="256" t="e">
        <f t="shared" ca="1" si="153"/>
        <v>#NUM!</v>
      </c>
      <c r="BB66" s="256" t="e">
        <f t="shared" ca="1" si="153"/>
        <v>#NUM!</v>
      </c>
      <c r="BC66" s="256" t="e">
        <f t="shared" ca="1" si="153"/>
        <v>#NUM!</v>
      </c>
      <c r="BD66" s="256" t="e">
        <f t="shared" ca="1" si="153"/>
        <v>#NUM!</v>
      </c>
      <c r="BE66" s="256" t="e">
        <f t="shared" ca="1" si="153"/>
        <v>#NUM!</v>
      </c>
      <c r="BF66" s="256" t="e">
        <f t="shared" ca="1" si="153"/>
        <v>#NUM!</v>
      </c>
      <c r="BG66" s="256" t="e">
        <f t="shared" ca="1" si="153"/>
        <v>#NUM!</v>
      </c>
      <c r="BH66" s="256" t="e">
        <f t="shared" ca="1" si="153"/>
        <v>#NUM!</v>
      </c>
      <c r="BI66" s="256" t="e">
        <f t="shared" ca="1" si="153"/>
        <v>#NUM!</v>
      </c>
      <c r="BJ66" s="256" t="e">
        <f t="shared" ca="1" si="153"/>
        <v>#NUM!</v>
      </c>
      <c r="BK66" s="256" t="e">
        <f t="shared" ca="1" si="153"/>
        <v>#NUM!</v>
      </c>
      <c r="BL66" s="256" t="e">
        <f t="shared" ca="1" si="153"/>
        <v>#NUM!</v>
      </c>
      <c r="BM66" s="256" t="e">
        <f t="shared" ca="1" si="153"/>
        <v>#NUM!</v>
      </c>
      <c r="BN66" s="256" t="e">
        <f t="shared" ca="1" si="153"/>
        <v>#NUM!</v>
      </c>
      <c r="BO66" s="256" t="e">
        <f t="shared" ca="1" si="153"/>
        <v>#NUM!</v>
      </c>
      <c r="BP66" s="256" t="e">
        <f t="shared" ca="1" si="153"/>
        <v>#NUM!</v>
      </c>
      <c r="BQ66" s="256" t="e">
        <f t="shared" ca="1" si="153"/>
        <v>#NUM!</v>
      </c>
      <c r="BR66" s="256" t="e">
        <f t="shared" ca="1" si="153"/>
        <v>#NUM!</v>
      </c>
      <c r="BS66" s="256" t="e">
        <f t="shared" ca="1" si="153"/>
        <v>#NUM!</v>
      </c>
      <c r="BT66" s="256" t="e">
        <f t="shared" ca="1" si="153"/>
        <v>#NUM!</v>
      </c>
      <c r="BU66" s="256" t="e">
        <f t="shared" ca="1" si="153"/>
        <v>#NUM!</v>
      </c>
      <c r="BV66" s="256" t="e">
        <f t="shared" ref="BV66:EG66" ca="1" si="154">BV65*BV62</f>
        <v>#NUM!</v>
      </c>
      <c r="BW66" s="256" t="e">
        <f t="shared" ca="1" si="154"/>
        <v>#NUM!</v>
      </c>
      <c r="BX66" s="256" t="e">
        <f t="shared" ca="1" si="154"/>
        <v>#NUM!</v>
      </c>
      <c r="BY66" s="256" t="e">
        <f t="shared" ca="1" si="154"/>
        <v>#NUM!</v>
      </c>
      <c r="BZ66" s="256" t="e">
        <f t="shared" ca="1" si="154"/>
        <v>#NUM!</v>
      </c>
      <c r="CA66" s="256" t="e">
        <f t="shared" ca="1" si="154"/>
        <v>#NUM!</v>
      </c>
      <c r="CB66" s="256" t="e">
        <f t="shared" ca="1" si="154"/>
        <v>#NUM!</v>
      </c>
      <c r="CC66" s="256" t="e">
        <f t="shared" ca="1" si="154"/>
        <v>#NUM!</v>
      </c>
      <c r="CD66" s="256" t="e">
        <f t="shared" ca="1" si="154"/>
        <v>#NUM!</v>
      </c>
      <c r="CE66" s="256" t="e">
        <f t="shared" ca="1" si="154"/>
        <v>#NUM!</v>
      </c>
      <c r="CF66" s="256" t="e">
        <f t="shared" ca="1" si="154"/>
        <v>#NUM!</v>
      </c>
      <c r="CG66" s="256" t="e">
        <f t="shared" ca="1" si="154"/>
        <v>#NUM!</v>
      </c>
      <c r="CH66" s="256" t="e">
        <f t="shared" ca="1" si="154"/>
        <v>#NUM!</v>
      </c>
      <c r="CI66" s="256" t="e">
        <f t="shared" ca="1" si="154"/>
        <v>#NUM!</v>
      </c>
      <c r="CJ66" s="256" t="e">
        <f t="shared" ca="1" si="154"/>
        <v>#NUM!</v>
      </c>
      <c r="CK66" s="256" t="e">
        <f t="shared" ca="1" si="154"/>
        <v>#NUM!</v>
      </c>
      <c r="CL66" s="256" t="e">
        <f t="shared" ca="1" si="154"/>
        <v>#NUM!</v>
      </c>
      <c r="CM66" s="256" t="e">
        <f t="shared" ca="1" si="154"/>
        <v>#NUM!</v>
      </c>
      <c r="CN66" s="256" t="e">
        <f t="shared" ca="1" si="154"/>
        <v>#NUM!</v>
      </c>
      <c r="CO66" s="256" t="e">
        <f t="shared" ca="1" si="154"/>
        <v>#NUM!</v>
      </c>
      <c r="CP66" s="256" t="e">
        <f t="shared" ca="1" si="154"/>
        <v>#NUM!</v>
      </c>
      <c r="CQ66" s="256" t="e">
        <f t="shared" ca="1" si="154"/>
        <v>#NUM!</v>
      </c>
      <c r="CR66" s="256" t="e">
        <f t="shared" ca="1" si="154"/>
        <v>#NUM!</v>
      </c>
      <c r="CS66" s="256" t="e">
        <f t="shared" ca="1" si="154"/>
        <v>#NUM!</v>
      </c>
      <c r="CT66" s="256" t="e">
        <f t="shared" ca="1" si="154"/>
        <v>#NUM!</v>
      </c>
      <c r="CU66" s="256" t="e">
        <f t="shared" ca="1" si="154"/>
        <v>#NUM!</v>
      </c>
      <c r="CV66" s="256" t="e">
        <f t="shared" ca="1" si="154"/>
        <v>#NUM!</v>
      </c>
      <c r="CW66" s="256" t="e">
        <f t="shared" ca="1" si="154"/>
        <v>#NUM!</v>
      </c>
      <c r="CX66" s="256" t="e">
        <f t="shared" ca="1" si="154"/>
        <v>#NUM!</v>
      </c>
      <c r="CY66" s="256" t="e">
        <f t="shared" ca="1" si="154"/>
        <v>#NUM!</v>
      </c>
      <c r="CZ66" s="256" t="e">
        <f t="shared" ca="1" si="154"/>
        <v>#NUM!</v>
      </c>
      <c r="DA66" s="256" t="e">
        <f t="shared" ca="1" si="154"/>
        <v>#NUM!</v>
      </c>
      <c r="DB66" s="256" t="e">
        <f t="shared" ca="1" si="154"/>
        <v>#NUM!</v>
      </c>
      <c r="DC66" s="256" t="e">
        <f t="shared" ca="1" si="154"/>
        <v>#NUM!</v>
      </c>
      <c r="DD66" s="256" t="e">
        <f t="shared" ca="1" si="154"/>
        <v>#NUM!</v>
      </c>
      <c r="DE66" s="256" t="e">
        <f t="shared" ca="1" si="154"/>
        <v>#NUM!</v>
      </c>
      <c r="DF66" s="256" t="e">
        <f t="shared" ca="1" si="154"/>
        <v>#NUM!</v>
      </c>
      <c r="DG66" s="256" t="e">
        <f t="shared" ca="1" si="154"/>
        <v>#NUM!</v>
      </c>
      <c r="DH66" s="256" t="e">
        <f t="shared" ca="1" si="154"/>
        <v>#NUM!</v>
      </c>
      <c r="DI66" s="256" t="e">
        <f t="shared" ca="1" si="154"/>
        <v>#NUM!</v>
      </c>
      <c r="DJ66" s="256" t="e">
        <f t="shared" ca="1" si="154"/>
        <v>#NUM!</v>
      </c>
      <c r="DK66" s="256" t="e">
        <f t="shared" ca="1" si="154"/>
        <v>#NUM!</v>
      </c>
      <c r="DL66" s="256" t="e">
        <f t="shared" ca="1" si="154"/>
        <v>#NUM!</v>
      </c>
      <c r="DM66" s="256" t="e">
        <f t="shared" ca="1" si="154"/>
        <v>#NUM!</v>
      </c>
      <c r="DN66" s="256" t="e">
        <f t="shared" ca="1" si="154"/>
        <v>#NUM!</v>
      </c>
      <c r="DO66" s="256" t="e">
        <f t="shared" ca="1" si="154"/>
        <v>#NUM!</v>
      </c>
      <c r="DP66" s="256" t="e">
        <f t="shared" ca="1" si="154"/>
        <v>#NUM!</v>
      </c>
      <c r="DQ66" s="256" t="e">
        <f t="shared" ca="1" si="154"/>
        <v>#NUM!</v>
      </c>
      <c r="DR66" s="256" t="e">
        <f t="shared" ca="1" si="154"/>
        <v>#NUM!</v>
      </c>
      <c r="DS66" s="256" t="e">
        <f t="shared" ca="1" si="154"/>
        <v>#NUM!</v>
      </c>
      <c r="DT66" s="256" t="e">
        <f t="shared" ca="1" si="154"/>
        <v>#NUM!</v>
      </c>
      <c r="DU66" s="256" t="e">
        <f t="shared" ca="1" si="154"/>
        <v>#NUM!</v>
      </c>
      <c r="DV66" s="256" t="e">
        <f t="shared" ca="1" si="154"/>
        <v>#NUM!</v>
      </c>
      <c r="DW66" s="256" t="e">
        <f t="shared" ca="1" si="154"/>
        <v>#NUM!</v>
      </c>
      <c r="DX66" s="256" t="e">
        <f t="shared" ca="1" si="154"/>
        <v>#NUM!</v>
      </c>
      <c r="DY66" s="256" t="e">
        <f t="shared" ca="1" si="154"/>
        <v>#NUM!</v>
      </c>
      <c r="DZ66" s="256" t="e">
        <f t="shared" ca="1" si="154"/>
        <v>#NUM!</v>
      </c>
      <c r="EA66" s="256" t="e">
        <f t="shared" ca="1" si="154"/>
        <v>#NUM!</v>
      </c>
      <c r="EB66" s="256" t="e">
        <f t="shared" ca="1" si="154"/>
        <v>#NUM!</v>
      </c>
      <c r="EC66" s="256" t="e">
        <f t="shared" ca="1" si="154"/>
        <v>#NUM!</v>
      </c>
      <c r="ED66" s="256" t="e">
        <f t="shared" ca="1" si="154"/>
        <v>#NUM!</v>
      </c>
      <c r="EE66" s="256" t="e">
        <f t="shared" ca="1" si="154"/>
        <v>#NUM!</v>
      </c>
      <c r="EF66" s="256" t="e">
        <f t="shared" ca="1" si="154"/>
        <v>#NUM!</v>
      </c>
      <c r="EG66" s="256" t="e">
        <f t="shared" ca="1" si="154"/>
        <v>#NUM!</v>
      </c>
      <c r="EH66" s="256" t="e">
        <f t="shared" ref="EH66:GS66" ca="1" si="155">EH65*EH62</f>
        <v>#NUM!</v>
      </c>
      <c r="EI66" s="256" t="e">
        <f t="shared" ca="1" si="155"/>
        <v>#NUM!</v>
      </c>
      <c r="EJ66" s="256" t="e">
        <f t="shared" ca="1" si="155"/>
        <v>#NUM!</v>
      </c>
      <c r="EK66" s="256" t="e">
        <f t="shared" ca="1" si="155"/>
        <v>#NUM!</v>
      </c>
      <c r="EL66" s="256" t="e">
        <f t="shared" ca="1" si="155"/>
        <v>#NUM!</v>
      </c>
      <c r="EM66" s="256" t="e">
        <f t="shared" ca="1" si="155"/>
        <v>#NUM!</v>
      </c>
      <c r="EN66" s="256" t="e">
        <f t="shared" ca="1" si="155"/>
        <v>#NUM!</v>
      </c>
      <c r="EO66" s="256" t="e">
        <f t="shared" ca="1" si="155"/>
        <v>#NUM!</v>
      </c>
      <c r="EP66" s="256" t="e">
        <f t="shared" ca="1" si="155"/>
        <v>#NUM!</v>
      </c>
      <c r="EQ66" s="256" t="e">
        <f t="shared" ca="1" si="155"/>
        <v>#NUM!</v>
      </c>
      <c r="ER66" s="256" t="e">
        <f t="shared" ca="1" si="155"/>
        <v>#NUM!</v>
      </c>
      <c r="ES66" s="256" t="e">
        <f t="shared" ca="1" si="155"/>
        <v>#NUM!</v>
      </c>
      <c r="ET66" s="256" t="e">
        <f t="shared" ca="1" si="155"/>
        <v>#NUM!</v>
      </c>
      <c r="EU66" s="256" t="e">
        <f t="shared" ca="1" si="155"/>
        <v>#NUM!</v>
      </c>
      <c r="EV66" s="256" t="e">
        <f t="shared" ca="1" si="155"/>
        <v>#NUM!</v>
      </c>
      <c r="EW66" s="256" t="e">
        <f t="shared" ca="1" si="155"/>
        <v>#NUM!</v>
      </c>
      <c r="EX66" s="256" t="e">
        <f t="shared" ca="1" si="155"/>
        <v>#NUM!</v>
      </c>
      <c r="EY66" s="256" t="e">
        <f t="shared" ca="1" si="155"/>
        <v>#NUM!</v>
      </c>
      <c r="EZ66" s="256" t="e">
        <f t="shared" ca="1" si="155"/>
        <v>#NUM!</v>
      </c>
      <c r="FA66" s="256" t="e">
        <f t="shared" ca="1" si="155"/>
        <v>#NUM!</v>
      </c>
      <c r="FB66" s="256" t="e">
        <f t="shared" ca="1" si="155"/>
        <v>#NUM!</v>
      </c>
      <c r="FC66" s="256" t="e">
        <f t="shared" ca="1" si="155"/>
        <v>#NUM!</v>
      </c>
      <c r="FD66" s="256" t="e">
        <f t="shared" ca="1" si="155"/>
        <v>#NUM!</v>
      </c>
      <c r="FE66" s="256" t="e">
        <f t="shared" ca="1" si="155"/>
        <v>#NUM!</v>
      </c>
      <c r="FF66" s="256" t="e">
        <f t="shared" ca="1" si="155"/>
        <v>#NUM!</v>
      </c>
      <c r="FG66" s="256" t="e">
        <f t="shared" ca="1" si="155"/>
        <v>#NUM!</v>
      </c>
      <c r="FH66" s="256" t="e">
        <f t="shared" ca="1" si="155"/>
        <v>#NUM!</v>
      </c>
      <c r="FI66" s="256" t="e">
        <f t="shared" ca="1" si="155"/>
        <v>#NUM!</v>
      </c>
      <c r="FJ66" s="256" t="e">
        <f t="shared" ca="1" si="155"/>
        <v>#NUM!</v>
      </c>
      <c r="FK66" s="256" t="e">
        <f t="shared" ca="1" si="155"/>
        <v>#NUM!</v>
      </c>
      <c r="FL66" s="256" t="e">
        <f t="shared" ca="1" si="155"/>
        <v>#NUM!</v>
      </c>
      <c r="FM66" s="256" t="e">
        <f t="shared" ca="1" si="155"/>
        <v>#NUM!</v>
      </c>
      <c r="FN66" s="256" t="e">
        <f t="shared" ca="1" si="155"/>
        <v>#NUM!</v>
      </c>
      <c r="FO66" s="256" t="e">
        <f t="shared" ca="1" si="155"/>
        <v>#NUM!</v>
      </c>
      <c r="FP66" s="256" t="e">
        <f t="shared" ca="1" si="155"/>
        <v>#NUM!</v>
      </c>
      <c r="FQ66" s="256" t="e">
        <f t="shared" ca="1" si="155"/>
        <v>#NUM!</v>
      </c>
      <c r="FR66" s="256" t="e">
        <f t="shared" ca="1" si="155"/>
        <v>#NUM!</v>
      </c>
      <c r="FS66" s="256" t="e">
        <f t="shared" ca="1" si="155"/>
        <v>#NUM!</v>
      </c>
      <c r="FT66" s="256" t="e">
        <f t="shared" ca="1" si="155"/>
        <v>#NUM!</v>
      </c>
      <c r="FU66" s="256" t="e">
        <f t="shared" ca="1" si="155"/>
        <v>#NUM!</v>
      </c>
      <c r="FV66" s="256" t="e">
        <f t="shared" ca="1" si="155"/>
        <v>#NUM!</v>
      </c>
      <c r="FW66" s="256" t="e">
        <f t="shared" ca="1" si="155"/>
        <v>#NUM!</v>
      </c>
      <c r="FX66" s="256" t="e">
        <f t="shared" ca="1" si="155"/>
        <v>#NUM!</v>
      </c>
      <c r="FY66" s="256" t="e">
        <f t="shared" ca="1" si="155"/>
        <v>#NUM!</v>
      </c>
      <c r="FZ66" s="256" t="e">
        <f t="shared" ca="1" si="155"/>
        <v>#NUM!</v>
      </c>
      <c r="GA66" s="256" t="e">
        <f t="shared" ca="1" si="155"/>
        <v>#NUM!</v>
      </c>
      <c r="GB66" s="256" t="e">
        <f t="shared" ca="1" si="155"/>
        <v>#NUM!</v>
      </c>
      <c r="GC66" s="256" t="e">
        <f t="shared" ca="1" si="155"/>
        <v>#NUM!</v>
      </c>
      <c r="GD66" s="256" t="e">
        <f t="shared" ca="1" si="155"/>
        <v>#NUM!</v>
      </c>
      <c r="GE66" s="256" t="e">
        <f t="shared" ca="1" si="155"/>
        <v>#NUM!</v>
      </c>
      <c r="GF66" s="256" t="e">
        <f t="shared" ca="1" si="155"/>
        <v>#NUM!</v>
      </c>
      <c r="GG66" s="256" t="e">
        <f t="shared" ca="1" si="155"/>
        <v>#NUM!</v>
      </c>
      <c r="GH66" s="256" t="e">
        <f t="shared" ca="1" si="155"/>
        <v>#NUM!</v>
      </c>
      <c r="GI66" s="256" t="e">
        <f t="shared" ca="1" si="155"/>
        <v>#NUM!</v>
      </c>
      <c r="GJ66" s="256" t="e">
        <f t="shared" ca="1" si="155"/>
        <v>#NUM!</v>
      </c>
      <c r="GK66" s="256" t="e">
        <f t="shared" ca="1" si="155"/>
        <v>#NUM!</v>
      </c>
      <c r="GL66" s="256" t="e">
        <f t="shared" ca="1" si="155"/>
        <v>#NUM!</v>
      </c>
      <c r="GM66" s="256" t="e">
        <f t="shared" ca="1" si="155"/>
        <v>#NUM!</v>
      </c>
      <c r="GN66" s="256" t="e">
        <f t="shared" ca="1" si="155"/>
        <v>#NUM!</v>
      </c>
      <c r="GO66" s="256" t="e">
        <f t="shared" ca="1" si="155"/>
        <v>#NUM!</v>
      </c>
      <c r="GP66" s="256" t="e">
        <f t="shared" ca="1" si="155"/>
        <v>#NUM!</v>
      </c>
      <c r="GQ66" s="256" t="e">
        <f t="shared" ca="1" si="155"/>
        <v>#NUM!</v>
      </c>
      <c r="GR66" s="256" t="e">
        <f t="shared" ca="1" si="155"/>
        <v>#NUM!</v>
      </c>
      <c r="GS66" s="256" t="e">
        <f t="shared" ca="1" si="155"/>
        <v>#NUM!</v>
      </c>
      <c r="GT66" s="256" t="e">
        <f t="shared" ref="GT66:JE66" ca="1" si="156">GT65*GT62</f>
        <v>#NUM!</v>
      </c>
      <c r="GU66" s="256" t="e">
        <f t="shared" ca="1" si="156"/>
        <v>#NUM!</v>
      </c>
      <c r="GV66" s="256" t="e">
        <f t="shared" ca="1" si="156"/>
        <v>#NUM!</v>
      </c>
      <c r="GW66" s="256" t="e">
        <f t="shared" ca="1" si="156"/>
        <v>#NUM!</v>
      </c>
      <c r="GX66" s="256" t="e">
        <f t="shared" ca="1" si="156"/>
        <v>#NUM!</v>
      </c>
      <c r="GY66" s="256" t="e">
        <f t="shared" ca="1" si="156"/>
        <v>#NUM!</v>
      </c>
      <c r="GZ66" s="256" t="e">
        <f t="shared" ca="1" si="156"/>
        <v>#NUM!</v>
      </c>
      <c r="HA66" s="256" t="e">
        <f t="shared" ca="1" si="156"/>
        <v>#NUM!</v>
      </c>
      <c r="HB66" s="256" t="e">
        <f t="shared" ca="1" si="156"/>
        <v>#NUM!</v>
      </c>
      <c r="HC66" s="256" t="e">
        <f t="shared" ca="1" si="156"/>
        <v>#NUM!</v>
      </c>
      <c r="HD66" s="256" t="e">
        <f t="shared" ca="1" si="156"/>
        <v>#NUM!</v>
      </c>
      <c r="HE66" s="256" t="e">
        <f t="shared" ca="1" si="156"/>
        <v>#NUM!</v>
      </c>
      <c r="HF66" s="256" t="e">
        <f t="shared" ca="1" si="156"/>
        <v>#NUM!</v>
      </c>
      <c r="HG66" s="256" t="e">
        <f t="shared" ca="1" si="156"/>
        <v>#NUM!</v>
      </c>
      <c r="HH66" s="256" t="e">
        <f t="shared" ca="1" si="156"/>
        <v>#NUM!</v>
      </c>
      <c r="HI66" s="256" t="e">
        <f t="shared" ca="1" si="156"/>
        <v>#NUM!</v>
      </c>
      <c r="HJ66" s="256" t="e">
        <f t="shared" ca="1" si="156"/>
        <v>#NUM!</v>
      </c>
      <c r="HK66" s="256" t="e">
        <f t="shared" ca="1" si="156"/>
        <v>#NUM!</v>
      </c>
      <c r="HL66" s="256" t="e">
        <f t="shared" ca="1" si="156"/>
        <v>#NUM!</v>
      </c>
      <c r="HM66" s="256" t="e">
        <f t="shared" ca="1" si="156"/>
        <v>#NUM!</v>
      </c>
      <c r="HN66" s="256" t="e">
        <f t="shared" ca="1" si="156"/>
        <v>#NUM!</v>
      </c>
      <c r="HO66" s="256" t="e">
        <f t="shared" ca="1" si="156"/>
        <v>#NUM!</v>
      </c>
      <c r="HP66" s="256" t="e">
        <f t="shared" ca="1" si="156"/>
        <v>#NUM!</v>
      </c>
      <c r="HQ66" s="256" t="e">
        <f t="shared" ca="1" si="156"/>
        <v>#NUM!</v>
      </c>
      <c r="HR66" s="256" t="e">
        <f t="shared" ca="1" si="156"/>
        <v>#NUM!</v>
      </c>
      <c r="HS66" s="256" t="e">
        <f t="shared" ca="1" si="156"/>
        <v>#NUM!</v>
      </c>
      <c r="HT66" s="256" t="e">
        <f t="shared" ca="1" si="156"/>
        <v>#NUM!</v>
      </c>
      <c r="HU66" s="256" t="e">
        <f t="shared" ca="1" si="156"/>
        <v>#NUM!</v>
      </c>
      <c r="HV66" s="256" t="e">
        <f t="shared" ca="1" si="156"/>
        <v>#NUM!</v>
      </c>
      <c r="HW66" s="256" t="e">
        <f t="shared" ca="1" si="156"/>
        <v>#NUM!</v>
      </c>
      <c r="HX66" s="256" t="e">
        <f t="shared" ca="1" si="156"/>
        <v>#NUM!</v>
      </c>
      <c r="HY66" s="256" t="e">
        <f t="shared" ca="1" si="156"/>
        <v>#NUM!</v>
      </c>
      <c r="HZ66" s="256" t="e">
        <f t="shared" ca="1" si="156"/>
        <v>#NUM!</v>
      </c>
      <c r="IA66" s="256" t="e">
        <f t="shared" ca="1" si="156"/>
        <v>#NUM!</v>
      </c>
      <c r="IB66" s="256" t="e">
        <f t="shared" ca="1" si="156"/>
        <v>#NUM!</v>
      </c>
      <c r="IC66" s="256" t="e">
        <f t="shared" ca="1" si="156"/>
        <v>#NUM!</v>
      </c>
      <c r="ID66" s="256" t="e">
        <f t="shared" ca="1" si="156"/>
        <v>#NUM!</v>
      </c>
      <c r="IE66" s="256" t="e">
        <f t="shared" ca="1" si="156"/>
        <v>#NUM!</v>
      </c>
      <c r="IF66" s="256" t="e">
        <f t="shared" ca="1" si="156"/>
        <v>#NUM!</v>
      </c>
      <c r="IG66" s="256" t="e">
        <f t="shared" ca="1" si="156"/>
        <v>#NUM!</v>
      </c>
      <c r="IH66" s="256" t="e">
        <f t="shared" ca="1" si="156"/>
        <v>#NUM!</v>
      </c>
      <c r="II66" s="256" t="e">
        <f t="shared" ca="1" si="156"/>
        <v>#NUM!</v>
      </c>
      <c r="IJ66" s="256" t="e">
        <f t="shared" ca="1" si="156"/>
        <v>#NUM!</v>
      </c>
      <c r="IK66" s="256" t="e">
        <f t="shared" ca="1" si="156"/>
        <v>#NUM!</v>
      </c>
      <c r="IL66" s="256" t="e">
        <f t="shared" ca="1" si="156"/>
        <v>#NUM!</v>
      </c>
      <c r="IM66" s="256" t="e">
        <f t="shared" ca="1" si="156"/>
        <v>#NUM!</v>
      </c>
      <c r="IN66" s="256" t="e">
        <f t="shared" ca="1" si="156"/>
        <v>#NUM!</v>
      </c>
      <c r="IO66" s="256" t="e">
        <f t="shared" ca="1" si="156"/>
        <v>#NUM!</v>
      </c>
      <c r="IP66" s="256" t="e">
        <f t="shared" ca="1" si="156"/>
        <v>#NUM!</v>
      </c>
      <c r="IQ66" s="256" t="e">
        <f t="shared" ca="1" si="156"/>
        <v>#NUM!</v>
      </c>
      <c r="IR66" s="256" t="e">
        <f t="shared" ca="1" si="156"/>
        <v>#NUM!</v>
      </c>
      <c r="IS66" s="256" t="e">
        <f t="shared" ca="1" si="156"/>
        <v>#NUM!</v>
      </c>
      <c r="IT66" s="256" t="e">
        <f t="shared" ca="1" si="156"/>
        <v>#NUM!</v>
      </c>
      <c r="IU66" s="256" t="e">
        <f t="shared" ca="1" si="156"/>
        <v>#NUM!</v>
      </c>
      <c r="IV66" s="256" t="e">
        <f t="shared" ca="1" si="156"/>
        <v>#NUM!</v>
      </c>
      <c r="IW66" s="256" t="e">
        <f t="shared" ca="1" si="156"/>
        <v>#NUM!</v>
      </c>
      <c r="IX66" s="256" t="e">
        <f t="shared" ca="1" si="156"/>
        <v>#NUM!</v>
      </c>
      <c r="IY66" s="256" t="e">
        <f t="shared" ca="1" si="156"/>
        <v>#NUM!</v>
      </c>
      <c r="IZ66" s="256" t="e">
        <f t="shared" ca="1" si="156"/>
        <v>#NUM!</v>
      </c>
      <c r="JA66" s="256" t="e">
        <f t="shared" ca="1" si="156"/>
        <v>#NUM!</v>
      </c>
      <c r="JB66" s="256" t="e">
        <f t="shared" ca="1" si="156"/>
        <v>#NUM!</v>
      </c>
      <c r="JC66" s="256" t="e">
        <f t="shared" ca="1" si="156"/>
        <v>#NUM!</v>
      </c>
      <c r="JD66" s="256" t="e">
        <f t="shared" ca="1" si="156"/>
        <v>#NUM!</v>
      </c>
      <c r="JE66" s="256" t="e">
        <f t="shared" ca="1" si="156"/>
        <v>#NUM!</v>
      </c>
      <c r="JF66" s="256" t="e">
        <f t="shared" ref="JF66:JL66" ca="1" si="157">JF65*JF62</f>
        <v>#NUM!</v>
      </c>
      <c r="JG66" s="256" t="e">
        <f t="shared" ca="1" si="157"/>
        <v>#NUM!</v>
      </c>
      <c r="JH66" s="256" t="e">
        <f t="shared" ca="1" si="157"/>
        <v>#NUM!</v>
      </c>
      <c r="JI66" s="256" t="e">
        <f t="shared" ca="1" si="157"/>
        <v>#NUM!</v>
      </c>
      <c r="JJ66" s="256" t="e">
        <f t="shared" ca="1" si="157"/>
        <v>#NUM!</v>
      </c>
      <c r="JK66" s="256" t="e">
        <f t="shared" ca="1" si="157"/>
        <v>#NUM!</v>
      </c>
      <c r="JL66" s="256" t="e">
        <f t="shared" ca="1" si="157"/>
        <v>#NUM!</v>
      </c>
      <c r="JM66" s="251" t="s">
        <v>321</v>
      </c>
    </row>
    <row r="67" spans="1:273" s="251" customFormat="1" x14ac:dyDescent="0.25">
      <c r="A67" s="260"/>
      <c r="B67" s="260"/>
      <c r="C67" s="260"/>
      <c r="D67" s="251" t="s">
        <v>131</v>
      </c>
      <c r="F67" s="251" t="s">
        <v>22</v>
      </c>
      <c r="G67" s="256" t="e">
        <f ca="1">SUM(I67:AB67)</f>
        <v>#NUM!</v>
      </c>
      <c r="I67" s="256" t="e">
        <f ca="1">I61-I66</f>
        <v>#NUM!</v>
      </c>
      <c r="J67" s="256" t="e">
        <f t="shared" ref="J67:BU67" ca="1" si="158">J61-J66</f>
        <v>#NUM!</v>
      </c>
      <c r="K67" s="256" t="e">
        <f t="shared" ca="1" si="158"/>
        <v>#NUM!</v>
      </c>
      <c r="L67" s="256" t="e">
        <f t="shared" ca="1" si="158"/>
        <v>#NUM!</v>
      </c>
      <c r="M67" s="256" t="e">
        <f t="shared" ca="1" si="158"/>
        <v>#NUM!</v>
      </c>
      <c r="N67" s="256" t="e">
        <f t="shared" ca="1" si="158"/>
        <v>#NUM!</v>
      </c>
      <c r="O67" s="256" t="e">
        <f t="shared" ca="1" si="158"/>
        <v>#NUM!</v>
      </c>
      <c r="P67" s="256" t="e">
        <f t="shared" ca="1" si="158"/>
        <v>#NUM!</v>
      </c>
      <c r="Q67" s="256" t="e">
        <f t="shared" ca="1" si="158"/>
        <v>#NUM!</v>
      </c>
      <c r="R67" s="256" t="e">
        <f t="shared" ca="1" si="158"/>
        <v>#NUM!</v>
      </c>
      <c r="S67" s="256" t="e">
        <f t="shared" ca="1" si="158"/>
        <v>#NUM!</v>
      </c>
      <c r="T67" s="256" t="e">
        <f t="shared" ca="1" si="158"/>
        <v>#NUM!</v>
      </c>
      <c r="U67" s="256" t="e">
        <f t="shared" ca="1" si="158"/>
        <v>#NUM!</v>
      </c>
      <c r="V67" s="256" t="e">
        <f t="shared" ca="1" si="158"/>
        <v>#NUM!</v>
      </c>
      <c r="W67" s="256" t="e">
        <f t="shared" ca="1" si="158"/>
        <v>#NUM!</v>
      </c>
      <c r="X67" s="256" t="e">
        <f t="shared" ca="1" si="158"/>
        <v>#NUM!</v>
      </c>
      <c r="Y67" s="256" t="e">
        <f t="shared" ca="1" si="158"/>
        <v>#NUM!</v>
      </c>
      <c r="Z67" s="256" t="e">
        <f t="shared" ca="1" si="158"/>
        <v>#NUM!</v>
      </c>
      <c r="AA67" s="256" t="e">
        <f t="shared" ca="1" si="158"/>
        <v>#NUM!</v>
      </c>
      <c r="AB67" s="256" t="e">
        <f t="shared" ca="1" si="158"/>
        <v>#NUM!</v>
      </c>
      <c r="AC67" s="256" t="e">
        <f t="shared" ca="1" si="158"/>
        <v>#NUM!</v>
      </c>
      <c r="AD67" s="256" t="e">
        <f t="shared" ca="1" si="158"/>
        <v>#NUM!</v>
      </c>
      <c r="AE67" s="256" t="e">
        <f t="shared" ca="1" si="158"/>
        <v>#NUM!</v>
      </c>
      <c r="AF67" s="256" t="e">
        <f t="shared" ca="1" si="158"/>
        <v>#NUM!</v>
      </c>
      <c r="AG67" s="256" t="e">
        <f t="shared" ca="1" si="158"/>
        <v>#NUM!</v>
      </c>
      <c r="AH67" s="256" t="e">
        <f t="shared" ca="1" si="158"/>
        <v>#NUM!</v>
      </c>
      <c r="AI67" s="256" t="e">
        <f t="shared" ca="1" si="158"/>
        <v>#NUM!</v>
      </c>
      <c r="AJ67" s="256" t="e">
        <f t="shared" ca="1" si="158"/>
        <v>#NUM!</v>
      </c>
      <c r="AK67" s="256" t="e">
        <f t="shared" ca="1" si="158"/>
        <v>#NUM!</v>
      </c>
      <c r="AL67" s="256" t="e">
        <f t="shared" ca="1" si="158"/>
        <v>#NUM!</v>
      </c>
      <c r="AM67" s="256" t="e">
        <f t="shared" ca="1" si="158"/>
        <v>#NUM!</v>
      </c>
      <c r="AN67" s="256" t="e">
        <f t="shared" ca="1" si="158"/>
        <v>#NUM!</v>
      </c>
      <c r="AO67" s="256" t="e">
        <f t="shared" ca="1" si="158"/>
        <v>#NUM!</v>
      </c>
      <c r="AP67" s="256" t="e">
        <f t="shared" ca="1" si="158"/>
        <v>#NUM!</v>
      </c>
      <c r="AQ67" s="256" t="e">
        <f t="shared" ca="1" si="158"/>
        <v>#NUM!</v>
      </c>
      <c r="AR67" s="256" t="e">
        <f t="shared" ca="1" si="158"/>
        <v>#NUM!</v>
      </c>
      <c r="AS67" s="256" t="e">
        <f t="shared" ca="1" si="158"/>
        <v>#NUM!</v>
      </c>
      <c r="AT67" s="256" t="e">
        <f t="shared" ca="1" si="158"/>
        <v>#NUM!</v>
      </c>
      <c r="AU67" s="256" t="e">
        <f t="shared" ca="1" si="158"/>
        <v>#NUM!</v>
      </c>
      <c r="AV67" s="256" t="e">
        <f t="shared" ca="1" si="158"/>
        <v>#NUM!</v>
      </c>
      <c r="AW67" s="256" t="e">
        <f t="shared" ca="1" si="158"/>
        <v>#NUM!</v>
      </c>
      <c r="AX67" s="256" t="e">
        <f t="shared" ca="1" si="158"/>
        <v>#NUM!</v>
      </c>
      <c r="AY67" s="256" t="e">
        <f t="shared" ca="1" si="158"/>
        <v>#NUM!</v>
      </c>
      <c r="AZ67" s="256" t="e">
        <f t="shared" ca="1" si="158"/>
        <v>#NUM!</v>
      </c>
      <c r="BA67" s="256" t="e">
        <f t="shared" ca="1" si="158"/>
        <v>#NUM!</v>
      </c>
      <c r="BB67" s="256" t="e">
        <f t="shared" ca="1" si="158"/>
        <v>#NUM!</v>
      </c>
      <c r="BC67" s="256" t="e">
        <f t="shared" ca="1" si="158"/>
        <v>#NUM!</v>
      </c>
      <c r="BD67" s="256" t="e">
        <f t="shared" ca="1" si="158"/>
        <v>#NUM!</v>
      </c>
      <c r="BE67" s="256" t="e">
        <f t="shared" ca="1" si="158"/>
        <v>#NUM!</v>
      </c>
      <c r="BF67" s="256" t="e">
        <f t="shared" ca="1" si="158"/>
        <v>#NUM!</v>
      </c>
      <c r="BG67" s="256" t="e">
        <f t="shared" ca="1" si="158"/>
        <v>#NUM!</v>
      </c>
      <c r="BH67" s="256" t="e">
        <f t="shared" ca="1" si="158"/>
        <v>#NUM!</v>
      </c>
      <c r="BI67" s="256" t="e">
        <f t="shared" ca="1" si="158"/>
        <v>#NUM!</v>
      </c>
      <c r="BJ67" s="256" t="e">
        <f t="shared" ca="1" si="158"/>
        <v>#NUM!</v>
      </c>
      <c r="BK67" s="256" t="e">
        <f t="shared" ca="1" si="158"/>
        <v>#NUM!</v>
      </c>
      <c r="BL67" s="256" t="e">
        <f t="shared" ca="1" si="158"/>
        <v>#NUM!</v>
      </c>
      <c r="BM67" s="256" t="e">
        <f t="shared" ca="1" si="158"/>
        <v>#NUM!</v>
      </c>
      <c r="BN67" s="256" t="e">
        <f t="shared" ca="1" si="158"/>
        <v>#NUM!</v>
      </c>
      <c r="BO67" s="256" t="e">
        <f t="shared" ca="1" si="158"/>
        <v>#NUM!</v>
      </c>
      <c r="BP67" s="256" t="e">
        <f t="shared" ca="1" si="158"/>
        <v>#NUM!</v>
      </c>
      <c r="BQ67" s="256" t="e">
        <f t="shared" ca="1" si="158"/>
        <v>#NUM!</v>
      </c>
      <c r="BR67" s="256" t="e">
        <f t="shared" ca="1" si="158"/>
        <v>#NUM!</v>
      </c>
      <c r="BS67" s="256" t="e">
        <f t="shared" ca="1" si="158"/>
        <v>#NUM!</v>
      </c>
      <c r="BT67" s="256" t="e">
        <f t="shared" ca="1" si="158"/>
        <v>#NUM!</v>
      </c>
      <c r="BU67" s="256" t="e">
        <f t="shared" ca="1" si="158"/>
        <v>#NUM!</v>
      </c>
      <c r="BV67" s="256" t="e">
        <f t="shared" ref="BV67:EG67" ca="1" si="159">BV61-BV66</f>
        <v>#NUM!</v>
      </c>
      <c r="BW67" s="256" t="e">
        <f t="shared" ca="1" si="159"/>
        <v>#NUM!</v>
      </c>
      <c r="BX67" s="256" t="e">
        <f t="shared" ca="1" si="159"/>
        <v>#NUM!</v>
      </c>
      <c r="BY67" s="256" t="e">
        <f t="shared" ca="1" si="159"/>
        <v>#NUM!</v>
      </c>
      <c r="BZ67" s="256" t="e">
        <f t="shared" ca="1" si="159"/>
        <v>#NUM!</v>
      </c>
      <c r="CA67" s="256" t="e">
        <f t="shared" ca="1" si="159"/>
        <v>#NUM!</v>
      </c>
      <c r="CB67" s="256" t="e">
        <f t="shared" ca="1" si="159"/>
        <v>#NUM!</v>
      </c>
      <c r="CC67" s="256" t="e">
        <f t="shared" ca="1" si="159"/>
        <v>#NUM!</v>
      </c>
      <c r="CD67" s="256" t="e">
        <f t="shared" ca="1" si="159"/>
        <v>#NUM!</v>
      </c>
      <c r="CE67" s="256" t="e">
        <f t="shared" ca="1" si="159"/>
        <v>#NUM!</v>
      </c>
      <c r="CF67" s="256" t="e">
        <f t="shared" ca="1" si="159"/>
        <v>#NUM!</v>
      </c>
      <c r="CG67" s="256" t="e">
        <f t="shared" ca="1" si="159"/>
        <v>#NUM!</v>
      </c>
      <c r="CH67" s="256" t="e">
        <f t="shared" ca="1" si="159"/>
        <v>#NUM!</v>
      </c>
      <c r="CI67" s="256" t="e">
        <f t="shared" ca="1" si="159"/>
        <v>#NUM!</v>
      </c>
      <c r="CJ67" s="256" t="e">
        <f t="shared" ca="1" si="159"/>
        <v>#NUM!</v>
      </c>
      <c r="CK67" s="256" t="e">
        <f t="shared" ca="1" si="159"/>
        <v>#NUM!</v>
      </c>
      <c r="CL67" s="256" t="e">
        <f t="shared" ca="1" si="159"/>
        <v>#NUM!</v>
      </c>
      <c r="CM67" s="256" t="e">
        <f t="shared" ca="1" si="159"/>
        <v>#NUM!</v>
      </c>
      <c r="CN67" s="256" t="e">
        <f t="shared" ca="1" si="159"/>
        <v>#NUM!</v>
      </c>
      <c r="CO67" s="256" t="e">
        <f t="shared" ca="1" si="159"/>
        <v>#NUM!</v>
      </c>
      <c r="CP67" s="256" t="e">
        <f t="shared" ca="1" si="159"/>
        <v>#NUM!</v>
      </c>
      <c r="CQ67" s="256" t="e">
        <f t="shared" ca="1" si="159"/>
        <v>#NUM!</v>
      </c>
      <c r="CR67" s="256" t="e">
        <f t="shared" ca="1" si="159"/>
        <v>#NUM!</v>
      </c>
      <c r="CS67" s="256" t="e">
        <f t="shared" ca="1" si="159"/>
        <v>#NUM!</v>
      </c>
      <c r="CT67" s="256" t="e">
        <f t="shared" ca="1" si="159"/>
        <v>#NUM!</v>
      </c>
      <c r="CU67" s="256" t="e">
        <f t="shared" ca="1" si="159"/>
        <v>#NUM!</v>
      </c>
      <c r="CV67" s="256" t="e">
        <f t="shared" ca="1" si="159"/>
        <v>#NUM!</v>
      </c>
      <c r="CW67" s="256" t="e">
        <f t="shared" ca="1" si="159"/>
        <v>#NUM!</v>
      </c>
      <c r="CX67" s="256" t="e">
        <f t="shared" ca="1" si="159"/>
        <v>#NUM!</v>
      </c>
      <c r="CY67" s="256" t="e">
        <f t="shared" ca="1" si="159"/>
        <v>#NUM!</v>
      </c>
      <c r="CZ67" s="256" t="e">
        <f t="shared" ca="1" si="159"/>
        <v>#NUM!</v>
      </c>
      <c r="DA67" s="256" t="e">
        <f t="shared" ca="1" si="159"/>
        <v>#NUM!</v>
      </c>
      <c r="DB67" s="256" t="e">
        <f t="shared" ca="1" si="159"/>
        <v>#NUM!</v>
      </c>
      <c r="DC67" s="256" t="e">
        <f t="shared" ca="1" si="159"/>
        <v>#NUM!</v>
      </c>
      <c r="DD67" s="256" t="e">
        <f t="shared" ca="1" si="159"/>
        <v>#NUM!</v>
      </c>
      <c r="DE67" s="256" t="e">
        <f t="shared" ca="1" si="159"/>
        <v>#NUM!</v>
      </c>
      <c r="DF67" s="256" t="e">
        <f t="shared" ca="1" si="159"/>
        <v>#NUM!</v>
      </c>
      <c r="DG67" s="256" t="e">
        <f t="shared" ca="1" si="159"/>
        <v>#NUM!</v>
      </c>
      <c r="DH67" s="256" t="e">
        <f t="shared" ca="1" si="159"/>
        <v>#NUM!</v>
      </c>
      <c r="DI67" s="256" t="e">
        <f t="shared" ca="1" si="159"/>
        <v>#NUM!</v>
      </c>
      <c r="DJ67" s="256" t="e">
        <f t="shared" ca="1" si="159"/>
        <v>#NUM!</v>
      </c>
      <c r="DK67" s="256" t="e">
        <f t="shared" ca="1" si="159"/>
        <v>#NUM!</v>
      </c>
      <c r="DL67" s="256" t="e">
        <f t="shared" ca="1" si="159"/>
        <v>#NUM!</v>
      </c>
      <c r="DM67" s="256" t="e">
        <f t="shared" ca="1" si="159"/>
        <v>#NUM!</v>
      </c>
      <c r="DN67" s="256" t="e">
        <f t="shared" ca="1" si="159"/>
        <v>#NUM!</v>
      </c>
      <c r="DO67" s="256" t="e">
        <f t="shared" ca="1" si="159"/>
        <v>#NUM!</v>
      </c>
      <c r="DP67" s="256" t="e">
        <f t="shared" ca="1" si="159"/>
        <v>#NUM!</v>
      </c>
      <c r="DQ67" s="256" t="e">
        <f t="shared" ca="1" si="159"/>
        <v>#NUM!</v>
      </c>
      <c r="DR67" s="256" t="e">
        <f t="shared" ca="1" si="159"/>
        <v>#NUM!</v>
      </c>
      <c r="DS67" s="256" t="e">
        <f t="shared" ca="1" si="159"/>
        <v>#NUM!</v>
      </c>
      <c r="DT67" s="256" t="e">
        <f t="shared" ca="1" si="159"/>
        <v>#NUM!</v>
      </c>
      <c r="DU67" s="256" t="e">
        <f t="shared" ca="1" si="159"/>
        <v>#NUM!</v>
      </c>
      <c r="DV67" s="256" t="e">
        <f t="shared" ca="1" si="159"/>
        <v>#NUM!</v>
      </c>
      <c r="DW67" s="256" t="e">
        <f t="shared" ca="1" si="159"/>
        <v>#NUM!</v>
      </c>
      <c r="DX67" s="256" t="e">
        <f t="shared" ca="1" si="159"/>
        <v>#NUM!</v>
      </c>
      <c r="DY67" s="256" t="e">
        <f t="shared" ca="1" si="159"/>
        <v>#NUM!</v>
      </c>
      <c r="DZ67" s="256" t="e">
        <f t="shared" ca="1" si="159"/>
        <v>#NUM!</v>
      </c>
      <c r="EA67" s="256" t="e">
        <f t="shared" ca="1" si="159"/>
        <v>#NUM!</v>
      </c>
      <c r="EB67" s="256" t="e">
        <f t="shared" ca="1" si="159"/>
        <v>#NUM!</v>
      </c>
      <c r="EC67" s="256" t="e">
        <f t="shared" ca="1" si="159"/>
        <v>#NUM!</v>
      </c>
      <c r="ED67" s="256" t="e">
        <f t="shared" ca="1" si="159"/>
        <v>#NUM!</v>
      </c>
      <c r="EE67" s="256" t="e">
        <f t="shared" ca="1" si="159"/>
        <v>#NUM!</v>
      </c>
      <c r="EF67" s="256" t="e">
        <f t="shared" ca="1" si="159"/>
        <v>#NUM!</v>
      </c>
      <c r="EG67" s="256" t="e">
        <f t="shared" ca="1" si="159"/>
        <v>#NUM!</v>
      </c>
      <c r="EH67" s="256" t="e">
        <f t="shared" ref="EH67:GS67" ca="1" si="160">EH61-EH66</f>
        <v>#NUM!</v>
      </c>
      <c r="EI67" s="256" t="e">
        <f t="shared" ca="1" si="160"/>
        <v>#NUM!</v>
      </c>
      <c r="EJ67" s="256" t="e">
        <f t="shared" ca="1" si="160"/>
        <v>#NUM!</v>
      </c>
      <c r="EK67" s="256" t="e">
        <f t="shared" ca="1" si="160"/>
        <v>#NUM!</v>
      </c>
      <c r="EL67" s="256" t="e">
        <f t="shared" ca="1" si="160"/>
        <v>#NUM!</v>
      </c>
      <c r="EM67" s="256" t="e">
        <f t="shared" ca="1" si="160"/>
        <v>#NUM!</v>
      </c>
      <c r="EN67" s="256" t="e">
        <f t="shared" ca="1" si="160"/>
        <v>#NUM!</v>
      </c>
      <c r="EO67" s="256" t="e">
        <f t="shared" ca="1" si="160"/>
        <v>#NUM!</v>
      </c>
      <c r="EP67" s="256" t="e">
        <f t="shared" ca="1" si="160"/>
        <v>#NUM!</v>
      </c>
      <c r="EQ67" s="256" t="e">
        <f t="shared" ca="1" si="160"/>
        <v>#NUM!</v>
      </c>
      <c r="ER67" s="256" t="e">
        <f t="shared" ca="1" si="160"/>
        <v>#NUM!</v>
      </c>
      <c r="ES67" s="256" t="e">
        <f t="shared" ca="1" si="160"/>
        <v>#NUM!</v>
      </c>
      <c r="ET67" s="256" t="e">
        <f t="shared" ca="1" si="160"/>
        <v>#NUM!</v>
      </c>
      <c r="EU67" s="256" t="e">
        <f t="shared" ca="1" si="160"/>
        <v>#NUM!</v>
      </c>
      <c r="EV67" s="256" t="e">
        <f t="shared" ca="1" si="160"/>
        <v>#NUM!</v>
      </c>
      <c r="EW67" s="256" t="e">
        <f t="shared" ca="1" si="160"/>
        <v>#NUM!</v>
      </c>
      <c r="EX67" s="256" t="e">
        <f t="shared" ca="1" si="160"/>
        <v>#NUM!</v>
      </c>
      <c r="EY67" s="256" t="e">
        <f t="shared" ca="1" si="160"/>
        <v>#NUM!</v>
      </c>
      <c r="EZ67" s="256" t="e">
        <f t="shared" ca="1" si="160"/>
        <v>#NUM!</v>
      </c>
      <c r="FA67" s="256" t="e">
        <f t="shared" ca="1" si="160"/>
        <v>#NUM!</v>
      </c>
      <c r="FB67" s="256" t="e">
        <f t="shared" ca="1" si="160"/>
        <v>#NUM!</v>
      </c>
      <c r="FC67" s="256" t="e">
        <f t="shared" ca="1" si="160"/>
        <v>#NUM!</v>
      </c>
      <c r="FD67" s="256" t="e">
        <f t="shared" ca="1" si="160"/>
        <v>#NUM!</v>
      </c>
      <c r="FE67" s="256" t="e">
        <f t="shared" ca="1" si="160"/>
        <v>#NUM!</v>
      </c>
      <c r="FF67" s="256" t="e">
        <f t="shared" ca="1" si="160"/>
        <v>#NUM!</v>
      </c>
      <c r="FG67" s="256" t="e">
        <f t="shared" ca="1" si="160"/>
        <v>#NUM!</v>
      </c>
      <c r="FH67" s="256" t="e">
        <f t="shared" ca="1" si="160"/>
        <v>#NUM!</v>
      </c>
      <c r="FI67" s="256" t="e">
        <f t="shared" ca="1" si="160"/>
        <v>#NUM!</v>
      </c>
      <c r="FJ67" s="256" t="e">
        <f t="shared" ca="1" si="160"/>
        <v>#NUM!</v>
      </c>
      <c r="FK67" s="256" t="e">
        <f t="shared" ca="1" si="160"/>
        <v>#NUM!</v>
      </c>
      <c r="FL67" s="256" t="e">
        <f t="shared" ca="1" si="160"/>
        <v>#NUM!</v>
      </c>
      <c r="FM67" s="256" t="e">
        <f t="shared" ca="1" si="160"/>
        <v>#NUM!</v>
      </c>
      <c r="FN67" s="256" t="e">
        <f t="shared" ca="1" si="160"/>
        <v>#NUM!</v>
      </c>
      <c r="FO67" s="256" t="e">
        <f t="shared" ca="1" si="160"/>
        <v>#NUM!</v>
      </c>
      <c r="FP67" s="256" t="e">
        <f t="shared" ca="1" si="160"/>
        <v>#NUM!</v>
      </c>
      <c r="FQ67" s="256" t="e">
        <f t="shared" ca="1" si="160"/>
        <v>#NUM!</v>
      </c>
      <c r="FR67" s="256" t="e">
        <f t="shared" ca="1" si="160"/>
        <v>#NUM!</v>
      </c>
      <c r="FS67" s="256" t="e">
        <f t="shared" ca="1" si="160"/>
        <v>#NUM!</v>
      </c>
      <c r="FT67" s="256" t="e">
        <f t="shared" ca="1" si="160"/>
        <v>#NUM!</v>
      </c>
      <c r="FU67" s="256" t="e">
        <f t="shared" ca="1" si="160"/>
        <v>#NUM!</v>
      </c>
      <c r="FV67" s="256" t="e">
        <f t="shared" ca="1" si="160"/>
        <v>#NUM!</v>
      </c>
      <c r="FW67" s="256" t="e">
        <f t="shared" ca="1" si="160"/>
        <v>#NUM!</v>
      </c>
      <c r="FX67" s="256" t="e">
        <f t="shared" ca="1" si="160"/>
        <v>#NUM!</v>
      </c>
      <c r="FY67" s="256" t="e">
        <f t="shared" ca="1" si="160"/>
        <v>#NUM!</v>
      </c>
      <c r="FZ67" s="256" t="e">
        <f t="shared" ca="1" si="160"/>
        <v>#NUM!</v>
      </c>
      <c r="GA67" s="256" t="e">
        <f t="shared" ca="1" si="160"/>
        <v>#NUM!</v>
      </c>
      <c r="GB67" s="256" t="e">
        <f t="shared" ca="1" si="160"/>
        <v>#NUM!</v>
      </c>
      <c r="GC67" s="256" t="e">
        <f t="shared" ca="1" si="160"/>
        <v>#NUM!</v>
      </c>
      <c r="GD67" s="256" t="e">
        <f t="shared" ca="1" si="160"/>
        <v>#NUM!</v>
      </c>
      <c r="GE67" s="256" t="e">
        <f t="shared" ca="1" si="160"/>
        <v>#NUM!</v>
      </c>
      <c r="GF67" s="256" t="e">
        <f t="shared" ca="1" si="160"/>
        <v>#NUM!</v>
      </c>
      <c r="GG67" s="256" t="e">
        <f t="shared" ca="1" si="160"/>
        <v>#NUM!</v>
      </c>
      <c r="GH67" s="256" t="e">
        <f t="shared" ca="1" si="160"/>
        <v>#NUM!</v>
      </c>
      <c r="GI67" s="256" t="e">
        <f t="shared" ca="1" si="160"/>
        <v>#NUM!</v>
      </c>
      <c r="GJ67" s="256" t="e">
        <f t="shared" ca="1" si="160"/>
        <v>#NUM!</v>
      </c>
      <c r="GK67" s="256" t="e">
        <f t="shared" ca="1" si="160"/>
        <v>#NUM!</v>
      </c>
      <c r="GL67" s="256" t="e">
        <f t="shared" ca="1" si="160"/>
        <v>#NUM!</v>
      </c>
      <c r="GM67" s="256" t="e">
        <f t="shared" ca="1" si="160"/>
        <v>#NUM!</v>
      </c>
      <c r="GN67" s="256" t="e">
        <f t="shared" ca="1" si="160"/>
        <v>#NUM!</v>
      </c>
      <c r="GO67" s="256" t="e">
        <f t="shared" ca="1" si="160"/>
        <v>#NUM!</v>
      </c>
      <c r="GP67" s="256" t="e">
        <f t="shared" ca="1" si="160"/>
        <v>#NUM!</v>
      </c>
      <c r="GQ67" s="256" t="e">
        <f t="shared" ca="1" si="160"/>
        <v>#NUM!</v>
      </c>
      <c r="GR67" s="256" t="e">
        <f t="shared" ca="1" si="160"/>
        <v>#NUM!</v>
      </c>
      <c r="GS67" s="256" t="e">
        <f t="shared" ca="1" si="160"/>
        <v>#NUM!</v>
      </c>
      <c r="GT67" s="256" t="e">
        <f t="shared" ref="GT67:JE67" ca="1" si="161">GT61-GT66</f>
        <v>#NUM!</v>
      </c>
      <c r="GU67" s="256" t="e">
        <f t="shared" ca="1" si="161"/>
        <v>#NUM!</v>
      </c>
      <c r="GV67" s="256" t="e">
        <f t="shared" ca="1" si="161"/>
        <v>#NUM!</v>
      </c>
      <c r="GW67" s="256" t="e">
        <f t="shared" ca="1" si="161"/>
        <v>#NUM!</v>
      </c>
      <c r="GX67" s="256" t="e">
        <f t="shared" ca="1" si="161"/>
        <v>#NUM!</v>
      </c>
      <c r="GY67" s="256" t="e">
        <f t="shared" ca="1" si="161"/>
        <v>#NUM!</v>
      </c>
      <c r="GZ67" s="256" t="e">
        <f t="shared" ca="1" si="161"/>
        <v>#NUM!</v>
      </c>
      <c r="HA67" s="256" t="e">
        <f t="shared" ca="1" si="161"/>
        <v>#NUM!</v>
      </c>
      <c r="HB67" s="256" t="e">
        <f t="shared" ca="1" si="161"/>
        <v>#NUM!</v>
      </c>
      <c r="HC67" s="256" t="e">
        <f t="shared" ca="1" si="161"/>
        <v>#NUM!</v>
      </c>
      <c r="HD67" s="256" t="e">
        <f t="shared" ca="1" si="161"/>
        <v>#NUM!</v>
      </c>
      <c r="HE67" s="256" t="e">
        <f t="shared" ca="1" si="161"/>
        <v>#NUM!</v>
      </c>
      <c r="HF67" s="256" t="e">
        <f t="shared" ca="1" si="161"/>
        <v>#NUM!</v>
      </c>
      <c r="HG67" s="256" t="e">
        <f t="shared" ca="1" si="161"/>
        <v>#NUM!</v>
      </c>
      <c r="HH67" s="256" t="e">
        <f t="shared" ca="1" si="161"/>
        <v>#NUM!</v>
      </c>
      <c r="HI67" s="256" t="e">
        <f t="shared" ca="1" si="161"/>
        <v>#NUM!</v>
      </c>
      <c r="HJ67" s="256" t="e">
        <f t="shared" ca="1" si="161"/>
        <v>#NUM!</v>
      </c>
      <c r="HK67" s="256" t="e">
        <f t="shared" ca="1" si="161"/>
        <v>#NUM!</v>
      </c>
      <c r="HL67" s="256" t="e">
        <f t="shared" ca="1" si="161"/>
        <v>#NUM!</v>
      </c>
      <c r="HM67" s="256" t="e">
        <f t="shared" ca="1" si="161"/>
        <v>#NUM!</v>
      </c>
      <c r="HN67" s="256" t="e">
        <f t="shared" ca="1" si="161"/>
        <v>#NUM!</v>
      </c>
      <c r="HO67" s="256" t="e">
        <f t="shared" ca="1" si="161"/>
        <v>#NUM!</v>
      </c>
      <c r="HP67" s="256" t="e">
        <f t="shared" ca="1" si="161"/>
        <v>#NUM!</v>
      </c>
      <c r="HQ67" s="256" t="e">
        <f t="shared" ca="1" si="161"/>
        <v>#NUM!</v>
      </c>
      <c r="HR67" s="256" t="e">
        <f t="shared" ca="1" si="161"/>
        <v>#NUM!</v>
      </c>
      <c r="HS67" s="256" t="e">
        <f t="shared" ca="1" si="161"/>
        <v>#NUM!</v>
      </c>
      <c r="HT67" s="256" t="e">
        <f t="shared" ca="1" si="161"/>
        <v>#NUM!</v>
      </c>
      <c r="HU67" s="256" t="e">
        <f t="shared" ca="1" si="161"/>
        <v>#NUM!</v>
      </c>
      <c r="HV67" s="256" t="e">
        <f t="shared" ca="1" si="161"/>
        <v>#NUM!</v>
      </c>
      <c r="HW67" s="256" t="e">
        <f t="shared" ca="1" si="161"/>
        <v>#NUM!</v>
      </c>
      <c r="HX67" s="256" t="e">
        <f t="shared" ca="1" si="161"/>
        <v>#NUM!</v>
      </c>
      <c r="HY67" s="256" t="e">
        <f t="shared" ca="1" si="161"/>
        <v>#NUM!</v>
      </c>
      <c r="HZ67" s="256" t="e">
        <f t="shared" ca="1" si="161"/>
        <v>#NUM!</v>
      </c>
      <c r="IA67" s="256" t="e">
        <f t="shared" ca="1" si="161"/>
        <v>#NUM!</v>
      </c>
      <c r="IB67" s="256" t="e">
        <f t="shared" ca="1" si="161"/>
        <v>#NUM!</v>
      </c>
      <c r="IC67" s="256" t="e">
        <f t="shared" ca="1" si="161"/>
        <v>#NUM!</v>
      </c>
      <c r="ID67" s="256" t="e">
        <f t="shared" ca="1" si="161"/>
        <v>#NUM!</v>
      </c>
      <c r="IE67" s="256" t="e">
        <f t="shared" ca="1" si="161"/>
        <v>#NUM!</v>
      </c>
      <c r="IF67" s="256" t="e">
        <f t="shared" ca="1" si="161"/>
        <v>#NUM!</v>
      </c>
      <c r="IG67" s="256" t="e">
        <f t="shared" ca="1" si="161"/>
        <v>#NUM!</v>
      </c>
      <c r="IH67" s="256" t="e">
        <f t="shared" ca="1" si="161"/>
        <v>#NUM!</v>
      </c>
      <c r="II67" s="256" t="e">
        <f t="shared" ca="1" si="161"/>
        <v>#NUM!</v>
      </c>
      <c r="IJ67" s="256" t="e">
        <f t="shared" ca="1" si="161"/>
        <v>#NUM!</v>
      </c>
      <c r="IK67" s="256" t="e">
        <f t="shared" ca="1" si="161"/>
        <v>#NUM!</v>
      </c>
      <c r="IL67" s="256" t="e">
        <f t="shared" ca="1" si="161"/>
        <v>#NUM!</v>
      </c>
      <c r="IM67" s="256" t="e">
        <f t="shared" ca="1" si="161"/>
        <v>#NUM!</v>
      </c>
      <c r="IN67" s="256" t="e">
        <f t="shared" ca="1" si="161"/>
        <v>#NUM!</v>
      </c>
      <c r="IO67" s="256" t="e">
        <f t="shared" ca="1" si="161"/>
        <v>#NUM!</v>
      </c>
      <c r="IP67" s="256" t="e">
        <f t="shared" ca="1" si="161"/>
        <v>#NUM!</v>
      </c>
      <c r="IQ67" s="256" t="e">
        <f t="shared" ca="1" si="161"/>
        <v>#NUM!</v>
      </c>
      <c r="IR67" s="256" t="e">
        <f t="shared" ca="1" si="161"/>
        <v>#NUM!</v>
      </c>
      <c r="IS67" s="256" t="e">
        <f t="shared" ca="1" si="161"/>
        <v>#NUM!</v>
      </c>
      <c r="IT67" s="256" t="e">
        <f t="shared" ca="1" si="161"/>
        <v>#NUM!</v>
      </c>
      <c r="IU67" s="256" t="e">
        <f t="shared" ca="1" si="161"/>
        <v>#NUM!</v>
      </c>
      <c r="IV67" s="256" t="e">
        <f t="shared" ca="1" si="161"/>
        <v>#NUM!</v>
      </c>
      <c r="IW67" s="256" t="e">
        <f t="shared" ca="1" si="161"/>
        <v>#NUM!</v>
      </c>
      <c r="IX67" s="256" t="e">
        <f t="shared" ca="1" si="161"/>
        <v>#NUM!</v>
      </c>
      <c r="IY67" s="256" t="e">
        <f t="shared" ca="1" si="161"/>
        <v>#NUM!</v>
      </c>
      <c r="IZ67" s="256" t="e">
        <f t="shared" ca="1" si="161"/>
        <v>#NUM!</v>
      </c>
      <c r="JA67" s="256" t="e">
        <f t="shared" ca="1" si="161"/>
        <v>#NUM!</v>
      </c>
      <c r="JB67" s="256" t="e">
        <f t="shared" ca="1" si="161"/>
        <v>#NUM!</v>
      </c>
      <c r="JC67" s="256" t="e">
        <f t="shared" ca="1" si="161"/>
        <v>#NUM!</v>
      </c>
      <c r="JD67" s="256" t="e">
        <f t="shared" ca="1" si="161"/>
        <v>#NUM!</v>
      </c>
      <c r="JE67" s="256" t="e">
        <f t="shared" ca="1" si="161"/>
        <v>#NUM!</v>
      </c>
      <c r="JF67" s="256" t="e">
        <f t="shared" ref="JF67:JL67" ca="1" si="162">JF61-JF66</f>
        <v>#NUM!</v>
      </c>
      <c r="JG67" s="256" t="e">
        <f t="shared" ca="1" si="162"/>
        <v>#NUM!</v>
      </c>
      <c r="JH67" s="256" t="e">
        <f t="shared" ca="1" si="162"/>
        <v>#NUM!</v>
      </c>
      <c r="JI67" s="256" t="e">
        <f t="shared" ca="1" si="162"/>
        <v>#NUM!</v>
      </c>
      <c r="JJ67" s="256" t="e">
        <f t="shared" ca="1" si="162"/>
        <v>#NUM!</v>
      </c>
      <c r="JK67" s="256" t="e">
        <f t="shared" ca="1" si="162"/>
        <v>#NUM!</v>
      </c>
      <c r="JL67" s="256" t="e">
        <f t="shared" ca="1" si="162"/>
        <v>#NUM!</v>
      </c>
      <c r="JM67" s="251" t="s">
        <v>321</v>
      </c>
    </row>
    <row r="68" spans="1:273" s="251" customFormat="1" x14ac:dyDescent="0.25">
      <c r="A68" s="260"/>
      <c r="B68" s="295"/>
      <c r="C68" s="295"/>
      <c r="D68" s="296" t="s">
        <v>130</v>
      </c>
      <c r="E68" s="296"/>
      <c r="F68" s="296" t="s">
        <v>22</v>
      </c>
      <c r="G68" s="297" t="e">
        <f ca="1">SUM(I68:AB68)</f>
        <v>#NUM!</v>
      </c>
      <c r="H68" s="296"/>
      <c r="I68" s="298" t="e">
        <f ca="1">I67+I66+I46</f>
        <v>#NUM!</v>
      </c>
      <c r="J68" s="298" t="e">
        <f t="shared" ref="J68:BU68" ca="1" si="163">J67+J66+J46</f>
        <v>#NUM!</v>
      </c>
      <c r="K68" s="298" t="e">
        <f t="shared" ca="1" si="163"/>
        <v>#NUM!</v>
      </c>
      <c r="L68" s="298" t="e">
        <f t="shared" ca="1" si="163"/>
        <v>#NUM!</v>
      </c>
      <c r="M68" s="298" t="e">
        <f t="shared" ca="1" si="163"/>
        <v>#NUM!</v>
      </c>
      <c r="N68" s="298" t="e">
        <f t="shared" ca="1" si="163"/>
        <v>#NUM!</v>
      </c>
      <c r="O68" s="298" t="e">
        <f t="shared" ca="1" si="163"/>
        <v>#NUM!</v>
      </c>
      <c r="P68" s="298" t="e">
        <f t="shared" ca="1" si="163"/>
        <v>#NUM!</v>
      </c>
      <c r="Q68" s="298" t="e">
        <f t="shared" ca="1" si="163"/>
        <v>#NUM!</v>
      </c>
      <c r="R68" s="298" t="e">
        <f t="shared" ca="1" si="163"/>
        <v>#NUM!</v>
      </c>
      <c r="S68" s="298" t="e">
        <f t="shared" ca="1" si="163"/>
        <v>#NUM!</v>
      </c>
      <c r="T68" s="298" t="e">
        <f t="shared" ca="1" si="163"/>
        <v>#NUM!</v>
      </c>
      <c r="U68" s="298" t="e">
        <f t="shared" ca="1" si="163"/>
        <v>#NUM!</v>
      </c>
      <c r="V68" s="298" t="e">
        <f t="shared" ca="1" si="163"/>
        <v>#NUM!</v>
      </c>
      <c r="W68" s="298" t="e">
        <f t="shared" ca="1" si="163"/>
        <v>#NUM!</v>
      </c>
      <c r="X68" s="298" t="e">
        <f t="shared" ca="1" si="163"/>
        <v>#NUM!</v>
      </c>
      <c r="Y68" s="298" t="e">
        <f t="shared" ca="1" si="163"/>
        <v>#NUM!</v>
      </c>
      <c r="Z68" s="298" t="e">
        <f t="shared" ca="1" si="163"/>
        <v>#NUM!</v>
      </c>
      <c r="AA68" s="298" t="e">
        <f t="shared" ca="1" si="163"/>
        <v>#NUM!</v>
      </c>
      <c r="AB68" s="298" t="e">
        <f t="shared" ca="1" si="163"/>
        <v>#NUM!</v>
      </c>
      <c r="AC68" s="298" t="e">
        <f t="shared" ca="1" si="163"/>
        <v>#NUM!</v>
      </c>
      <c r="AD68" s="298" t="e">
        <f t="shared" ca="1" si="163"/>
        <v>#NUM!</v>
      </c>
      <c r="AE68" s="298" t="e">
        <f t="shared" ca="1" si="163"/>
        <v>#NUM!</v>
      </c>
      <c r="AF68" s="298" t="e">
        <f t="shared" ca="1" si="163"/>
        <v>#NUM!</v>
      </c>
      <c r="AG68" s="298" t="e">
        <f t="shared" ca="1" si="163"/>
        <v>#NUM!</v>
      </c>
      <c r="AH68" s="298" t="e">
        <f t="shared" ca="1" si="163"/>
        <v>#NUM!</v>
      </c>
      <c r="AI68" s="298" t="e">
        <f t="shared" ca="1" si="163"/>
        <v>#NUM!</v>
      </c>
      <c r="AJ68" s="298" t="e">
        <f t="shared" ca="1" si="163"/>
        <v>#NUM!</v>
      </c>
      <c r="AK68" s="298" t="e">
        <f t="shared" ca="1" si="163"/>
        <v>#NUM!</v>
      </c>
      <c r="AL68" s="298" t="e">
        <f t="shared" ca="1" si="163"/>
        <v>#NUM!</v>
      </c>
      <c r="AM68" s="298" t="e">
        <f t="shared" ca="1" si="163"/>
        <v>#NUM!</v>
      </c>
      <c r="AN68" s="298" t="e">
        <f t="shared" ca="1" si="163"/>
        <v>#NUM!</v>
      </c>
      <c r="AO68" s="298" t="e">
        <f t="shared" ca="1" si="163"/>
        <v>#NUM!</v>
      </c>
      <c r="AP68" s="298" t="e">
        <f t="shared" ca="1" si="163"/>
        <v>#NUM!</v>
      </c>
      <c r="AQ68" s="298" t="e">
        <f t="shared" ca="1" si="163"/>
        <v>#NUM!</v>
      </c>
      <c r="AR68" s="298" t="e">
        <f t="shared" ca="1" si="163"/>
        <v>#NUM!</v>
      </c>
      <c r="AS68" s="298" t="e">
        <f t="shared" ca="1" si="163"/>
        <v>#NUM!</v>
      </c>
      <c r="AT68" s="298" t="e">
        <f t="shared" ca="1" si="163"/>
        <v>#NUM!</v>
      </c>
      <c r="AU68" s="298" t="e">
        <f t="shared" ca="1" si="163"/>
        <v>#NUM!</v>
      </c>
      <c r="AV68" s="298" t="e">
        <f t="shared" ca="1" si="163"/>
        <v>#NUM!</v>
      </c>
      <c r="AW68" s="298" t="e">
        <f t="shared" ca="1" si="163"/>
        <v>#NUM!</v>
      </c>
      <c r="AX68" s="298" t="e">
        <f t="shared" ca="1" si="163"/>
        <v>#NUM!</v>
      </c>
      <c r="AY68" s="298" t="e">
        <f t="shared" ca="1" si="163"/>
        <v>#NUM!</v>
      </c>
      <c r="AZ68" s="298" t="e">
        <f t="shared" ca="1" si="163"/>
        <v>#NUM!</v>
      </c>
      <c r="BA68" s="298" t="e">
        <f t="shared" ca="1" si="163"/>
        <v>#NUM!</v>
      </c>
      <c r="BB68" s="298" t="e">
        <f t="shared" ca="1" si="163"/>
        <v>#NUM!</v>
      </c>
      <c r="BC68" s="298" t="e">
        <f t="shared" ca="1" si="163"/>
        <v>#NUM!</v>
      </c>
      <c r="BD68" s="298" t="e">
        <f t="shared" ca="1" si="163"/>
        <v>#NUM!</v>
      </c>
      <c r="BE68" s="298" t="e">
        <f t="shared" ca="1" si="163"/>
        <v>#NUM!</v>
      </c>
      <c r="BF68" s="298" t="e">
        <f t="shared" ca="1" si="163"/>
        <v>#NUM!</v>
      </c>
      <c r="BG68" s="298" t="e">
        <f t="shared" ca="1" si="163"/>
        <v>#NUM!</v>
      </c>
      <c r="BH68" s="298" t="e">
        <f t="shared" ca="1" si="163"/>
        <v>#NUM!</v>
      </c>
      <c r="BI68" s="298" t="e">
        <f t="shared" ca="1" si="163"/>
        <v>#NUM!</v>
      </c>
      <c r="BJ68" s="298" t="e">
        <f t="shared" ca="1" si="163"/>
        <v>#NUM!</v>
      </c>
      <c r="BK68" s="298" t="e">
        <f t="shared" ca="1" si="163"/>
        <v>#NUM!</v>
      </c>
      <c r="BL68" s="298" t="e">
        <f t="shared" ca="1" si="163"/>
        <v>#NUM!</v>
      </c>
      <c r="BM68" s="298" t="e">
        <f t="shared" ca="1" si="163"/>
        <v>#NUM!</v>
      </c>
      <c r="BN68" s="298" t="e">
        <f t="shared" ca="1" si="163"/>
        <v>#NUM!</v>
      </c>
      <c r="BO68" s="298" t="e">
        <f t="shared" ca="1" si="163"/>
        <v>#NUM!</v>
      </c>
      <c r="BP68" s="298" t="e">
        <f t="shared" ca="1" si="163"/>
        <v>#NUM!</v>
      </c>
      <c r="BQ68" s="298" t="e">
        <f t="shared" ca="1" si="163"/>
        <v>#NUM!</v>
      </c>
      <c r="BR68" s="298" t="e">
        <f t="shared" ca="1" si="163"/>
        <v>#NUM!</v>
      </c>
      <c r="BS68" s="298" t="e">
        <f t="shared" ca="1" si="163"/>
        <v>#NUM!</v>
      </c>
      <c r="BT68" s="298" t="e">
        <f t="shared" ca="1" si="163"/>
        <v>#NUM!</v>
      </c>
      <c r="BU68" s="298" t="e">
        <f t="shared" ca="1" si="163"/>
        <v>#NUM!</v>
      </c>
      <c r="BV68" s="298" t="e">
        <f t="shared" ref="BV68:EG68" ca="1" si="164">BV67+BV66+BV46</f>
        <v>#NUM!</v>
      </c>
      <c r="BW68" s="298" t="e">
        <f t="shared" ca="1" si="164"/>
        <v>#NUM!</v>
      </c>
      <c r="BX68" s="298" t="e">
        <f t="shared" ca="1" si="164"/>
        <v>#NUM!</v>
      </c>
      <c r="BY68" s="298" t="e">
        <f t="shared" ca="1" si="164"/>
        <v>#NUM!</v>
      </c>
      <c r="BZ68" s="298" t="e">
        <f t="shared" ca="1" si="164"/>
        <v>#NUM!</v>
      </c>
      <c r="CA68" s="298" t="e">
        <f t="shared" ca="1" si="164"/>
        <v>#NUM!</v>
      </c>
      <c r="CB68" s="298" t="e">
        <f t="shared" ca="1" si="164"/>
        <v>#NUM!</v>
      </c>
      <c r="CC68" s="298" t="e">
        <f t="shared" ca="1" si="164"/>
        <v>#NUM!</v>
      </c>
      <c r="CD68" s="298" t="e">
        <f t="shared" ca="1" si="164"/>
        <v>#NUM!</v>
      </c>
      <c r="CE68" s="298" t="e">
        <f t="shared" ca="1" si="164"/>
        <v>#NUM!</v>
      </c>
      <c r="CF68" s="298" t="e">
        <f t="shared" ca="1" si="164"/>
        <v>#NUM!</v>
      </c>
      <c r="CG68" s="298" t="e">
        <f t="shared" ca="1" si="164"/>
        <v>#NUM!</v>
      </c>
      <c r="CH68" s="298" t="e">
        <f t="shared" ca="1" si="164"/>
        <v>#NUM!</v>
      </c>
      <c r="CI68" s="298" t="e">
        <f t="shared" ca="1" si="164"/>
        <v>#NUM!</v>
      </c>
      <c r="CJ68" s="298" t="e">
        <f t="shared" ca="1" si="164"/>
        <v>#NUM!</v>
      </c>
      <c r="CK68" s="298" t="e">
        <f t="shared" ca="1" si="164"/>
        <v>#NUM!</v>
      </c>
      <c r="CL68" s="298" t="e">
        <f t="shared" ca="1" si="164"/>
        <v>#NUM!</v>
      </c>
      <c r="CM68" s="298" t="e">
        <f t="shared" ca="1" si="164"/>
        <v>#NUM!</v>
      </c>
      <c r="CN68" s="298" t="e">
        <f t="shared" ca="1" si="164"/>
        <v>#NUM!</v>
      </c>
      <c r="CO68" s="298" t="e">
        <f t="shared" ca="1" si="164"/>
        <v>#NUM!</v>
      </c>
      <c r="CP68" s="298" t="e">
        <f t="shared" ca="1" si="164"/>
        <v>#NUM!</v>
      </c>
      <c r="CQ68" s="298" t="e">
        <f t="shared" ca="1" si="164"/>
        <v>#NUM!</v>
      </c>
      <c r="CR68" s="298" t="e">
        <f t="shared" ca="1" si="164"/>
        <v>#NUM!</v>
      </c>
      <c r="CS68" s="298" t="e">
        <f t="shared" ca="1" si="164"/>
        <v>#NUM!</v>
      </c>
      <c r="CT68" s="298" t="e">
        <f t="shared" ca="1" si="164"/>
        <v>#NUM!</v>
      </c>
      <c r="CU68" s="298" t="e">
        <f t="shared" ca="1" si="164"/>
        <v>#NUM!</v>
      </c>
      <c r="CV68" s="298" t="e">
        <f t="shared" ca="1" si="164"/>
        <v>#NUM!</v>
      </c>
      <c r="CW68" s="298" t="e">
        <f t="shared" ca="1" si="164"/>
        <v>#NUM!</v>
      </c>
      <c r="CX68" s="298" t="e">
        <f t="shared" ca="1" si="164"/>
        <v>#NUM!</v>
      </c>
      <c r="CY68" s="298" t="e">
        <f t="shared" ca="1" si="164"/>
        <v>#NUM!</v>
      </c>
      <c r="CZ68" s="298" t="e">
        <f t="shared" ca="1" si="164"/>
        <v>#NUM!</v>
      </c>
      <c r="DA68" s="298" t="e">
        <f t="shared" ca="1" si="164"/>
        <v>#NUM!</v>
      </c>
      <c r="DB68" s="298" t="e">
        <f t="shared" ca="1" si="164"/>
        <v>#NUM!</v>
      </c>
      <c r="DC68" s="298" t="e">
        <f t="shared" ca="1" si="164"/>
        <v>#NUM!</v>
      </c>
      <c r="DD68" s="298" t="e">
        <f t="shared" ca="1" si="164"/>
        <v>#NUM!</v>
      </c>
      <c r="DE68" s="298" t="e">
        <f t="shared" ca="1" si="164"/>
        <v>#NUM!</v>
      </c>
      <c r="DF68" s="298" t="e">
        <f t="shared" ca="1" si="164"/>
        <v>#NUM!</v>
      </c>
      <c r="DG68" s="298" t="e">
        <f t="shared" ca="1" si="164"/>
        <v>#NUM!</v>
      </c>
      <c r="DH68" s="298" t="e">
        <f t="shared" ca="1" si="164"/>
        <v>#NUM!</v>
      </c>
      <c r="DI68" s="298" t="e">
        <f t="shared" ca="1" si="164"/>
        <v>#NUM!</v>
      </c>
      <c r="DJ68" s="298" t="e">
        <f t="shared" ca="1" si="164"/>
        <v>#NUM!</v>
      </c>
      <c r="DK68" s="298" t="e">
        <f t="shared" ca="1" si="164"/>
        <v>#NUM!</v>
      </c>
      <c r="DL68" s="298" t="e">
        <f t="shared" ca="1" si="164"/>
        <v>#NUM!</v>
      </c>
      <c r="DM68" s="298" t="e">
        <f t="shared" ca="1" si="164"/>
        <v>#NUM!</v>
      </c>
      <c r="DN68" s="298" t="e">
        <f t="shared" ca="1" si="164"/>
        <v>#NUM!</v>
      </c>
      <c r="DO68" s="298" t="e">
        <f t="shared" ca="1" si="164"/>
        <v>#NUM!</v>
      </c>
      <c r="DP68" s="298" t="e">
        <f t="shared" ca="1" si="164"/>
        <v>#NUM!</v>
      </c>
      <c r="DQ68" s="298" t="e">
        <f t="shared" ca="1" si="164"/>
        <v>#NUM!</v>
      </c>
      <c r="DR68" s="298" t="e">
        <f t="shared" ca="1" si="164"/>
        <v>#NUM!</v>
      </c>
      <c r="DS68" s="298" t="e">
        <f t="shared" ca="1" si="164"/>
        <v>#NUM!</v>
      </c>
      <c r="DT68" s="298" t="e">
        <f t="shared" ca="1" si="164"/>
        <v>#NUM!</v>
      </c>
      <c r="DU68" s="298" t="e">
        <f t="shared" ca="1" si="164"/>
        <v>#NUM!</v>
      </c>
      <c r="DV68" s="298" t="e">
        <f t="shared" ca="1" si="164"/>
        <v>#NUM!</v>
      </c>
      <c r="DW68" s="298" t="e">
        <f t="shared" ca="1" si="164"/>
        <v>#NUM!</v>
      </c>
      <c r="DX68" s="298" t="e">
        <f t="shared" ca="1" si="164"/>
        <v>#NUM!</v>
      </c>
      <c r="DY68" s="298" t="e">
        <f t="shared" ca="1" si="164"/>
        <v>#NUM!</v>
      </c>
      <c r="DZ68" s="298" t="e">
        <f t="shared" ca="1" si="164"/>
        <v>#NUM!</v>
      </c>
      <c r="EA68" s="298" t="e">
        <f t="shared" ca="1" si="164"/>
        <v>#NUM!</v>
      </c>
      <c r="EB68" s="298" t="e">
        <f t="shared" ca="1" si="164"/>
        <v>#NUM!</v>
      </c>
      <c r="EC68" s="298" t="e">
        <f t="shared" ca="1" si="164"/>
        <v>#NUM!</v>
      </c>
      <c r="ED68" s="298" t="e">
        <f t="shared" ca="1" si="164"/>
        <v>#NUM!</v>
      </c>
      <c r="EE68" s="298" t="e">
        <f t="shared" ca="1" si="164"/>
        <v>#NUM!</v>
      </c>
      <c r="EF68" s="298" t="e">
        <f t="shared" ca="1" si="164"/>
        <v>#NUM!</v>
      </c>
      <c r="EG68" s="298" t="e">
        <f t="shared" ca="1" si="164"/>
        <v>#NUM!</v>
      </c>
      <c r="EH68" s="298" t="e">
        <f t="shared" ref="EH68:GS68" ca="1" si="165">EH67+EH66+EH46</f>
        <v>#NUM!</v>
      </c>
      <c r="EI68" s="298" t="e">
        <f t="shared" ca="1" si="165"/>
        <v>#NUM!</v>
      </c>
      <c r="EJ68" s="298" t="e">
        <f t="shared" ca="1" si="165"/>
        <v>#NUM!</v>
      </c>
      <c r="EK68" s="298" t="e">
        <f t="shared" ca="1" si="165"/>
        <v>#NUM!</v>
      </c>
      <c r="EL68" s="298" t="e">
        <f t="shared" ca="1" si="165"/>
        <v>#NUM!</v>
      </c>
      <c r="EM68" s="298" t="e">
        <f t="shared" ca="1" si="165"/>
        <v>#NUM!</v>
      </c>
      <c r="EN68" s="298" t="e">
        <f t="shared" ca="1" si="165"/>
        <v>#NUM!</v>
      </c>
      <c r="EO68" s="298" t="e">
        <f t="shared" ca="1" si="165"/>
        <v>#NUM!</v>
      </c>
      <c r="EP68" s="298" t="e">
        <f t="shared" ca="1" si="165"/>
        <v>#NUM!</v>
      </c>
      <c r="EQ68" s="298" t="e">
        <f t="shared" ca="1" si="165"/>
        <v>#NUM!</v>
      </c>
      <c r="ER68" s="298" t="e">
        <f t="shared" ca="1" si="165"/>
        <v>#NUM!</v>
      </c>
      <c r="ES68" s="298" t="e">
        <f t="shared" ca="1" si="165"/>
        <v>#NUM!</v>
      </c>
      <c r="ET68" s="298" t="e">
        <f t="shared" ca="1" si="165"/>
        <v>#NUM!</v>
      </c>
      <c r="EU68" s="298" t="e">
        <f t="shared" ca="1" si="165"/>
        <v>#NUM!</v>
      </c>
      <c r="EV68" s="298" t="e">
        <f t="shared" ca="1" si="165"/>
        <v>#NUM!</v>
      </c>
      <c r="EW68" s="298" t="e">
        <f t="shared" ca="1" si="165"/>
        <v>#NUM!</v>
      </c>
      <c r="EX68" s="298" t="e">
        <f t="shared" ca="1" si="165"/>
        <v>#NUM!</v>
      </c>
      <c r="EY68" s="298" t="e">
        <f t="shared" ca="1" si="165"/>
        <v>#NUM!</v>
      </c>
      <c r="EZ68" s="298" t="e">
        <f t="shared" ca="1" si="165"/>
        <v>#NUM!</v>
      </c>
      <c r="FA68" s="298" t="e">
        <f t="shared" ca="1" si="165"/>
        <v>#NUM!</v>
      </c>
      <c r="FB68" s="298" t="e">
        <f t="shared" ca="1" si="165"/>
        <v>#NUM!</v>
      </c>
      <c r="FC68" s="298" t="e">
        <f t="shared" ca="1" si="165"/>
        <v>#NUM!</v>
      </c>
      <c r="FD68" s="298" t="e">
        <f t="shared" ca="1" si="165"/>
        <v>#NUM!</v>
      </c>
      <c r="FE68" s="298" t="e">
        <f t="shared" ca="1" si="165"/>
        <v>#NUM!</v>
      </c>
      <c r="FF68" s="298" t="e">
        <f t="shared" ca="1" si="165"/>
        <v>#NUM!</v>
      </c>
      <c r="FG68" s="298" t="e">
        <f t="shared" ca="1" si="165"/>
        <v>#NUM!</v>
      </c>
      <c r="FH68" s="298" t="e">
        <f t="shared" ca="1" si="165"/>
        <v>#NUM!</v>
      </c>
      <c r="FI68" s="298" t="e">
        <f t="shared" ca="1" si="165"/>
        <v>#NUM!</v>
      </c>
      <c r="FJ68" s="298" t="e">
        <f t="shared" ca="1" si="165"/>
        <v>#NUM!</v>
      </c>
      <c r="FK68" s="298" t="e">
        <f t="shared" ca="1" si="165"/>
        <v>#NUM!</v>
      </c>
      <c r="FL68" s="298" t="e">
        <f t="shared" ca="1" si="165"/>
        <v>#NUM!</v>
      </c>
      <c r="FM68" s="298" t="e">
        <f t="shared" ca="1" si="165"/>
        <v>#NUM!</v>
      </c>
      <c r="FN68" s="298" t="e">
        <f t="shared" ca="1" si="165"/>
        <v>#NUM!</v>
      </c>
      <c r="FO68" s="298" t="e">
        <f t="shared" ca="1" si="165"/>
        <v>#NUM!</v>
      </c>
      <c r="FP68" s="298" t="e">
        <f t="shared" ca="1" si="165"/>
        <v>#NUM!</v>
      </c>
      <c r="FQ68" s="298" t="e">
        <f t="shared" ca="1" si="165"/>
        <v>#NUM!</v>
      </c>
      <c r="FR68" s="298" t="e">
        <f t="shared" ca="1" si="165"/>
        <v>#NUM!</v>
      </c>
      <c r="FS68" s="298" t="e">
        <f t="shared" ca="1" si="165"/>
        <v>#NUM!</v>
      </c>
      <c r="FT68" s="298" t="e">
        <f t="shared" ca="1" si="165"/>
        <v>#NUM!</v>
      </c>
      <c r="FU68" s="298" t="e">
        <f t="shared" ca="1" si="165"/>
        <v>#NUM!</v>
      </c>
      <c r="FV68" s="298" t="e">
        <f t="shared" ca="1" si="165"/>
        <v>#NUM!</v>
      </c>
      <c r="FW68" s="298" t="e">
        <f t="shared" ca="1" si="165"/>
        <v>#NUM!</v>
      </c>
      <c r="FX68" s="298" t="e">
        <f t="shared" ca="1" si="165"/>
        <v>#NUM!</v>
      </c>
      <c r="FY68" s="298" t="e">
        <f t="shared" ca="1" si="165"/>
        <v>#NUM!</v>
      </c>
      <c r="FZ68" s="298" t="e">
        <f t="shared" ca="1" si="165"/>
        <v>#NUM!</v>
      </c>
      <c r="GA68" s="298" t="e">
        <f t="shared" ca="1" si="165"/>
        <v>#NUM!</v>
      </c>
      <c r="GB68" s="298" t="e">
        <f t="shared" ca="1" si="165"/>
        <v>#NUM!</v>
      </c>
      <c r="GC68" s="298" t="e">
        <f t="shared" ca="1" si="165"/>
        <v>#NUM!</v>
      </c>
      <c r="GD68" s="298" t="e">
        <f t="shared" ca="1" si="165"/>
        <v>#NUM!</v>
      </c>
      <c r="GE68" s="298" t="e">
        <f t="shared" ca="1" si="165"/>
        <v>#NUM!</v>
      </c>
      <c r="GF68" s="298" t="e">
        <f t="shared" ca="1" si="165"/>
        <v>#NUM!</v>
      </c>
      <c r="GG68" s="298" t="e">
        <f t="shared" ca="1" si="165"/>
        <v>#NUM!</v>
      </c>
      <c r="GH68" s="298" t="e">
        <f t="shared" ca="1" si="165"/>
        <v>#NUM!</v>
      </c>
      <c r="GI68" s="298" t="e">
        <f t="shared" ca="1" si="165"/>
        <v>#NUM!</v>
      </c>
      <c r="GJ68" s="298" t="e">
        <f t="shared" ca="1" si="165"/>
        <v>#NUM!</v>
      </c>
      <c r="GK68" s="298" t="e">
        <f t="shared" ca="1" si="165"/>
        <v>#NUM!</v>
      </c>
      <c r="GL68" s="298" t="e">
        <f t="shared" ca="1" si="165"/>
        <v>#NUM!</v>
      </c>
      <c r="GM68" s="298" t="e">
        <f t="shared" ca="1" si="165"/>
        <v>#NUM!</v>
      </c>
      <c r="GN68" s="298" t="e">
        <f t="shared" ca="1" si="165"/>
        <v>#NUM!</v>
      </c>
      <c r="GO68" s="298" t="e">
        <f t="shared" ca="1" si="165"/>
        <v>#NUM!</v>
      </c>
      <c r="GP68" s="298" t="e">
        <f t="shared" ca="1" si="165"/>
        <v>#NUM!</v>
      </c>
      <c r="GQ68" s="298" t="e">
        <f t="shared" ca="1" si="165"/>
        <v>#NUM!</v>
      </c>
      <c r="GR68" s="298" t="e">
        <f t="shared" ca="1" si="165"/>
        <v>#NUM!</v>
      </c>
      <c r="GS68" s="298" t="e">
        <f t="shared" ca="1" si="165"/>
        <v>#NUM!</v>
      </c>
      <c r="GT68" s="298" t="e">
        <f t="shared" ref="GT68:JE68" ca="1" si="166">GT67+GT66+GT46</f>
        <v>#NUM!</v>
      </c>
      <c r="GU68" s="298" t="e">
        <f t="shared" ca="1" si="166"/>
        <v>#NUM!</v>
      </c>
      <c r="GV68" s="298" t="e">
        <f t="shared" ca="1" si="166"/>
        <v>#NUM!</v>
      </c>
      <c r="GW68" s="298" t="e">
        <f t="shared" ca="1" si="166"/>
        <v>#NUM!</v>
      </c>
      <c r="GX68" s="298" t="e">
        <f t="shared" ca="1" si="166"/>
        <v>#NUM!</v>
      </c>
      <c r="GY68" s="298" t="e">
        <f t="shared" ca="1" si="166"/>
        <v>#NUM!</v>
      </c>
      <c r="GZ68" s="298" t="e">
        <f t="shared" ca="1" si="166"/>
        <v>#NUM!</v>
      </c>
      <c r="HA68" s="298" t="e">
        <f t="shared" ca="1" si="166"/>
        <v>#NUM!</v>
      </c>
      <c r="HB68" s="298" t="e">
        <f t="shared" ca="1" si="166"/>
        <v>#NUM!</v>
      </c>
      <c r="HC68" s="298" t="e">
        <f t="shared" ca="1" si="166"/>
        <v>#NUM!</v>
      </c>
      <c r="HD68" s="298" t="e">
        <f t="shared" ca="1" si="166"/>
        <v>#NUM!</v>
      </c>
      <c r="HE68" s="298" t="e">
        <f t="shared" ca="1" si="166"/>
        <v>#NUM!</v>
      </c>
      <c r="HF68" s="298" t="e">
        <f t="shared" ca="1" si="166"/>
        <v>#NUM!</v>
      </c>
      <c r="HG68" s="298" t="e">
        <f t="shared" ca="1" si="166"/>
        <v>#NUM!</v>
      </c>
      <c r="HH68" s="298" t="e">
        <f t="shared" ca="1" si="166"/>
        <v>#NUM!</v>
      </c>
      <c r="HI68" s="298" t="e">
        <f t="shared" ca="1" si="166"/>
        <v>#NUM!</v>
      </c>
      <c r="HJ68" s="298" t="e">
        <f t="shared" ca="1" si="166"/>
        <v>#NUM!</v>
      </c>
      <c r="HK68" s="298" t="e">
        <f t="shared" ca="1" si="166"/>
        <v>#NUM!</v>
      </c>
      <c r="HL68" s="298" t="e">
        <f t="shared" ca="1" si="166"/>
        <v>#NUM!</v>
      </c>
      <c r="HM68" s="298" t="e">
        <f t="shared" ca="1" si="166"/>
        <v>#NUM!</v>
      </c>
      <c r="HN68" s="298" t="e">
        <f t="shared" ca="1" si="166"/>
        <v>#NUM!</v>
      </c>
      <c r="HO68" s="298" t="e">
        <f t="shared" ca="1" si="166"/>
        <v>#NUM!</v>
      </c>
      <c r="HP68" s="298" t="e">
        <f t="shared" ca="1" si="166"/>
        <v>#NUM!</v>
      </c>
      <c r="HQ68" s="298" t="e">
        <f t="shared" ca="1" si="166"/>
        <v>#NUM!</v>
      </c>
      <c r="HR68" s="298" t="e">
        <f t="shared" ca="1" si="166"/>
        <v>#NUM!</v>
      </c>
      <c r="HS68" s="298" t="e">
        <f t="shared" ca="1" si="166"/>
        <v>#NUM!</v>
      </c>
      <c r="HT68" s="298" t="e">
        <f t="shared" ca="1" si="166"/>
        <v>#NUM!</v>
      </c>
      <c r="HU68" s="298" t="e">
        <f t="shared" ca="1" si="166"/>
        <v>#NUM!</v>
      </c>
      <c r="HV68" s="298" t="e">
        <f t="shared" ca="1" si="166"/>
        <v>#NUM!</v>
      </c>
      <c r="HW68" s="298" t="e">
        <f t="shared" ca="1" si="166"/>
        <v>#NUM!</v>
      </c>
      <c r="HX68" s="298" t="e">
        <f t="shared" ca="1" si="166"/>
        <v>#NUM!</v>
      </c>
      <c r="HY68" s="298" t="e">
        <f t="shared" ca="1" si="166"/>
        <v>#NUM!</v>
      </c>
      <c r="HZ68" s="298" t="e">
        <f t="shared" ca="1" si="166"/>
        <v>#NUM!</v>
      </c>
      <c r="IA68" s="298" t="e">
        <f t="shared" ca="1" si="166"/>
        <v>#NUM!</v>
      </c>
      <c r="IB68" s="298" t="e">
        <f t="shared" ca="1" si="166"/>
        <v>#NUM!</v>
      </c>
      <c r="IC68" s="298" t="e">
        <f t="shared" ca="1" si="166"/>
        <v>#NUM!</v>
      </c>
      <c r="ID68" s="298" t="e">
        <f t="shared" ca="1" si="166"/>
        <v>#NUM!</v>
      </c>
      <c r="IE68" s="298" t="e">
        <f t="shared" ca="1" si="166"/>
        <v>#NUM!</v>
      </c>
      <c r="IF68" s="298" t="e">
        <f t="shared" ca="1" si="166"/>
        <v>#NUM!</v>
      </c>
      <c r="IG68" s="298" t="e">
        <f t="shared" ca="1" si="166"/>
        <v>#NUM!</v>
      </c>
      <c r="IH68" s="298" t="e">
        <f t="shared" ca="1" si="166"/>
        <v>#NUM!</v>
      </c>
      <c r="II68" s="298" t="e">
        <f t="shared" ca="1" si="166"/>
        <v>#NUM!</v>
      </c>
      <c r="IJ68" s="298" t="e">
        <f t="shared" ca="1" si="166"/>
        <v>#NUM!</v>
      </c>
      <c r="IK68" s="298" t="e">
        <f t="shared" ca="1" si="166"/>
        <v>#NUM!</v>
      </c>
      <c r="IL68" s="298" t="e">
        <f t="shared" ca="1" si="166"/>
        <v>#NUM!</v>
      </c>
      <c r="IM68" s="298" t="e">
        <f t="shared" ca="1" si="166"/>
        <v>#NUM!</v>
      </c>
      <c r="IN68" s="298" t="e">
        <f t="shared" ca="1" si="166"/>
        <v>#NUM!</v>
      </c>
      <c r="IO68" s="298" t="e">
        <f t="shared" ca="1" si="166"/>
        <v>#NUM!</v>
      </c>
      <c r="IP68" s="298" t="e">
        <f t="shared" ca="1" si="166"/>
        <v>#NUM!</v>
      </c>
      <c r="IQ68" s="298" t="e">
        <f t="shared" ca="1" si="166"/>
        <v>#NUM!</v>
      </c>
      <c r="IR68" s="298" t="e">
        <f t="shared" ca="1" si="166"/>
        <v>#NUM!</v>
      </c>
      <c r="IS68" s="298" t="e">
        <f t="shared" ca="1" si="166"/>
        <v>#NUM!</v>
      </c>
      <c r="IT68" s="298" t="e">
        <f t="shared" ca="1" si="166"/>
        <v>#NUM!</v>
      </c>
      <c r="IU68" s="298" t="e">
        <f t="shared" ca="1" si="166"/>
        <v>#NUM!</v>
      </c>
      <c r="IV68" s="298" t="e">
        <f t="shared" ca="1" si="166"/>
        <v>#NUM!</v>
      </c>
      <c r="IW68" s="298" t="e">
        <f t="shared" ca="1" si="166"/>
        <v>#NUM!</v>
      </c>
      <c r="IX68" s="298" t="e">
        <f t="shared" ca="1" si="166"/>
        <v>#NUM!</v>
      </c>
      <c r="IY68" s="298" t="e">
        <f t="shared" ca="1" si="166"/>
        <v>#NUM!</v>
      </c>
      <c r="IZ68" s="298" t="e">
        <f t="shared" ca="1" si="166"/>
        <v>#NUM!</v>
      </c>
      <c r="JA68" s="298" t="e">
        <f t="shared" ca="1" si="166"/>
        <v>#NUM!</v>
      </c>
      <c r="JB68" s="298" t="e">
        <f t="shared" ca="1" si="166"/>
        <v>#NUM!</v>
      </c>
      <c r="JC68" s="298" t="e">
        <f t="shared" ca="1" si="166"/>
        <v>#NUM!</v>
      </c>
      <c r="JD68" s="298" t="e">
        <f t="shared" ca="1" si="166"/>
        <v>#NUM!</v>
      </c>
      <c r="JE68" s="298" t="e">
        <f t="shared" ca="1" si="166"/>
        <v>#NUM!</v>
      </c>
      <c r="JF68" s="298" t="e">
        <f t="shared" ref="JF68:JL68" ca="1" si="167">JF67+JF66+JF46</f>
        <v>#NUM!</v>
      </c>
      <c r="JG68" s="298" t="e">
        <f t="shared" ca="1" si="167"/>
        <v>#NUM!</v>
      </c>
      <c r="JH68" s="298" t="e">
        <f t="shared" ca="1" si="167"/>
        <v>#NUM!</v>
      </c>
      <c r="JI68" s="298" t="e">
        <f t="shared" ca="1" si="167"/>
        <v>#NUM!</v>
      </c>
      <c r="JJ68" s="298" t="e">
        <f t="shared" ca="1" si="167"/>
        <v>#NUM!</v>
      </c>
      <c r="JK68" s="298" t="e">
        <f t="shared" ca="1" si="167"/>
        <v>#NUM!</v>
      </c>
      <c r="JL68" s="298" t="e">
        <f t="shared" ca="1" si="167"/>
        <v>#NUM!</v>
      </c>
      <c r="JM68" s="251" t="s">
        <v>321</v>
      </c>
    </row>
    <row r="69" spans="1:273" x14ac:dyDescent="0.25">
      <c r="F69" s="299"/>
      <c r="I69" s="265"/>
      <c r="J69" s="265"/>
      <c r="K69" s="265"/>
      <c r="L69" s="265"/>
      <c r="M69" s="265"/>
      <c r="N69" s="265"/>
      <c r="O69" s="265"/>
      <c r="P69" s="265"/>
      <c r="Q69" s="265"/>
      <c r="R69" s="265"/>
      <c r="S69" s="265"/>
      <c r="T69" s="265"/>
      <c r="U69" s="265"/>
      <c r="V69" s="265"/>
      <c r="W69" s="265"/>
      <c r="X69" s="265"/>
      <c r="Y69" s="265"/>
      <c r="Z69" s="265"/>
      <c r="AA69" s="265"/>
      <c r="AB69" s="265"/>
      <c r="AC69" s="265"/>
      <c r="AD69" s="265"/>
      <c r="JM69" s="92" t="s">
        <v>321</v>
      </c>
    </row>
    <row r="70" spans="1:273" x14ac:dyDescent="0.25">
      <c r="C70" s="247" t="s">
        <v>21</v>
      </c>
      <c r="I70" s="265"/>
      <c r="J70" s="265"/>
      <c r="K70" s="265"/>
      <c r="L70" s="265"/>
      <c r="M70" s="265"/>
      <c r="N70" s="265"/>
      <c r="O70" s="265"/>
      <c r="P70" s="265"/>
      <c r="Q70" s="265"/>
      <c r="R70" s="265"/>
      <c r="S70" s="265"/>
      <c r="T70" s="265"/>
      <c r="U70" s="265"/>
      <c r="V70" s="265"/>
      <c r="W70" s="265"/>
      <c r="X70" s="265"/>
      <c r="Y70" s="265"/>
      <c r="Z70" s="265"/>
      <c r="AA70" s="265"/>
      <c r="AB70" s="265"/>
      <c r="AC70" s="265"/>
      <c r="AD70" s="265"/>
      <c r="JM70" s="92" t="s">
        <v>321</v>
      </c>
    </row>
    <row r="71" spans="1:273" s="251" customFormat="1" x14ac:dyDescent="0.25">
      <c r="A71" s="260"/>
      <c r="B71" s="260"/>
      <c r="C71" s="260"/>
      <c r="D71" s="251" t="s">
        <v>52</v>
      </c>
      <c r="F71" s="251" t="s">
        <v>22</v>
      </c>
      <c r="G71" s="256" t="e">
        <f>SUM(I71:JL71)</f>
        <v>#NUM!</v>
      </c>
      <c r="I71" s="256" t="e">
        <f t="shared" ref="I71:Y71" si="168">I122</f>
        <v>#NUM!</v>
      </c>
      <c r="J71" s="256" t="e">
        <f t="shared" si="168"/>
        <v>#NUM!</v>
      </c>
      <c r="K71" s="256" t="e">
        <f t="shared" si="168"/>
        <v>#NUM!</v>
      </c>
      <c r="L71" s="256" t="e">
        <f t="shared" si="168"/>
        <v>#NUM!</v>
      </c>
      <c r="M71" s="256" t="e">
        <f t="shared" si="168"/>
        <v>#NUM!</v>
      </c>
      <c r="N71" s="256" t="e">
        <f t="shared" si="168"/>
        <v>#NUM!</v>
      </c>
      <c r="O71" s="256" t="e">
        <f t="shared" si="168"/>
        <v>#NUM!</v>
      </c>
      <c r="P71" s="256" t="e">
        <f t="shared" si="168"/>
        <v>#NUM!</v>
      </c>
      <c r="Q71" s="256" t="e">
        <f t="shared" si="168"/>
        <v>#NUM!</v>
      </c>
      <c r="R71" s="256" t="e">
        <f t="shared" si="168"/>
        <v>#NUM!</v>
      </c>
      <c r="S71" s="256" t="e">
        <f t="shared" si="168"/>
        <v>#NUM!</v>
      </c>
      <c r="T71" s="256" t="e">
        <f t="shared" si="168"/>
        <v>#NUM!</v>
      </c>
      <c r="U71" s="256" t="e">
        <f t="shared" si="168"/>
        <v>#NUM!</v>
      </c>
      <c r="V71" s="256" t="e">
        <f t="shared" si="168"/>
        <v>#NUM!</v>
      </c>
      <c r="W71" s="256" t="e">
        <f t="shared" si="168"/>
        <v>#NUM!</v>
      </c>
      <c r="X71" s="256" t="e">
        <f t="shared" si="168"/>
        <v>#NUM!</v>
      </c>
      <c r="Y71" s="256" t="e">
        <f t="shared" si="168"/>
        <v>#NUM!</v>
      </c>
      <c r="Z71" s="256" t="e">
        <f t="shared" ref="Z71:CK71" si="169">Z122</f>
        <v>#NUM!</v>
      </c>
      <c r="AA71" s="256" t="e">
        <f t="shared" si="169"/>
        <v>#NUM!</v>
      </c>
      <c r="AB71" s="256" t="e">
        <f t="shared" si="169"/>
        <v>#NUM!</v>
      </c>
      <c r="AC71" s="256" t="e">
        <f t="shared" si="169"/>
        <v>#NUM!</v>
      </c>
      <c r="AD71" s="256" t="e">
        <f t="shared" si="169"/>
        <v>#NUM!</v>
      </c>
      <c r="AE71" s="256" t="e">
        <f t="shared" si="169"/>
        <v>#NUM!</v>
      </c>
      <c r="AF71" s="256" t="e">
        <f t="shared" si="169"/>
        <v>#NUM!</v>
      </c>
      <c r="AG71" s="256" t="e">
        <f t="shared" si="169"/>
        <v>#NUM!</v>
      </c>
      <c r="AH71" s="256" t="e">
        <f t="shared" si="169"/>
        <v>#NUM!</v>
      </c>
      <c r="AI71" s="256" t="e">
        <f t="shared" si="169"/>
        <v>#NUM!</v>
      </c>
      <c r="AJ71" s="256" t="e">
        <f t="shared" si="169"/>
        <v>#NUM!</v>
      </c>
      <c r="AK71" s="256" t="e">
        <f t="shared" si="169"/>
        <v>#NUM!</v>
      </c>
      <c r="AL71" s="256" t="e">
        <f t="shared" si="169"/>
        <v>#NUM!</v>
      </c>
      <c r="AM71" s="256" t="e">
        <f t="shared" si="169"/>
        <v>#NUM!</v>
      </c>
      <c r="AN71" s="256" t="e">
        <f t="shared" si="169"/>
        <v>#NUM!</v>
      </c>
      <c r="AO71" s="256" t="e">
        <f t="shared" si="169"/>
        <v>#NUM!</v>
      </c>
      <c r="AP71" s="256" t="e">
        <f t="shared" si="169"/>
        <v>#NUM!</v>
      </c>
      <c r="AQ71" s="256" t="e">
        <f t="shared" si="169"/>
        <v>#NUM!</v>
      </c>
      <c r="AR71" s="256" t="e">
        <f t="shared" si="169"/>
        <v>#NUM!</v>
      </c>
      <c r="AS71" s="256" t="e">
        <f t="shared" si="169"/>
        <v>#NUM!</v>
      </c>
      <c r="AT71" s="256" t="e">
        <f t="shared" si="169"/>
        <v>#NUM!</v>
      </c>
      <c r="AU71" s="256" t="e">
        <f t="shared" si="169"/>
        <v>#NUM!</v>
      </c>
      <c r="AV71" s="256" t="e">
        <f t="shared" si="169"/>
        <v>#NUM!</v>
      </c>
      <c r="AW71" s="256" t="e">
        <f t="shared" si="169"/>
        <v>#NUM!</v>
      </c>
      <c r="AX71" s="256" t="e">
        <f t="shared" si="169"/>
        <v>#NUM!</v>
      </c>
      <c r="AY71" s="256" t="e">
        <f t="shared" si="169"/>
        <v>#NUM!</v>
      </c>
      <c r="AZ71" s="256" t="e">
        <f t="shared" si="169"/>
        <v>#NUM!</v>
      </c>
      <c r="BA71" s="256" t="e">
        <f t="shared" si="169"/>
        <v>#NUM!</v>
      </c>
      <c r="BB71" s="256" t="e">
        <f t="shared" si="169"/>
        <v>#NUM!</v>
      </c>
      <c r="BC71" s="256" t="e">
        <f t="shared" si="169"/>
        <v>#NUM!</v>
      </c>
      <c r="BD71" s="256" t="e">
        <f t="shared" si="169"/>
        <v>#NUM!</v>
      </c>
      <c r="BE71" s="256" t="e">
        <f t="shared" si="169"/>
        <v>#NUM!</v>
      </c>
      <c r="BF71" s="256" t="e">
        <f t="shared" si="169"/>
        <v>#NUM!</v>
      </c>
      <c r="BG71" s="256" t="e">
        <f t="shared" si="169"/>
        <v>#NUM!</v>
      </c>
      <c r="BH71" s="256" t="e">
        <f t="shared" si="169"/>
        <v>#NUM!</v>
      </c>
      <c r="BI71" s="256" t="e">
        <f t="shared" si="169"/>
        <v>#NUM!</v>
      </c>
      <c r="BJ71" s="256" t="e">
        <f t="shared" si="169"/>
        <v>#NUM!</v>
      </c>
      <c r="BK71" s="256" t="e">
        <f t="shared" si="169"/>
        <v>#NUM!</v>
      </c>
      <c r="BL71" s="256" t="e">
        <f t="shared" si="169"/>
        <v>#NUM!</v>
      </c>
      <c r="BM71" s="256" t="e">
        <f t="shared" si="169"/>
        <v>#NUM!</v>
      </c>
      <c r="BN71" s="256" t="e">
        <f t="shared" si="169"/>
        <v>#NUM!</v>
      </c>
      <c r="BO71" s="256" t="e">
        <f t="shared" si="169"/>
        <v>#NUM!</v>
      </c>
      <c r="BP71" s="256" t="e">
        <f t="shared" si="169"/>
        <v>#NUM!</v>
      </c>
      <c r="BQ71" s="256" t="e">
        <f t="shared" si="169"/>
        <v>#NUM!</v>
      </c>
      <c r="BR71" s="256" t="e">
        <f t="shared" si="169"/>
        <v>#NUM!</v>
      </c>
      <c r="BS71" s="256" t="e">
        <f t="shared" si="169"/>
        <v>#NUM!</v>
      </c>
      <c r="BT71" s="256" t="e">
        <f t="shared" si="169"/>
        <v>#NUM!</v>
      </c>
      <c r="BU71" s="256" t="e">
        <f t="shared" si="169"/>
        <v>#NUM!</v>
      </c>
      <c r="BV71" s="256" t="e">
        <f t="shared" si="169"/>
        <v>#NUM!</v>
      </c>
      <c r="BW71" s="256" t="e">
        <f t="shared" si="169"/>
        <v>#NUM!</v>
      </c>
      <c r="BX71" s="256" t="e">
        <f t="shared" si="169"/>
        <v>#NUM!</v>
      </c>
      <c r="BY71" s="256" t="e">
        <f t="shared" si="169"/>
        <v>#NUM!</v>
      </c>
      <c r="BZ71" s="256" t="e">
        <f t="shared" si="169"/>
        <v>#NUM!</v>
      </c>
      <c r="CA71" s="256" t="e">
        <f t="shared" si="169"/>
        <v>#NUM!</v>
      </c>
      <c r="CB71" s="256" t="e">
        <f t="shared" si="169"/>
        <v>#NUM!</v>
      </c>
      <c r="CC71" s="256" t="e">
        <f t="shared" si="169"/>
        <v>#NUM!</v>
      </c>
      <c r="CD71" s="256" t="e">
        <f t="shared" si="169"/>
        <v>#NUM!</v>
      </c>
      <c r="CE71" s="256" t="e">
        <f t="shared" si="169"/>
        <v>#NUM!</v>
      </c>
      <c r="CF71" s="256" t="e">
        <f t="shared" si="169"/>
        <v>#NUM!</v>
      </c>
      <c r="CG71" s="256" t="e">
        <f t="shared" si="169"/>
        <v>#NUM!</v>
      </c>
      <c r="CH71" s="256" t="e">
        <f t="shared" si="169"/>
        <v>#NUM!</v>
      </c>
      <c r="CI71" s="256" t="e">
        <f t="shared" si="169"/>
        <v>#NUM!</v>
      </c>
      <c r="CJ71" s="256" t="e">
        <f t="shared" si="169"/>
        <v>#NUM!</v>
      </c>
      <c r="CK71" s="256" t="e">
        <f t="shared" si="169"/>
        <v>#NUM!</v>
      </c>
      <c r="CL71" s="256" t="e">
        <f t="shared" ref="CL71:EW71" si="170">CL122</f>
        <v>#NUM!</v>
      </c>
      <c r="CM71" s="256" t="e">
        <f t="shared" si="170"/>
        <v>#NUM!</v>
      </c>
      <c r="CN71" s="256" t="e">
        <f t="shared" si="170"/>
        <v>#NUM!</v>
      </c>
      <c r="CO71" s="256" t="e">
        <f t="shared" si="170"/>
        <v>#NUM!</v>
      </c>
      <c r="CP71" s="256" t="e">
        <f t="shared" si="170"/>
        <v>#NUM!</v>
      </c>
      <c r="CQ71" s="256" t="e">
        <f t="shared" si="170"/>
        <v>#NUM!</v>
      </c>
      <c r="CR71" s="256" t="e">
        <f t="shared" si="170"/>
        <v>#NUM!</v>
      </c>
      <c r="CS71" s="256" t="e">
        <f t="shared" si="170"/>
        <v>#NUM!</v>
      </c>
      <c r="CT71" s="256" t="e">
        <f t="shared" si="170"/>
        <v>#NUM!</v>
      </c>
      <c r="CU71" s="256" t="e">
        <f t="shared" si="170"/>
        <v>#NUM!</v>
      </c>
      <c r="CV71" s="256" t="e">
        <f t="shared" si="170"/>
        <v>#NUM!</v>
      </c>
      <c r="CW71" s="256" t="e">
        <f t="shared" si="170"/>
        <v>#NUM!</v>
      </c>
      <c r="CX71" s="256" t="e">
        <f t="shared" si="170"/>
        <v>#NUM!</v>
      </c>
      <c r="CY71" s="256" t="e">
        <f t="shared" si="170"/>
        <v>#NUM!</v>
      </c>
      <c r="CZ71" s="256" t="e">
        <f t="shared" si="170"/>
        <v>#NUM!</v>
      </c>
      <c r="DA71" s="256" t="e">
        <f t="shared" si="170"/>
        <v>#NUM!</v>
      </c>
      <c r="DB71" s="256" t="e">
        <f t="shared" si="170"/>
        <v>#NUM!</v>
      </c>
      <c r="DC71" s="256" t="e">
        <f t="shared" si="170"/>
        <v>#NUM!</v>
      </c>
      <c r="DD71" s="256" t="e">
        <f t="shared" si="170"/>
        <v>#NUM!</v>
      </c>
      <c r="DE71" s="256" t="e">
        <f t="shared" si="170"/>
        <v>#NUM!</v>
      </c>
      <c r="DF71" s="256" t="e">
        <f t="shared" si="170"/>
        <v>#NUM!</v>
      </c>
      <c r="DG71" s="256" t="e">
        <f t="shared" si="170"/>
        <v>#NUM!</v>
      </c>
      <c r="DH71" s="256" t="e">
        <f t="shared" si="170"/>
        <v>#NUM!</v>
      </c>
      <c r="DI71" s="256" t="e">
        <f t="shared" si="170"/>
        <v>#NUM!</v>
      </c>
      <c r="DJ71" s="256" t="e">
        <f t="shared" si="170"/>
        <v>#NUM!</v>
      </c>
      <c r="DK71" s="256" t="e">
        <f t="shared" si="170"/>
        <v>#NUM!</v>
      </c>
      <c r="DL71" s="256" t="e">
        <f t="shared" si="170"/>
        <v>#NUM!</v>
      </c>
      <c r="DM71" s="256" t="e">
        <f t="shared" si="170"/>
        <v>#NUM!</v>
      </c>
      <c r="DN71" s="256" t="e">
        <f t="shared" si="170"/>
        <v>#NUM!</v>
      </c>
      <c r="DO71" s="256" t="e">
        <f t="shared" si="170"/>
        <v>#NUM!</v>
      </c>
      <c r="DP71" s="256" t="e">
        <f t="shared" si="170"/>
        <v>#NUM!</v>
      </c>
      <c r="DQ71" s="256" t="e">
        <f t="shared" si="170"/>
        <v>#NUM!</v>
      </c>
      <c r="DR71" s="256" t="e">
        <f t="shared" si="170"/>
        <v>#NUM!</v>
      </c>
      <c r="DS71" s="256" t="e">
        <f t="shared" si="170"/>
        <v>#NUM!</v>
      </c>
      <c r="DT71" s="256" t="e">
        <f t="shared" si="170"/>
        <v>#NUM!</v>
      </c>
      <c r="DU71" s="256" t="e">
        <f t="shared" si="170"/>
        <v>#NUM!</v>
      </c>
      <c r="DV71" s="256" t="e">
        <f t="shared" si="170"/>
        <v>#NUM!</v>
      </c>
      <c r="DW71" s="256" t="e">
        <f t="shared" si="170"/>
        <v>#NUM!</v>
      </c>
      <c r="DX71" s="256" t="e">
        <f t="shared" si="170"/>
        <v>#NUM!</v>
      </c>
      <c r="DY71" s="256" t="e">
        <f t="shared" si="170"/>
        <v>#NUM!</v>
      </c>
      <c r="DZ71" s="256" t="e">
        <f t="shared" si="170"/>
        <v>#NUM!</v>
      </c>
      <c r="EA71" s="256" t="e">
        <f t="shared" si="170"/>
        <v>#NUM!</v>
      </c>
      <c r="EB71" s="256" t="e">
        <f t="shared" si="170"/>
        <v>#NUM!</v>
      </c>
      <c r="EC71" s="256" t="e">
        <f t="shared" si="170"/>
        <v>#NUM!</v>
      </c>
      <c r="ED71" s="256" t="e">
        <f t="shared" si="170"/>
        <v>#NUM!</v>
      </c>
      <c r="EE71" s="256" t="e">
        <f t="shared" si="170"/>
        <v>#NUM!</v>
      </c>
      <c r="EF71" s="256" t="e">
        <f t="shared" si="170"/>
        <v>#NUM!</v>
      </c>
      <c r="EG71" s="256" t="e">
        <f t="shared" si="170"/>
        <v>#NUM!</v>
      </c>
      <c r="EH71" s="256" t="e">
        <f t="shared" si="170"/>
        <v>#NUM!</v>
      </c>
      <c r="EI71" s="256" t="e">
        <f t="shared" si="170"/>
        <v>#NUM!</v>
      </c>
      <c r="EJ71" s="256" t="e">
        <f t="shared" si="170"/>
        <v>#NUM!</v>
      </c>
      <c r="EK71" s="256" t="e">
        <f t="shared" si="170"/>
        <v>#NUM!</v>
      </c>
      <c r="EL71" s="256" t="e">
        <f t="shared" si="170"/>
        <v>#NUM!</v>
      </c>
      <c r="EM71" s="256" t="e">
        <f t="shared" si="170"/>
        <v>#NUM!</v>
      </c>
      <c r="EN71" s="256" t="e">
        <f t="shared" si="170"/>
        <v>#NUM!</v>
      </c>
      <c r="EO71" s="256" t="e">
        <f t="shared" si="170"/>
        <v>#NUM!</v>
      </c>
      <c r="EP71" s="256" t="e">
        <f t="shared" si="170"/>
        <v>#NUM!</v>
      </c>
      <c r="EQ71" s="256" t="e">
        <f t="shared" si="170"/>
        <v>#NUM!</v>
      </c>
      <c r="ER71" s="256" t="e">
        <f t="shared" si="170"/>
        <v>#NUM!</v>
      </c>
      <c r="ES71" s="256" t="e">
        <f t="shared" si="170"/>
        <v>#NUM!</v>
      </c>
      <c r="ET71" s="256" t="e">
        <f t="shared" si="170"/>
        <v>#NUM!</v>
      </c>
      <c r="EU71" s="256" t="e">
        <f t="shared" si="170"/>
        <v>#NUM!</v>
      </c>
      <c r="EV71" s="256" t="e">
        <f t="shared" si="170"/>
        <v>#NUM!</v>
      </c>
      <c r="EW71" s="256" t="e">
        <f t="shared" si="170"/>
        <v>#NUM!</v>
      </c>
      <c r="EX71" s="256" t="e">
        <f t="shared" ref="EX71:HI71" si="171">EX122</f>
        <v>#NUM!</v>
      </c>
      <c r="EY71" s="256" t="e">
        <f t="shared" si="171"/>
        <v>#NUM!</v>
      </c>
      <c r="EZ71" s="256" t="e">
        <f t="shared" si="171"/>
        <v>#NUM!</v>
      </c>
      <c r="FA71" s="256" t="e">
        <f t="shared" si="171"/>
        <v>#NUM!</v>
      </c>
      <c r="FB71" s="256" t="e">
        <f t="shared" si="171"/>
        <v>#NUM!</v>
      </c>
      <c r="FC71" s="256" t="e">
        <f t="shared" si="171"/>
        <v>#NUM!</v>
      </c>
      <c r="FD71" s="256" t="e">
        <f t="shared" si="171"/>
        <v>#NUM!</v>
      </c>
      <c r="FE71" s="256" t="e">
        <f t="shared" si="171"/>
        <v>#NUM!</v>
      </c>
      <c r="FF71" s="256" t="e">
        <f t="shared" si="171"/>
        <v>#NUM!</v>
      </c>
      <c r="FG71" s="256" t="e">
        <f t="shared" si="171"/>
        <v>#NUM!</v>
      </c>
      <c r="FH71" s="256" t="e">
        <f t="shared" si="171"/>
        <v>#NUM!</v>
      </c>
      <c r="FI71" s="256" t="e">
        <f t="shared" si="171"/>
        <v>#NUM!</v>
      </c>
      <c r="FJ71" s="256" t="e">
        <f t="shared" si="171"/>
        <v>#NUM!</v>
      </c>
      <c r="FK71" s="256" t="e">
        <f t="shared" si="171"/>
        <v>#NUM!</v>
      </c>
      <c r="FL71" s="256" t="e">
        <f t="shared" si="171"/>
        <v>#NUM!</v>
      </c>
      <c r="FM71" s="256" t="e">
        <f t="shared" si="171"/>
        <v>#NUM!</v>
      </c>
      <c r="FN71" s="256" t="e">
        <f t="shared" si="171"/>
        <v>#NUM!</v>
      </c>
      <c r="FO71" s="256" t="e">
        <f t="shared" si="171"/>
        <v>#NUM!</v>
      </c>
      <c r="FP71" s="256" t="e">
        <f t="shared" si="171"/>
        <v>#NUM!</v>
      </c>
      <c r="FQ71" s="256" t="e">
        <f t="shared" si="171"/>
        <v>#NUM!</v>
      </c>
      <c r="FR71" s="256" t="e">
        <f t="shared" si="171"/>
        <v>#NUM!</v>
      </c>
      <c r="FS71" s="256" t="e">
        <f t="shared" si="171"/>
        <v>#NUM!</v>
      </c>
      <c r="FT71" s="256" t="e">
        <f t="shared" si="171"/>
        <v>#NUM!</v>
      </c>
      <c r="FU71" s="256" t="e">
        <f t="shared" si="171"/>
        <v>#NUM!</v>
      </c>
      <c r="FV71" s="256" t="e">
        <f t="shared" si="171"/>
        <v>#NUM!</v>
      </c>
      <c r="FW71" s="256" t="e">
        <f t="shared" si="171"/>
        <v>#NUM!</v>
      </c>
      <c r="FX71" s="256" t="e">
        <f t="shared" si="171"/>
        <v>#NUM!</v>
      </c>
      <c r="FY71" s="256" t="e">
        <f t="shared" si="171"/>
        <v>#NUM!</v>
      </c>
      <c r="FZ71" s="256" t="e">
        <f t="shared" si="171"/>
        <v>#NUM!</v>
      </c>
      <c r="GA71" s="256" t="e">
        <f t="shared" si="171"/>
        <v>#NUM!</v>
      </c>
      <c r="GB71" s="256" t="e">
        <f t="shared" si="171"/>
        <v>#NUM!</v>
      </c>
      <c r="GC71" s="256" t="e">
        <f t="shared" si="171"/>
        <v>#NUM!</v>
      </c>
      <c r="GD71" s="256" t="e">
        <f t="shared" si="171"/>
        <v>#NUM!</v>
      </c>
      <c r="GE71" s="256" t="e">
        <f t="shared" si="171"/>
        <v>#NUM!</v>
      </c>
      <c r="GF71" s="256" t="e">
        <f t="shared" si="171"/>
        <v>#NUM!</v>
      </c>
      <c r="GG71" s="256" t="e">
        <f t="shared" si="171"/>
        <v>#NUM!</v>
      </c>
      <c r="GH71" s="256" t="e">
        <f t="shared" si="171"/>
        <v>#NUM!</v>
      </c>
      <c r="GI71" s="256" t="e">
        <f t="shared" si="171"/>
        <v>#NUM!</v>
      </c>
      <c r="GJ71" s="256" t="e">
        <f t="shared" si="171"/>
        <v>#NUM!</v>
      </c>
      <c r="GK71" s="256" t="e">
        <f t="shared" si="171"/>
        <v>#NUM!</v>
      </c>
      <c r="GL71" s="256" t="e">
        <f t="shared" si="171"/>
        <v>#NUM!</v>
      </c>
      <c r="GM71" s="256" t="e">
        <f t="shared" si="171"/>
        <v>#NUM!</v>
      </c>
      <c r="GN71" s="256" t="e">
        <f t="shared" si="171"/>
        <v>#NUM!</v>
      </c>
      <c r="GO71" s="256" t="e">
        <f t="shared" si="171"/>
        <v>#NUM!</v>
      </c>
      <c r="GP71" s="256" t="e">
        <f t="shared" si="171"/>
        <v>#NUM!</v>
      </c>
      <c r="GQ71" s="256" t="e">
        <f t="shared" si="171"/>
        <v>#NUM!</v>
      </c>
      <c r="GR71" s="256" t="e">
        <f t="shared" si="171"/>
        <v>#NUM!</v>
      </c>
      <c r="GS71" s="256" t="e">
        <f t="shared" si="171"/>
        <v>#NUM!</v>
      </c>
      <c r="GT71" s="256" t="e">
        <f t="shared" si="171"/>
        <v>#NUM!</v>
      </c>
      <c r="GU71" s="256" t="e">
        <f t="shared" si="171"/>
        <v>#NUM!</v>
      </c>
      <c r="GV71" s="256" t="e">
        <f t="shared" si="171"/>
        <v>#NUM!</v>
      </c>
      <c r="GW71" s="256" t="e">
        <f t="shared" si="171"/>
        <v>#NUM!</v>
      </c>
      <c r="GX71" s="256" t="e">
        <f t="shared" si="171"/>
        <v>#NUM!</v>
      </c>
      <c r="GY71" s="256" t="e">
        <f t="shared" si="171"/>
        <v>#NUM!</v>
      </c>
      <c r="GZ71" s="256" t="e">
        <f t="shared" si="171"/>
        <v>#NUM!</v>
      </c>
      <c r="HA71" s="256" t="e">
        <f t="shared" si="171"/>
        <v>#NUM!</v>
      </c>
      <c r="HB71" s="256" t="e">
        <f t="shared" si="171"/>
        <v>#NUM!</v>
      </c>
      <c r="HC71" s="256" t="e">
        <f t="shared" si="171"/>
        <v>#NUM!</v>
      </c>
      <c r="HD71" s="256" t="e">
        <f t="shared" si="171"/>
        <v>#NUM!</v>
      </c>
      <c r="HE71" s="256" t="e">
        <f t="shared" si="171"/>
        <v>#NUM!</v>
      </c>
      <c r="HF71" s="256" t="e">
        <f t="shared" si="171"/>
        <v>#NUM!</v>
      </c>
      <c r="HG71" s="256" t="e">
        <f t="shared" si="171"/>
        <v>#NUM!</v>
      </c>
      <c r="HH71" s="256" t="e">
        <f t="shared" si="171"/>
        <v>#NUM!</v>
      </c>
      <c r="HI71" s="256" t="e">
        <f t="shared" si="171"/>
        <v>#NUM!</v>
      </c>
      <c r="HJ71" s="256" t="e">
        <f t="shared" ref="HJ71:JL71" si="172">HJ122</f>
        <v>#NUM!</v>
      </c>
      <c r="HK71" s="256" t="e">
        <f t="shared" si="172"/>
        <v>#NUM!</v>
      </c>
      <c r="HL71" s="256" t="e">
        <f t="shared" si="172"/>
        <v>#NUM!</v>
      </c>
      <c r="HM71" s="256" t="e">
        <f t="shared" si="172"/>
        <v>#NUM!</v>
      </c>
      <c r="HN71" s="256" t="e">
        <f t="shared" si="172"/>
        <v>#NUM!</v>
      </c>
      <c r="HO71" s="256" t="e">
        <f t="shared" si="172"/>
        <v>#NUM!</v>
      </c>
      <c r="HP71" s="256" t="e">
        <f t="shared" si="172"/>
        <v>#NUM!</v>
      </c>
      <c r="HQ71" s="256" t="e">
        <f t="shared" si="172"/>
        <v>#NUM!</v>
      </c>
      <c r="HR71" s="256" t="e">
        <f t="shared" si="172"/>
        <v>#NUM!</v>
      </c>
      <c r="HS71" s="256" t="e">
        <f t="shared" si="172"/>
        <v>#NUM!</v>
      </c>
      <c r="HT71" s="256" t="e">
        <f t="shared" si="172"/>
        <v>#NUM!</v>
      </c>
      <c r="HU71" s="256" t="e">
        <f t="shared" si="172"/>
        <v>#NUM!</v>
      </c>
      <c r="HV71" s="256" t="e">
        <f t="shared" si="172"/>
        <v>#NUM!</v>
      </c>
      <c r="HW71" s="256" t="e">
        <f t="shared" si="172"/>
        <v>#NUM!</v>
      </c>
      <c r="HX71" s="256" t="e">
        <f t="shared" si="172"/>
        <v>#NUM!</v>
      </c>
      <c r="HY71" s="256" t="e">
        <f t="shared" si="172"/>
        <v>#NUM!</v>
      </c>
      <c r="HZ71" s="256" t="e">
        <f t="shared" si="172"/>
        <v>#NUM!</v>
      </c>
      <c r="IA71" s="256" t="e">
        <f t="shared" si="172"/>
        <v>#NUM!</v>
      </c>
      <c r="IB71" s="256" t="e">
        <f t="shared" si="172"/>
        <v>#NUM!</v>
      </c>
      <c r="IC71" s="256" t="e">
        <f t="shared" si="172"/>
        <v>#NUM!</v>
      </c>
      <c r="ID71" s="256" t="e">
        <f t="shared" si="172"/>
        <v>#NUM!</v>
      </c>
      <c r="IE71" s="256" t="e">
        <f t="shared" si="172"/>
        <v>#NUM!</v>
      </c>
      <c r="IF71" s="256" t="e">
        <f t="shared" si="172"/>
        <v>#NUM!</v>
      </c>
      <c r="IG71" s="256" t="e">
        <f t="shared" si="172"/>
        <v>#NUM!</v>
      </c>
      <c r="IH71" s="256" t="e">
        <f t="shared" si="172"/>
        <v>#NUM!</v>
      </c>
      <c r="II71" s="256" t="e">
        <f t="shared" si="172"/>
        <v>#NUM!</v>
      </c>
      <c r="IJ71" s="256" t="e">
        <f t="shared" si="172"/>
        <v>#NUM!</v>
      </c>
      <c r="IK71" s="256" t="e">
        <f t="shared" si="172"/>
        <v>#NUM!</v>
      </c>
      <c r="IL71" s="256" t="e">
        <f t="shared" si="172"/>
        <v>#NUM!</v>
      </c>
      <c r="IM71" s="256" t="e">
        <f t="shared" si="172"/>
        <v>#NUM!</v>
      </c>
      <c r="IN71" s="256" t="e">
        <f t="shared" si="172"/>
        <v>#NUM!</v>
      </c>
      <c r="IO71" s="256" t="e">
        <f t="shared" si="172"/>
        <v>#NUM!</v>
      </c>
      <c r="IP71" s="256" t="e">
        <f t="shared" si="172"/>
        <v>#NUM!</v>
      </c>
      <c r="IQ71" s="256" t="e">
        <f t="shared" si="172"/>
        <v>#NUM!</v>
      </c>
      <c r="IR71" s="256" t="e">
        <f t="shared" si="172"/>
        <v>#NUM!</v>
      </c>
      <c r="IS71" s="256" t="e">
        <f t="shared" si="172"/>
        <v>#NUM!</v>
      </c>
      <c r="IT71" s="256" t="e">
        <f t="shared" si="172"/>
        <v>#NUM!</v>
      </c>
      <c r="IU71" s="256" t="e">
        <f t="shared" si="172"/>
        <v>#NUM!</v>
      </c>
      <c r="IV71" s="256" t="e">
        <f t="shared" si="172"/>
        <v>#NUM!</v>
      </c>
      <c r="IW71" s="256" t="e">
        <f t="shared" si="172"/>
        <v>#NUM!</v>
      </c>
      <c r="IX71" s="256" t="e">
        <f t="shared" si="172"/>
        <v>#NUM!</v>
      </c>
      <c r="IY71" s="256" t="e">
        <f t="shared" si="172"/>
        <v>#NUM!</v>
      </c>
      <c r="IZ71" s="256" t="e">
        <f t="shared" si="172"/>
        <v>#NUM!</v>
      </c>
      <c r="JA71" s="256" t="e">
        <f t="shared" si="172"/>
        <v>#NUM!</v>
      </c>
      <c r="JB71" s="256" t="e">
        <f t="shared" si="172"/>
        <v>#NUM!</v>
      </c>
      <c r="JC71" s="256" t="e">
        <f t="shared" si="172"/>
        <v>#NUM!</v>
      </c>
      <c r="JD71" s="256" t="e">
        <f t="shared" si="172"/>
        <v>#NUM!</v>
      </c>
      <c r="JE71" s="256" t="e">
        <f t="shared" si="172"/>
        <v>#NUM!</v>
      </c>
      <c r="JF71" s="256" t="e">
        <f t="shared" si="172"/>
        <v>#NUM!</v>
      </c>
      <c r="JG71" s="256" t="e">
        <f t="shared" si="172"/>
        <v>#NUM!</v>
      </c>
      <c r="JH71" s="256" t="e">
        <f t="shared" si="172"/>
        <v>#NUM!</v>
      </c>
      <c r="JI71" s="256" t="e">
        <f t="shared" si="172"/>
        <v>#NUM!</v>
      </c>
      <c r="JJ71" s="256" t="e">
        <f t="shared" si="172"/>
        <v>#NUM!</v>
      </c>
      <c r="JK71" s="256" t="e">
        <f t="shared" si="172"/>
        <v>#NUM!</v>
      </c>
      <c r="JL71" s="256" t="e">
        <f t="shared" si="172"/>
        <v>#NUM!</v>
      </c>
      <c r="JM71" s="251" t="s">
        <v>321</v>
      </c>
    </row>
    <row r="72" spans="1:273" s="251" customFormat="1" x14ac:dyDescent="0.25">
      <c r="A72" s="260"/>
      <c r="B72" s="260"/>
      <c r="C72" s="260"/>
      <c r="D72" s="251" t="s">
        <v>62</v>
      </c>
      <c r="F72" s="251" t="s">
        <v>22</v>
      </c>
      <c r="G72" s="256" t="e">
        <f>SUM(I72:JL72)</f>
        <v>#NUM!</v>
      </c>
      <c r="I72" s="256" t="e">
        <f t="shared" ref="I72:Y72" si="173">I121</f>
        <v>#NUM!</v>
      </c>
      <c r="J72" s="256" t="e">
        <f t="shared" si="173"/>
        <v>#NUM!</v>
      </c>
      <c r="K72" s="256" t="e">
        <f t="shared" si="173"/>
        <v>#NUM!</v>
      </c>
      <c r="L72" s="256" t="e">
        <f t="shared" si="173"/>
        <v>#NUM!</v>
      </c>
      <c r="M72" s="256" t="e">
        <f t="shared" si="173"/>
        <v>#NUM!</v>
      </c>
      <c r="N72" s="256" t="e">
        <f t="shared" si="173"/>
        <v>#NUM!</v>
      </c>
      <c r="O72" s="256" t="e">
        <f t="shared" si="173"/>
        <v>#NUM!</v>
      </c>
      <c r="P72" s="256" t="e">
        <f t="shared" si="173"/>
        <v>#NUM!</v>
      </c>
      <c r="Q72" s="256" t="e">
        <f t="shared" si="173"/>
        <v>#NUM!</v>
      </c>
      <c r="R72" s="256" t="e">
        <f t="shared" si="173"/>
        <v>#NUM!</v>
      </c>
      <c r="S72" s="256" t="e">
        <f t="shared" si="173"/>
        <v>#NUM!</v>
      </c>
      <c r="T72" s="256" t="e">
        <f t="shared" si="173"/>
        <v>#NUM!</v>
      </c>
      <c r="U72" s="256" t="e">
        <f t="shared" si="173"/>
        <v>#NUM!</v>
      </c>
      <c r="V72" s="256" t="e">
        <f t="shared" si="173"/>
        <v>#NUM!</v>
      </c>
      <c r="W72" s="256" t="e">
        <f t="shared" si="173"/>
        <v>#NUM!</v>
      </c>
      <c r="X72" s="256" t="e">
        <f t="shared" si="173"/>
        <v>#NUM!</v>
      </c>
      <c r="Y72" s="256" t="e">
        <f t="shared" si="173"/>
        <v>#NUM!</v>
      </c>
      <c r="Z72" s="256" t="e">
        <f t="shared" ref="Z72:CK72" si="174">Z121</f>
        <v>#NUM!</v>
      </c>
      <c r="AA72" s="256" t="e">
        <f t="shared" si="174"/>
        <v>#NUM!</v>
      </c>
      <c r="AB72" s="256" t="e">
        <f t="shared" si="174"/>
        <v>#NUM!</v>
      </c>
      <c r="AC72" s="256" t="e">
        <f t="shared" si="174"/>
        <v>#NUM!</v>
      </c>
      <c r="AD72" s="256" t="e">
        <f t="shared" si="174"/>
        <v>#NUM!</v>
      </c>
      <c r="AE72" s="256" t="e">
        <f t="shared" si="174"/>
        <v>#NUM!</v>
      </c>
      <c r="AF72" s="256" t="e">
        <f t="shared" si="174"/>
        <v>#NUM!</v>
      </c>
      <c r="AG72" s="256" t="e">
        <f t="shared" si="174"/>
        <v>#NUM!</v>
      </c>
      <c r="AH72" s="256" t="e">
        <f t="shared" si="174"/>
        <v>#NUM!</v>
      </c>
      <c r="AI72" s="256" t="e">
        <f t="shared" si="174"/>
        <v>#NUM!</v>
      </c>
      <c r="AJ72" s="256" t="e">
        <f t="shared" si="174"/>
        <v>#NUM!</v>
      </c>
      <c r="AK72" s="256" t="e">
        <f t="shared" si="174"/>
        <v>#NUM!</v>
      </c>
      <c r="AL72" s="256" t="e">
        <f t="shared" si="174"/>
        <v>#NUM!</v>
      </c>
      <c r="AM72" s="256" t="e">
        <f t="shared" si="174"/>
        <v>#NUM!</v>
      </c>
      <c r="AN72" s="256" t="e">
        <f t="shared" si="174"/>
        <v>#NUM!</v>
      </c>
      <c r="AO72" s="256" t="e">
        <f t="shared" si="174"/>
        <v>#NUM!</v>
      </c>
      <c r="AP72" s="256" t="e">
        <f t="shared" si="174"/>
        <v>#NUM!</v>
      </c>
      <c r="AQ72" s="256" t="e">
        <f t="shared" si="174"/>
        <v>#NUM!</v>
      </c>
      <c r="AR72" s="256" t="e">
        <f t="shared" si="174"/>
        <v>#NUM!</v>
      </c>
      <c r="AS72" s="256" t="e">
        <f t="shared" si="174"/>
        <v>#NUM!</v>
      </c>
      <c r="AT72" s="256" t="e">
        <f t="shared" si="174"/>
        <v>#NUM!</v>
      </c>
      <c r="AU72" s="256" t="e">
        <f t="shared" si="174"/>
        <v>#NUM!</v>
      </c>
      <c r="AV72" s="256" t="e">
        <f t="shared" si="174"/>
        <v>#NUM!</v>
      </c>
      <c r="AW72" s="256" t="e">
        <f t="shared" si="174"/>
        <v>#NUM!</v>
      </c>
      <c r="AX72" s="256" t="e">
        <f t="shared" si="174"/>
        <v>#NUM!</v>
      </c>
      <c r="AY72" s="256" t="e">
        <f t="shared" si="174"/>
        <v>#NUM!</v>
      </c>
      <c r="AZ72" s="256" t="e">
        <f t="shared" si="174"/>
        <v>#NUM!</v>
      </c>
      <c r="BA72" s="256" t="e">
        <f t="shared" si="174"/>
        <v>#NUM!</v>
      </c>
      <c r="BB72" s="256" t="e">
        <f t="shared" si="174"/>
        <v>#NUM!</v>
      </c>
      <c r="BC72" s="256" t="e">
        <f t="shared" si="174"/>
        <v>#NUM!</v>
      </c>
      <c r="BD72" s="256" t="e">
        <f t="shared" si="174"/>
        <v>#NUM!</v>
      </c>
      <c r="BE72" s="256" t="e">
        <f t="shared" si="174"/>
        <v>#NUM!</v>
      </c>
      <c r="BF72" s="256" t="e">
        <f t="shared" si="174"/>
        <v>#NUM!</v>
      </c>
      <c r="BG72" s="256" t="e">
        <f t="shared" si="174"/>
        <v>#NUM!</v>
      </c>
      <c r="BH72" s="256" t="e">
        <f t="shared" si="174"/>
        <v>#NUM!</v>
      </c>
      <c r="BI72" s="256" t="e">
        <f t="shared" si="174"/>
        <v>#NUM!</v>
      </c>
      <c r="BJ72" s="256" t="e">
        <f t="shared" si="174"/>
        <v>#NUM!</v>
      </c>
      <c r="BK72" s="256" t="e">
        <f t="shared" si="174"/>
        <v>#NUM!</v>
      </c>
      <c r="BL72" s="256" t="e">
        <f t="shared" si="174"/>
        <v>#NUM!</v>
      </c>
      <c r="BM72" s="256" t="e">
        <f t="shared" si="174"/>
        <v>#NUM!</v>
      </c>
      <c r="BN72" s="256" t="e">
        <f t="shared" si="174"/>
        <v>#NUM!</v>
      </c>
      <c r="BO72" s="256" t="e">
        <f t="shared" si="174"/>
        <v>#NUM!</v>
      </c>
      <c r="BP72" s="256" t="e">
        <f t="shared" si="174"/>
        <v>#NUM!</v>
      </c>
      <c r="BQ72" s="256" t="e">
        <f t="shared" si="174"/>
        <v>#NUM!</v>
      </c>
      <c r="BR72" s="256" t="e">
        <f t="shared" si="174"/>
        <v>#NUM!</v>
      </c>
      <c r="BS72" s="256" t="e">
        <f t="shared" si="174"/>
        <v>#NUM!</v>
      </c>
      <c r="BT72" s="256" t="e">
        <f t="shared" si="174"/>
        <v>#NUM!</v>
      </c>
      <c r="BU72" s="256" t="e">
        <f t="shared" si="174"/>
        <v>#NUM!</v>
      </c>
      <c r="BV72" s="256" t="e">
        <f t="shared" si="174"/>
        <v>#NUM!</v>
      </c>
      <c r="BW72" s="256" t="e">
        <f t="shared" si="174"/>
        <v>#NUM!</v>
      </c>
      <c r="BX72" s="256" t="e">
        <f t="shared" si="174"/>
        <v>#NUM!</v>
      </c>
      <c r="BY72" s="256" t="e">
        <f t="shared" si="174"/>
        <v>#NUM!</v>
      </c>
      <c r="BZ72" s="256" t="e">
        <f t="shared" si="174"/>
        <v>#NUM!</v>
      </c>
      <c r="CA72" s="256" t="e">
        <f t="shared" si="174"/>
        <v>#NUM!</v>
      </c>
      <c r="CB72" s="256" t="e">
        <f t="shared" si="174"/>
        <v>#NUM!</v>
      </c>
      <c r="CC72" s="256" t="e">
        <f t="shared" si="174"/>
        <v>#NUM!</v>
      </c>
      <c r="CD72" s="256" t="e">
        <f t="shared" si="174"/>
        <v>#NUM!</v>
      </c>
      <c r="CE72" s="256" t="e">
        <f t="shared" si="174"/>
        <v>#NUM!</v>
      </c>
      <c r="CF72" s="256" t="e">
        <f t="shared" si="174"/>
        <v>#NUM!</v>
      </c>
      <c r="CG72" s="256" t="e">
        <f t="shared" si="174"/>
        <v>#NUM!</v>
      </c>
      <c r="CH72" s="256" t="e">
        <f t="shared" si="174"/>
        <v>#NUM!</v>
      </c>
      <c r="CI72" s="256" t="e">
        <f t="shared" si="174"/>
        <v>#NUM!</v>
      </c>
      <c r="CJ72" s="256" t="e">
        <f t="shared" si="174"/>
        <v>#NUM!</v>
      </c>
      <c r="CK72" s="256" t="e">
        <f t="shared" si="174"/>
        <v>#NUM!</v>
      </c>
      <c r="CL72" s="256" t="e">
        <f t="shared" ref="CL72:EW72" si="175">CL121</f>
        <v>#NUM!</v>
      </c>
      <c r="CM72" s="256" t="e">
        <f t="shared" si="175"/>
        <v>#NUM!</v>
      </c>
      <c r="CN72" s="256" t="e">
        <f t="shared" si="175"/>
        <v>#NUM!</v>
      </c>
      <c r="CO72" s="256" t="e">
        <f t="shared" si="175"/>
        <v>#NUM!</v>
      </c>
      <c r="CP72" s="256" t="e">
        <f t="shared" si="175"/>
        <v>#NUM!</v>
      </c>
      <c r="CQ72" s="256" t="e">
        <f t="shared" si="175"/>
        <v>#NUM!</v>
      </c>
      <c r="CR72" s="256" t="e">
        <f t="shared" si="175"/>
        <v>#NUM!</v>
      </c>
      <c r="CS72" s="256" t="e">
        <f t="shared" si="175"/>
        <v>#NUM!</v>
      </c>
      <c r="CT72" s="256" t="e">
        <f t="shared" si="175"/>
        <v>#NUM!</v>
      </c>
      <c r="CU72" s="256" t="e">
        <f t="shared" si="175"/>
        <v>#NUM!</v>
      </c>
      <c r="CV72" s="256" t="e">
        <f t="shared" si="175"/>
        <v>#NUM!</v>
      </c>
      <c r="CW72" s="256" t="e">
        <f t="shared" si="175"/>
        <v>#NUM!</v>
      </c>
      <c r="CX72" s="256" t="e">
        <f t="shared" si="175"/>
        <v>#NUM!</v>
      </c>
      <c r="CY72" s="256" t="e">
        <f t="shared" si="175"/>
        <v>#NUM!</v>
      </c>
      <c r="CZ72" s="256" t="e">
        <f t="shared" si="175"/>
        <v>#NUM!</v>
      </c>
      <c r="DA72" s="256" t="e">
        <f t="shared" si="175"/>
        <v>#NUM!</v>
      </c>
      <c r="DB72" s="256" t="e">
        <f t="shared" si="175"/>
        <v>#NUM!</v>
      </c>
      <c r="DC72" s="256" t="e">
        <f t="shared" si="175"/>
        <v>#NUM!</v>
      </c>
      <c r="DD72" s="256" t="e">
        <f t="shared" si="175"/>
        <v>#NUM!</v>
      </c>
      <c r="DE72" s="256" t="e">
        <f t="shared" si="175"/>
        <v>#NUM!</v>
      </c>
      <c r="DF72" s="256" t="e">
        <f t="shared" si="175"/>
        <v>#NUM!</v>
      </c>
      <c r="DG72" s="256" t="e">
        <f t="shared" si="175"/>
        <v>#NUM!</v>
      </c>
      <c r="DH72" s="256" t="e">
        <f t="shared" si="175"/>
        <v>#NUM!</v>
      </c>
      <c r="DI72" s="256" t="e">
        <f t="shared" si="175"/>
        <v>#NUM!</v>
      </c>
      <c r="DJ72" s="256" t="e">
        <f t="shared" si="175"/>
        <v>#NUM!</v>
      </c>
      <c r="DK72" s="256" t="e">
        <f t="shared" si="175"/>
        <v>#NUM!</v>
      </c>
      <c r="DL72" s="256" t="e">
        <f t="shared" si="175"/>
        <v>#NUM!</v>
      </c>
      <c r="DM72" s="256" t="e">
        <f t="shared" si="175"/>
        <v>#NUM!</v>
      </c>
      <c r="DN72" s="256" t="e">
        <f t="shared" si="175"/>
        <v>#NUM!</v>
      </c>
      <c r="DO72" s="256" t="e">
        <f t="shared" si="175"/>
        <v>#NUM!</v>
      </c>
      <c r="DP72" s="256" t="e">
        <f t="shared" si="175"/>
        <v>#NUM!</v>
      </c>
      <c r="DQ72" s="256" t="e">
        <f t="shared" si="175"/>
        <v>#NUM!</v>
      </c>
      <c r="DR72" s="256" t="e">
        <f t="shared" si="175"/>
        <v>#NUM!</v>
      </c>
      <c r="DS72" s="256" t="e">
        <f t="shared" si="175"/>
        <v>#NUM!</v>
      </c>
      <c r="DT72" s="256" t="e">
        <f t="shared" si="175"/>
        <v>#NUM!</v>
      </c>
      <c r="DU72" s="256" t="e">
        <f t="shared" si="175"/>
        <v>#NUM!</v>
      </c>
      <c r="DV72" s="256" t="e">
        <f t="shared" si="175"/>
        <v>#NUM!</v>
      </c>
      <c r="DW72" s="256" t="e">
        <f t="shared" si="175"/>
        <v>#NUM!</v>
      </c>
      <c r="DX72" s="256" t="e">
        <f t="shared" si="175"/>
        <v>#NUM!</v>
      </c>
      <c r="DY72" s="256" t="e">
        <f t="shared" si="175"/>
        <v>#NUM!</v>
      </c>
      <c r="DZ72" s="256" t="e">
        <f t="shared" si="175"/>
        <v>#NUM!</v>
      </c>
      <c r="EA72" s="256" t="e">
        <f t="shared" si="175"/>
        <v>#NUM!</v>
      </c>
      <c r="EB72" s="256" t="e">
        <f t="shared" si="175"/>
        <v>#NUM!</v>
      </c>
      <c r="EC72" s="256" t="e">
        <f t="shared" si="175"/>
        <v>#NUM!</v>
      </c>
      <c r="ED72" s="256" t="e">
        <f t="shared" si="175"/>
        <v>#NUM!</v>
      </c>
      <c r="EE72" s="256" t="e">
        <f t="shared" si="175"/>
        <v>#NUM!</v>
      </c>
      <c r="EF72" s="256" t="e">
        <f t="shared" si="175"/>
        <v>#NUM!</v>
      </c>
      <c r="EG72" s="256" t="e">
        <f t="shared" si="175"/>
        <v>#NUM!</v>
      </c>
      <c r="EH72" s="256" t="e">
        <f t="shared" si="175"/>
        <v>#NUM!</v>
      </c>
      <c r="EI72" s="256" t="e">
        <f t="shared" si="175"/>
        <v>#NUM!</v>
      </c>
      <c r="EJ72" s="256" t="e">
        <f t="shared" si="175"/>
        <v>#NUM!</v>
      </c>
      <c r="EK72" s="256" t="e">
        <f t="shared" si="175"/>
        <v>#NUM!</v>
      </c>
      <c r="EL72" s="256" t="e">
        <f t="shared" si="175"/>
        <v>#NUM!</v>
      </c>
      <c r="EM72" s="256" t="e">
        <f t="shared" si="175"/>
        <v>#NUM!</v>
      </c>
      <c r="EN72" s="256" t="e">
        <f t="shared" si="175"/>
        <v>#NUM!</v>
      </c>
      <c r="EO72" s="256" t="e">
        <f t="shared" si="175"/>
        <v>#NUM!</v>
      </c>
      <c r="EP72" s="256" t="e">
        <f t="shared" si="175"/>
        <v>#NUM!</v>
      </c>
      <c r="EQ72" s="256" t="e">
        <f t="shared" si="175"/>
        <v>#NUM!</v>
      </c>
      <c r="ER72" s="256" t="e">
        <f t="shared" si="175"/>
        <v>#NUM!</v>
      </c>
      <c r="ES72" s="256" t="e">
        <f t="shared" si="175"/>
        <v>#NUM!</v>
      </c>
      <c r="ET72" s="256" t="e">
        <f t="shared" si="175"/>
        <v>#NUM!</v>
      </c>
      <c r="EU72" s="256" t="e">
        <f t="shared" si="175"/>
        <v>#NUM!</v>
      </c>
      <c r="EV72" s="256" t="e">
        <f t="shared" si="175"/>
        <v>#NUM!</v>
      </c>
      <c r="EW72" s="256" t="e">
        <f t="shared" si="175"/>
        <v>#NUM!</v>
      </c>
      <c r="EX72" s="256" t="e">
        <f t="shared" ref="EX72:HI72" si="176">EX121</f>
        <v>#NUM!</v>
      </c>
      <c r="EY72" s="256" t="e">
        <f t="shared" si="176"/>
        <v>#NUM!</v>
      </c>
      <c r="EZ72" s="256" t="e">
        <f t="shared" si="176"/>
        <v>#NUM!</v>
      </c>
      <c r="FA72" s="256" t="e">
        <f t="shared" si="176"/>
        <v>#NUM!</v>
      </c>
      <c r="FB72" s="256" t="e">
        <f t="shared" si="176"/>
        <v>#NUM!</v>
      </c>
      <c r="FC72" s="256" t="e">
        <f t="shared" si="176"/>
        <v>#NUM!</v>
      </c>
      <c r="FD72" s="256" t="e">
        <f t="shared" si="176"/>
        <v>#NUM!</v>
      </c>
      <c r="FE72" s="256" t="e">
        <f t="shared" si="176"/>
        <v>#NUM!</v>
      </c>
      <c r="FF72" s="256" t="e">
        <f t="shared" si="176"/>
        <v>#NUM!</v>
      </c>
      <c r="FG72" s="256" t="e">
        <f t="shared" si="176"/>
        <v>#NUM!</v>
      </c>
      <c r="FH72" s="256" t="e">
        <f t="shared" si="176"/>
        <v>#NUM!</v>
      </c>
      <c r="FI72" s="256" t="e">
        <f t="shared" si="176"/>
        <v>#NUM!</v>
      </c>
      <c r="FJ72" s="256" t="e">
        <f t="shared" si="176"/>
        <v>#NUM!</v>
      </c>
      <c r="FK72" s="256" t="e">
        <f t="shared" si="176"/>
        <v>#NUM!</v>
      </c>
      <c r="FL72" s="256" t="e">
        <f t="shared" si="176"/>
        <v>#NUM!</v>
      </c>
      <c r="FM72" s="256" t="e">
        <f t="shared" si="176"/>
        <v>#NUM!</v>
      </c>
      <c r="FN72" s="256" t="e">
        <f t="shared" si="176"/>
        <v>#NUM!</v>
      </c>
      <c r="FO72" s="256" t="e">
        <f t="shared" si="176"/>
        <v>#NUM!</v>
      </c>
      <c r="FP72" s="256" t="e">
        <f t="shared" si="176"/>
        <v>#NUM!</v>
      </c>
      <c r="FQ72" s="256" t="e">
        <f t="shared" si="176"/>
        <v>#NUM!</v>
      </c>
      <c r="FR72" s="256" t="e">
        <f t="shared" si="176"/>
        <v>#NUM!</v>
      </c>
      <c r="FS72" s="256" t="e">
        <f t="shared" si="176"/>
        <v>#NUM!</v>
      </c>
      <c r="FT72" s="256" t="e">
        <f t="shared" si="176"/>
        <v>#NUM!</v>
      </c>
      <c r="FU72" s="256" t="e">
        <f t="shared" si="176"/>
        <v>#NUM!</v>
      </c>
      <c r="FV72" s="256" t="e">
        <f t="shared" si="176"/>
        <v>#NUM!</v>
      </c>
      <c r="FW72" s="256" t="e">
        <f t="shared" si="176"/>
        <v>#NUM!</v>
      </c>
      <c r="FX72" s="256" t="e">
        <f t="shared" si="176"/>
        <v>#NUM!</v>
      </c>
      <c r="FY72" s="256" t="e">
        <f t="shared" si="176"/>
        <v>#NUM!</v>
      </c>
      <c r="FZ72" s="256" t="e">
        <f t="shared" si="176"/>
        <v>#NUM!</v>
      </c>
      <c r="GA72" s="256" t="e">
        <f t="shared" si="176"/>
        <v>#NUM!</v>
      </c>
      <c r="GB72" s="256" t="e">
        <f t="shared" si="176"/>
        <v>#NUM!</v>
      </c>
      <c r="GC72" s="256" t="e">
        <f t="shared" si="176"/>
        <v>#NUM!</v>
      </c>
      <c r="GD72" s="256" t="e">
        <f t="shared" si="176"/>
        <v>#NUM!</v>
      </c>
      <c r="GE72" s="256" t="e">
        <f t="shared" si="176"/>
        <v>#NUM!</v>
      </c>
      <c r="GF72" s="256" t="e">
        <f t="shared" si="176"/>
        <v>#NUM!</v>
      </c>
      <c r="GG72" s="256" t="e">
        <f t="shared" si="176"/>
        <v>#NUM!</v>
      </c>
      <c r="GH72" s="256" t="e">
        <f t="shared" si="176"/>
        <v>#NUM!</v>
      </c>
      <c r="GI72" s="256" t="e">
        <f t="shared" si="176"/>
        <v>#NUM!</v>
      </c>
      <c r="GJ72" s="256" t="e">
        <f t="shared" si="176"/>
        <v>#NUM!</v>
      </c>
      <c r="GK72" s="256" t="e">
        <f t="shared" si="176"/>
        <v>#NUM!</v>
      </c>
      <c r="GL72" s="256" t="e">
        <f t="shared" si="176"/>
        <v>#NUM!</v>
      </c>
      <c r="GM72" s="256" t="e">
        <f t="shared" si="176"/>
        <v>#NUM!</v>
      </c>
      <c r="GN72" s="256" t="e">
        <f t="shared" si="176"/>
        <v>#NUM!</v>
      </c>
      <c r="GO72" s="256" t="e">
        <f t="shared" si="176"/>
        <v>#NUM!</v>
      </c>
      <c r="GP72" s="256" t="e">
        <f t="shared" si="176"/>
        <v>#NUM!</v>
      </c>
      <c r="GQ72" s="256" t="e">
        <f t="shared" si="176"/>
        <v>#NUM!</v>
      </c>
      <c r="GR72" s="256" t="e">
        <f t="shared" si="176"/>
        <v>#NUM!</v>
      </c>
      <c r="GS72" s="256" t="e">
        <f t="shared" si="176"/>
        <v>#NUM!</v>
      </c>
      <c r="GT72" s="256" t="e">
        <f t="shared" si="176"/>
        <v>#NUM!</v>
      </c>
      <c r="GU72" s="256" t="e">
        <f t="shared" si="176"/>
        <v>#NUM!</v>
      </c>
      <c r="GV72" s="256" t="e">
        <f t="shared" si="176"/>
        <v>#NUM!</v>
      </c>
      <c r="GW72" s="256" t="e">
        <f t="shared" si="176"/>
        <v>#NUM!</v>
      </c>
      <c r="GX72" s="256" t="e">
        <f t="shared" si="176"/>
        <v>#NUM!</v>
      </c>
      <c r="GY72" s="256" t="e">
        <f t="shared" si="176"/>
        <v>#NUM!</v>
      </c>
      <c r="GZ72" s="256" t="e">
        <f t="shared" si="176"/>
        <v>#NUM!</v>
      </c>
      <c r="HA72" s="256" t="e">
        <f t="shared" si="176"/>
        <v>#NUM!</v>
      </c>
      <c r="HB72" s="256" t="e">
        <f t="shared" si="176"/>
        <v>#NUM!</v>
      </c>
      <c r="HC72" s="256" t="e">
        <f t="shared" si="176"/>
        <v>#NUM!</v>
      </c>
      <c r="HD72" s="256" t="e">
        <f t="shared" si="176"/>
        <v>#NUM!</v>
      </c>
      <c r="HE72" s="256" t="e">
        <f t="shared" si="176"/>
        <v>#NUM!</v>
      </c>
      <c r="HF72" s="256" t="e">
        <f t="shared" si="176"/>
        <v>#NUM!</v>
      </c>
      <c r="HG72" s="256" t="e">
        <f t="shared" si="176"/>
        <v>#NUM!</v>
      </c>
      <c r="HH72" s="256" t="e">
        <f t="shared" si="176"/>
        <v>#NUM!</v>
      </c>
      <c r="HI72" s="256" t="e">
        <f t="shared" si="176"/>
        <v>#NUM!</v>
      </c>
      <c r="HJ72" s="256" t="e">
        <f t="shared" ref="HJ72:JL72" si="177">HJ121</f>
        <v>#NUM!</v>
      </c>
      <c r="HK72" s="256" t="e">
        <f t="shared" si="177"/>
        <v>#NUM!</v>
      </c>
      <c r="HL72" s="256" t="e">
        <f t="shared" si="177"/>
        <v>#NUM!</v>
      </c>
      <c r="HM72" s="256" t="e">
        <f t="shared" si="177"/>
        <v>#NUM!</v>
      </c>
      <c r="HN72" s="256" t="e">
        <f t="shared" si="177"/>
        <v>#NUM!</v>
      </c>
      <c r="HO72" s="256" t="e">
        <f t="shared" si="177"/>
        <v>#NUM!</v>
      </c>
      <c r="HP72" s="256" t="e">
        <f t="shared" si="177"/>
        <v>#NUM!</v>
      </c>
      <c r="HQ72" s="256" t="e">
        <f t="shared" si="177"/>
        <v>#NUM!</v>
      </c>
      <c r="HR72" s="256" t="e">
        <f t="shared" si="177"/>
        <v>#NUM!</v>
      </c>
      <c r="HS72" s="256" t="e">
        <f t="shared" si="177"/>
        <v>#NUM!</v>
      </c>
      <c r="HT72" s="256" t="e">
        <f t="shared" si="177"/>
        <v>#NUM!</v>
      </c>
      <c r="HU72" s="256" t="e">
        <f t="shared" si="177"/>
        <v>#NUM!</v>
      </c>
      <c r="HV72" s="256" t="e">
        <f t="shared" si="177"/>
        <v>#NUM!</v>
      </c>
      <c r="HW72" s="256" t="e">
        <f t="shared" si="177"/>
        <v>#NUM!</v>
      </c>
      <c r="HX72" s="256" t="e">
        <f t="shared" si="177"/>
        <v>#NUM!</v>
      </c>
      <c r="HY72" s="256" t="e">
        <f t="shared" si="177"/>
        <v>#NUM!</v>
      </c>
      <c r="HZ72" s="256" t="e">
        <f t="shared" si="177"/>
        <v>#NUM!</v>
      </c>
      <c r="IA72" s="256" t="e">
        <f t="shared" si="177"/>
        <v>#NUM!</v>
      </c>
      <c r="IB72" s="256" t="e">
        <f t="shared" si="177"/>
        <v>#NUM!</v>
      </c>
      <c r="IC72" s="256" t="e">
        <f t="shared" si="177"/>
        <v>#NUM!</v>
      </c>
      <c r="ID72" s="256" t="e">
        <f t="shared" si="177"/>
        <v>#NUM!</v>
      </c>
      <c r="IE72" s="256" t="e">
        <f t="shared" si="177"/>
        <v>#NUM!</v>
      </c>
      <c r="IF72" s="256" t="e">
        <f t="shared" si="177"/>
        <v>#NUM!</v>
      </c>
      <c r="IG72" s="256" t="e">
        <f t="shared" si="177"/>
        <v>#NUM!</v>
      </c>
      <c r="IH72" s="256" t="e">
        <f t="shared" si="177"/>
        <v>#NUM!</v>
      </c>
      <c r="II72" s="256" t="e">
        <f t="shared" si="177"/>
        <v>#NUM!</v>
      </c>
      <c r="IJ72" s="256" t="e">
        <f t="shared" si="177"/>
        <v>#NUM!</v>
      </c>
      <c r="IK72" s="256" t="e">
        <f t="shared" si="177"/>
        <v>#NUM!</v>
      </c>
      <c r="IL72" s="256" t="e">
        <f t="shared" si="177"/>
        <v>#NUM!</v>
      </c>
      <c r="IM72" s="256" t="e">
        <f t="shared" si="177"/>
        <v>#NUM!</v>
      </c>
      <c r="IN72" s="256" t="e">
        <f t="shared" si="177"/>
        <v>#NUM!</v>
      </c>
      <c r="IO72" s="256" t="e">
        <f t="shared" si="177"/>
        <v>#NUM!</v>
      </c>
      <c r="IP72" s="256" t="e">
        <f t="shared" si="177"/>
        <v>#NUM!</v>
      </c>
      <c r="IQ72" s="256" t="e">
        <f t="shared" si="177"/>
        <v>#NUM!</v>
      </c>
      <c r="IR72" s="256" t="e">
        <f t="shared" si="177"/>
        <v>#NUM!</v>
      </c>
      <c r="IS72" s="256" t="e">
        <f t="shared" si="177"/>
        <v>#NUM!</v>
      </c>
      <c r="IT72" s="256" t="e">
        <f t="shared" si="177"/>
        <v>#NUM!</v>
      </c>
      <c r="IU72" s="256" t="e">
        <f t="shared" si="177"/>
        <v>#NUM!</v>
      </c>
      <c r="IV72" s="256" t="e">
        <f t="shared" si="177"/>
        <v>#NUM!</v>
      </c>
      <c r="IW72" s="256" t="e">
        <f t="shared" si="177"/>
        <v>#NUM!</v>
      </c>
      <c r="IX72" s="256" t="e">
        <f t="shared" si="177"/>
        <v>#NUM!</v>
      </c>
      <c r="IY72" s="256" t="e">
        <f t="shared" si="177"/>
        <v>#NUM!</v>
      </c>
      <c r="IZ72" s="256" t="e">
        <f t="shared" si="177"/>
        <v>#NUM!</v>
      </c>
      <c r="JA72" s="256" t="e">
        <f t="shared" si="177"/>
        <v>#NUM!</v>
      </c>
      <c r="JB72" s="256" t="e">
        <f t="shared" si="177"/>
        <v>#NUM!</v>
      </c>
      <c r="JC72" s="256" t="e">
        <f t="shared" si="177"/>
        <v>#NUM!</v>
      </c>
      <c r="JD72" s="256" t="e">
        <f t="shared" si="177"/>
        <v>#NUM!</v>
      </c>
      <c r="JE72" s="256" t="e">
        <f t="shared" si="177"/>
        <v>#NUM!</v>
      </c>
      <c r="JF72" s="256" t="e">
        <f t="shared" si="177"/>
        <v>#NUM!</v>
      </c>
      <c r="JG72" s="256" t="e">
        <f t="shared" si="177"/>
        <v>#NUM!</v>
      </c>
      <c r="JH72" s="256" t="e">
        <f t="shared" si="177"/>
        <v>#NUM!</v>
      </c>
      <c r="JI72" s="256" t="e">
        <f t="shared" si="177"/>
        <v>#NUM!</v>
      </c>
      <c r="JJ72" s="256" t="e">
        <f t="shared" si="177"/>
        <v>#NUM!</v>
      </c>
      <c r="JK72" s="256" t="e">
        <f t="shared" si="177"/>
        <v>#NUM!</v>
      </c>
      <c r="JL72" s="256" t="e">
        <f t="shared" si="177"/>
        <v>#NUM!</v>
      </c>
      <c r="JM72" s="251" t="s">
        <v>321</v>
      </c>
    </row>
    <row r="73" spans="1:273" s="251" customFormat="1" x14ac:dyDescent="0.25">
      <c r="A73" s="260"/>
      <c r="B73" s="260"/>
      <c r="C73" s="260"/>
      <c r="D73" s="251" t="s">
        <v>21</v>
      </c>
      <c r="G73" s="256" t="e">
        <f>SUM(I73:JL73)</f>
        <v>#NUM!</v>
      </c>
      <c r="I73" s="256" t="e">
        <f t="shared" ref="I73:Y73" si="178">SUM(I71:I72)</f>
        <v>#NUM!</v>
      </c>
      <c r="J73" s="256" t="e">
        <f t="shared" si="178"/>
        <v>#NUM!</v>
      </c>
      <c r="K73" s="256" t="e">
        <f t="shared" si="178"/>
        <v>#NUM!</v>
      </c>
      <c r="L73" s="256" t="e">
        <f t="shared" si="178"/>
        <v>#NUM!</v>
      </c>
      <c r="M73" s="256" t="e">
        <f t="shared" si="178"/>
        <v>#NUM!</v>
      </c>
      <c r="N73" s="256" t="e">
        <f t="shared" si="178"/>
        <v>#NUM!</v>
      </c>
      <c r="O73" s="256" t="e">
        <f t="shared" si="178"/>
        <v>#NUM!</v>
      </c>
      <c r="P73" s="256" t="e">
        <f t="shared" si="178"/>
        <v>#NUM!</v>
      </c>
      <c r="Q73" s="256" t="e">
        <f t="shared" si="178"/>
        <v>#NUM!</v>
      </c>
      <c r="R73" s="256" t="e">
        <f t="shared" si="178"/>
        <v>#NUM!</v>
      </c>
      <c r="S73" s="256" t="e">
        <f t="shared" si="178"/>
        <v>#NUM!</v>
      </c>
      <c r="T73" s="256" t="e">
        <f t="shared" si="178"/>
        <v>#NUM!</v>
      </c>
      <c r="U73" s="256" t="e">
        <f t="shared" si="178"/>
        <v>#NUM!</v>
      </c>
      <c r="V73" s="256" t="e">
        <f t="shared" si="178"/>
        <v>#NUM!</v>
      </c>
      <c r="W73" s="256" t="e">
        <f t="shared" si="178"/>
        <v>#NUM!</v>
      </c>
      <c r="X73" s="256" t="e">
        <f t="shared" si="178"/>
        <v>#NUM!</v>
      </c>
      <c r="Y73" s="256" t="e">
        <f t="shared" si="178"/>
        <v>#NUM!</v>
      </c>
      <c r="Z73" s="256" t="e">
        <f t="shared" ref="Z73:CK73" si="179">SUM(Z71:Z72)</f>
        <v>#NUM!</v>
      </c>
      <c r="AA73" s="256" t="e">
        <f t="shared" si="179"/>
        <v>#NUM!</v>
      </c>
      <c r="AB73" s="256" t="e">
        <f t="shared" si="179"/>
        <v>#NUM!</v>
      </c>
      <c r="AC73" s="256" t="e">
        <f t="shared" si="179"/>
        <v>#NUM!</v>
      </c>
      <c r="AD73" s="256" t="e">
        <f t="shared" si="179"/>
        <v>#NUM!</v>
      </c>
      <c r="AE73" s="256" t="e">
        <f t="shared" si="179"/>
        <v>#NUM!</v>
      </c>
      <c r="AF73" s="256" t="e">
        <f t="shared" si="179"/>
        <v>#NUM!</v>
      </c>
      <c r="AG73" s="256" t="e">
        <f t="shared" si="179"/>
        <v>#NUM!</v>
      </c>
      <c r="AH73" s="256" t="e">
        <f t="shared" si="179"/>
        <v>#NUM!</v>
      </c>
      <c r="AI73" s="256" t="e">
        <f t="shared" si="179"/>
        <v>#NUM!</v>
      </c>
      <c r="AJ73" s="256" t="e">
        <f t="shared" si="179"/>
        <v>#NUM!</v>
      </c>
      <c r="AK73" s="256" t="e">
        <f t="shared" si="179"/>
        <v>#NUM!</v>
      </c>
      <c r="AL73" s="256" t="e">
        <f t="shared" si="179"/>
        <v>#NUM!</v>
      </c>
      <c r="AM73" s="256" t="e">
        <f t="shared" si="179"/>
        <v>#NUM!</v>
      </c>
      <c r="AN73" s="256" t="e">
        <f t="shared" si="179"/>
        <v>#NUM!</v>
      </c>
      <c r="AO73" s="256" t="e">
        <f t="shared" si="179"/>
        <v>#NUM!</v>
      </c>
      <c r="AP73" s="256" t="e">
        <f t="shared" si="179"/>
        <v>#NUM!</v>
      </c>
      <c r="AQ73" s="256" t="e">
        <f t="shared" si="179"/>
        <v>#NUM!</v>
      </c>
      <c r="AR73" s="256" t="e">
        <f t="shared" si="179"/>
        <v>#NUM!</v>
      </c>
      <c r="AS73" s="256" t="e">
        <f t="shared" si="179"/>
        <v>#NUM!</v>
      </c>
      <c r="AT73" s="256" t="e">
        <f t="shared" si="179"/>
        <v>#NUM!</v>
      </c>
      <c r="AU73" s="256" t="e">
        <f t="shared" si="179"/>
        <v>#NUM!</v>
      </c>
      <c r="AV73" s="256" t="e">
        <f t="shared" si="179"/>
        <v>#NUM!</v>
      </c>
      <c r="AW73" s="256" t="e">
        <f t="shared" si="179"/>
        <v>#NUM!</v>
      </c>
      <c r="AX73" s="256" t="e">
        <f t="shared" si="179"/>
        <v>#NUM!</v>
      </c>
      <c r="AY73" s="256" t="e">
        <f t="shared" si="179"/>
        <v>#NUM!</v>
      </c>
      <c r="AZ73" s="256" t="e">
        <f t="shared" si="179"/>
        <v>#NUM!</v>
      </c>
      <c r="BA73" s="256" t="e">
        <f t="shared" si="179"/>
        <v>#NUM!</v>
      </c>
      <c r="BB73" s="256" t="e">
        <f t="shared" si="179"/>
        <v>#NUM!</v>
      </c>
      <c r="BC73" s="256" t="e">
        <f t="shared" si="179"/>
        <v>#NUM!</v>
      </c>
      <c r="BD73" s="256" t="e">
        <f t="shared" si="179"/>
        <v>#NUM!</v>
      </c>
      <c r="BE73" s="256" t="e">
        <f t="shared" si="179"/>
        <v>#NUM!</v>
      </c>
      <c r="BF73" s="256" t="e">
        <f t="shared" si="179"/>
        <v>#NUM!</v>
      </c>
      <c r="BG73" s="256" t="e">
        <f t="shared" si="179"/>
        <v>#NUM!</v>
      </c>
      <c r="BH73" s="256" t="e">
        <f t="shared" si="179"/>
        <v>#NUM!</v>
      </c>
      <c r="BI73" s="256" t="e">
        <f t="shared" si="179"/>
        <v>#NUM!</v>
      </c>
      <c r="BJ73" s="256" t="e">
        <f t="shared" si="179"/>
        <v>#NUM!</v>
      </c>
      <c r="BK73" s="256" t="e">
        <f t="shared" si="179"/>
        <v>#NUM!</v>
      </c>
      <c r="BL73" s="256" t="e">
        <f t="shared" si="179"/>
        <v>#NUM!</v>
      </c>
      <c r="BM73" s="256" t="e">
        <f t="shared" si="179"/>
        <v>#NUM!</v>
      </c>
      <c r="BN73" s="256" t="e">
        <f t="shared" si="179"/>
        <v>#NUM!</v>
      </c>
      <c r="BO73" s="256" t="e">
        <f t="shared" si="179"/>
        <v>#NUM!</v>
      </c>
      <c r="BP73" s="256" t="e">
        <f t="shared" si="179"/>
        <v>#NUM!</v>
      </c>
      <c r="BQ73" s="256" t="e">
        <f t="shared" si="179"/>
        <v>#NUM!</v>
      </c>
      <c r="BR73" s="256" t="e">
        <f t="shared" si="179"/>
        <v>#NUM!</v>
      </c>
      <c r="BS73" s="256" t="e">
        <f t="shared" si="179"/>
        <v>#NUM!</v>
      </c>
      <c r="BT73" s="256" t="e">
        <f t="shared" si="179"/>
        <v>#NUM!</v>
      </c>
      <c r="BU73" s="256" t="e">
        <f t="shared" si="179"/>
        <v>#NUM!</v>
      </c>
      <c r="BV73" s="256" t="e">
        <f t="shared" si="179"/>
        <v>#NUM!</v>
      </c>
      <c r="BW73" s="256" t="e">
        <f t="shared" si="179"/>
        <v>#NUM!</v>
      </c>
      <c r="BX73" s="256" t="e">
        <f t="shared" si="179"/>
        <v>#NUM!</v>
      </c>
      <c r="BY73" s="256" t="e">
        <f t="shared" si="179"/>
        <v>#NUM!</v>
      </c>
      <c r="BZ73" s="256" t="e">
        <f t="shared" si="179"/>
        <v>#NUM!</v>
      </c>
      <c r="CA73" s="256" t="e">
        <f t="shared" si="179"/>
        <v>#NUM!</v>
      </c>
      <c r="CB73" s="256" t="e">
        <f t="shared" si="179"/>
        <v>#NUM!</v>
      </c>
      <c r="CC73" s="256" t="e">
        <f t="shared" si="179"/>
        <v>#NUM!</v>
      </c>
      <c r="CD73" s="256" t="e">
        <f t="shared" si="179"/>
        <v>#NUM!</v>
      </c>
      <c r="CE73" s="256" t="e">
        <f t="shared" si="179"/>
        <v>#NUM!</v>
      </c>
      <c r="CF73" s="256" t="e">
        <f t="shared" si="179"/>
        <v>#NUM!</v>
      </c>
      <c r="CG73" s="256" t="e">
        <f t="shared" si="179"/>
        <v>#NUM!</v>
      </c>
      <c r="CH73" s="256" t="e">
        <f t="shared" si="179"/>
        <v>#NUM!</v>
      </c>
      <c r="CI73" s="256" t="e">
        <f t="shared" si="179"/>
        <v>#NUM!</v>
      </c>
      <c r="CJ73" s="256" t="e">
        <f t="shared" si="179"/>
        <v>#NUM!</v>
      </c>
      <c r="CK73" s="256" t="e">
        <f t="shared" si="179"/>
        <v>#NUM!</v>
      </c>
      <c r="CL73" s="256" t="e">
        <f t="shared" ref="CL73:EW73" si="180">SUM(CL71:CL72)</f>
        <v>#NUM!</v>
      </c>
      <c r="CM73" s="256" t="e">
        <f t="shared" si="180"/>
        <v>#NUM!</v>
      </c>
      <c r="CN73" s="256" t="e">
        <f t="shared" si="180"/>
        <v>#NUM!</v>
      </c>
      <c r="CO73" s="256" t="e">
        <f t="shared" si="180"/>
        <v>#NUM!</v>
      </c>
      <c r="CP73" s="256" t="e">
        <f t="shared" si="180"/>
        <v>#NUM!</v>
      </c>
      <c r="CQ73" s="256" t="e">
        <f t="shared" si="180"/>
        <v>#NUM!</v>
      </c>
      <c r="CR73" s="256" t="e">
        <f t="shared" si="180"/>
        <v>#NUM!</v>
      </c>
      <c r="CS73" s="256" t="e">
        <f t="shared" si="180"/>
        <v>#NUM!</v>
      </c>
      <c r="CT73" s="256" t="e">
        <f t="shared" si="180"/>
        <v>#NUM!</v>
      </c>
      <c r="CU73" s="256" t="e">
        <f t="shared" si="180"/>
        <v>#NUM!</v>
      </c>
      <c r="CV73" s="256" t="e">
        <f t="shared" si="180"/>
        <v>#NUM!</v>
      </c>
      <c r="CW73" s="256" t="e">
        <f t="shared" si="180"/>
        <v>#NUM!</v>
      </c>
      <c r="CX73" s="256" t="e">
        <f t="shared" si="180"/>
        <v>#NUM!</v>
      </c>
      <c r="CY73" s="256" t="e">
        <f t="shared" si="180"/>
        <v>#NUM!</v>
      </c>
      <c r="CZ73" s="256" t="e">
        <f t="shared" si="180"/>
        <v>#NUM!</v>
      </c>
      <c r="DA73" s="256" t="e">
        <f t="shared" si="180"/>
        <v>#NUM!</v>
      </c>
      <c r="DB73" s="256" t="e">
        <f t="shared" si="180"/>
        <v>#NUM!</v>
      </c>
      <c r="DC73" s="256" t="e">
        <f t="shared" si="180"/>
        <v>#NUM!</v>
      </c>
      <c r="DD73" s="256" t="e">
        <f t="shared" si="180"/>
        <v>#NUM!</v>
      </c>
      <c r="DE73" s="256" t="e">
        <f t="shared" si="180"/>
        <v>#NUM!</v>
      </c>
      <c r="DF73" s="256" t="e">
        <f t="shared" si="180"/>
        <v>#NUM!</v>
      </c>
      <c r="DG73" s="256" t="e">
        <f t="shared" si="180"/>
        <v>#NUM!</v>
      </c>
      <c r="DH73" s="256" t="e">
        <f t="shared" si="180"/>
        <v>#NUM!</v>
      </c>
      <c r="DI73" s="256" t="e">
        <f t="shared" si="180"/>
        <v>#NUM!</v>
      </c>
      <c r="DJ73" s="256" t="e">
        <f t="shared" si="180"/>
        <v>#NUM!</v>
      </c>
      <c r="DK73" s="256" t="e">
        <f t="shared" si="180"/>
        <v>#NUM!</v>
      </c>
      <c r="DL73" s="256" t="e">
        <f t="shared" si="180"/>
        <v>#NUM!</v>
      </c>
      <c r="DM73" s="256" t="e">
        <f t="shared" si="180"/>
        <v>#NUM!</v>
      </c>
      <c r="DN73" s="256" t="e">
        <f t="shared" si="180"/>
        <v>#NUM!</v>
      </c>
      <c r="DO73" s="256" t="e">
        <f t="shared" si="180"/>
        <v>#NUM!</v>
      </c>
      <c r="DP73" s="256" t="e">
        <f t="shared" si="180"/>
        <v>#NUM!</v>
      </c>
      <c r="DQ73" s="256" t="e">
        <f t="shared" si="180"/>
        <v>#NUM!</v>
      </c>
      <c r="DR73" s="256" t="e">
        <f t="shared" si="180"/>
        <v>#NUM!</v>
      </c>
      <c r="DS73" s="256" t="e">
        <f t="shared" si="180"/>
        <v>#NUM!</v>
      </c>
      <c r="DT73" s="256" t="e">
        <f t="shared" si="180"/>
        <v>#NUM!</v>
      </c>
      <c r="DU73" s="256" t="e">
        <f t="shared" si="180"/>
        <v>#NUM!</v>
      </c>
      <c r="DV73" s="256" t="e">
        <f t="shared" si="180"/>
        <v>#NUM!</v>
      </c>
      <c r="DW73" s="256" t="e">
        <f t="shared" si="180"/>
        <v>#NUM!</v>
      </c>
      <c r="DX73" s="256" t="e">
        <f t="shared" si="180"/>
        <v>#NUM!</v>
      </c>
      <c r="DY73" s="256" t="e">
        <f t="shared" si="180"/>
        <v>#NUM!</v>
      </c>
      <c r="DZ73" s="256" t="e">
        <f t="shared" si="180"/>
        <v>#NUM!</v>
      </c>
      <c r="EA73" s="256" t="e">
        <f t="shared" si="180"/>
        <v>#NUM!</v>
      </c>
      <c r="EB73" s="256" t="e">
        <f t="shared" si="180"/>
        <v>#NUM!</v>
      </c>
      <c r="EC73" s="256" t="e">
        <f t="shared" si="180"/>
        <v>#NUM!</v>
      </c>
      <c r="ED73" s="256" t="e">
        <f t="shared" si="180"/>
        <v>#NUM!</v>
      </c>
      <c r="EE73" s="256" t="e">
        <f t="shared" si="180"/>
        <v>#NUM!</v>
      </c>
      <c r="EF73" s="256" t="e">
        <f t="shared" si="180"/>
        <v>#NUM!</v>
      </c>
      <c r="EG73" s="256" t="e">
        <f t="shared" si="180"/>
        <v>#NUM!</v>
      </c>
      <c r="EH73" s="256" t="e">
        <f t="shared" si="180"/>
        <v>#NUM!</v>
      </c>
      <c r="EI73" s="256" t="e">
        <f t="shared" si="180"/>
        <v>#NUM!</v>
      </c>
      <c r="EJ73" s="256" t="e">
        <f t="shared" si="180"/>
        <v>#NUM!</v>
      </c>
      <c r="EK73" s="256" t="e">
        <f t="shared" si="180"/>
        <v>#NUM!</v>
      </c>
      <c r="EL73" s="256" t="e">
        <f t="shared" si="180"/>
        <v>#NUM!</v>
      </c>
      <c r="EM73" s="256" t="e">
        <f t="shared" si="180"/>
        <v>#NUM!</v>
      </c>
      <c r="EN73" s="256" t="e">
        <f t="shared" si="180"/>
        <v>#NUM!</v>
      </c>
      <c r="EO73" s="256" t="e">
        <f t="shared" si="180"/>
        <v>#NUM!</v>
      </c>
      <c r="EP73" s="256" t="e">
        <f t="shared" si="180"/>
        <v>#NUM!</v>
      </c>
      <c r="EQ73" s="256" t="e">
        <f t="shared" si="180"/>
        <v>#NUM!</v>
      </c>
      <c r="ER73" s="256" t="e">
        <f t="shared" si="180"/>
        <v>#NUM!</v>
      </c>
      <c r="ES73" s="256" t="e">
        <f t="shared" si="180"/>
        <v>#NUM!</v>
      </c>
      <c r="ET73" s="256" t="e">
        <f t="shared" si="180"/>
        <v>#NUM!</v>
      </c>
      <c r="EU73" s="256" t="e">
        <f t="shared" si="180"/>
        <v>#NUM!</v>
      </c>
      <c r="EV73" s="256" t="e">
        <f t="shared" si="180"/>
        <v>#NUM!</v>
      </c>
      <c r="EW73" s="256" t="e">
        <f t="shared" si="180"/>
        <v>#NUM!</v>
      </c>
      <c r="EX73" s="256" t="e">
        <f t="shared" ref="EX73:HI73" si="181">SUM(EX71:EX72)</f>
        <v>#NUM!</v>
      </c>
      <c r="EY73" s="256" t="e">
        <f t="shared" si="181"/>
        <v>#NUM!</v>
      </c>
      <c r="EZ73" s="256" t="e">
        <f t="shared" si="181"/>
        <v>#NUM!</v>
      </c>
      <c r="FA73" s="256" t="e">
        <f t="shared" si="181"/>
        <v>#NUM!</v>
      </c>
      <c r="FB73" s="256" t="e">
        <f t="shared" si="181"/>
        <v>#NUM!</v>
      </c>
      <c r="FC73" s="256" t="e">
        <f t="shared" si="181"/>
        <v>#NUM!</v>
      </c>
      <c r="FD73" s="256" t="e">
        <f t="shared" si="181"/>
        <v>#NUM!</v>
      </c>
      <c r="FE73" s="256" t="e">
        <f t="shared" si="181"/>
        <v>#NUM!</v>
      </c>
      <c r="FF73" s="256" t="e">
        <f t="shared" si="181"/>
        <v>#NUM!</v>
      </c>
      <c r="FG73" s="256" t="e">
        <f t="shared" si="181"/>
        <v>#NUM!</v>
      </c>
      <c r="FH73" s="256" t="e">
        <f t="shared" si="181"/>
        <v>#NUM!</v>
      </c>
      <c r="FI73" s="256" t="e">
        <f t="shared" si="181"/>
        <v>#NUM!</v>
      </c>
      <c r="FJ73" s="256" t="e">
        <f t="shared" si="181"/>
        <v>#NUM!</v>
      </c>
      <c r="FK73" s="256" t="e">
        <f t="shared" si="181"/>
        <v>#NUM!</v>
      </c>
      <c r="FL73" s="256" t="e">
        <f t="shared" si="181"/>
        <v>#NUM!</v>
      </c>
      <c r="FM73" s="256" t="e">
        <f t="shared" si="181"/>
        <v>#NUM!</v>
      </c>
      <c r="FN73" s="256" t="e">
        <f t="shared" si="181"/>
        <v>#NUM!</v>
      </c>
      <c r="FO73" s="256" t="e">
        <f t="shared" si="181"/>
        <v>#NUM!</v>
      </c>
      <c r="FP73" s="256" t="e">
        <f t="shared" si="181"/>
        <v>#NUM!</v>
      </c>
      <c r="FQ73" s="256" t="e">
        <f t="shared" si="181"/>
        <v>#NUM!</v>
      </c>
      <c r="FR73" s="256" t="e">
        <f t="shared" si="181"/>
        <v>#NUM!</v>
      </c>
      <c r="FS73" s="256" t="e">
        <f t="shared" si="181"/>
        <v>#NUM!</v>
      </c>
      <c r="FT73" s="256" t="e">
        <f t="shared" si="181"/>
        <v>#NUM!</v>
      </c>
      <c r="FU73" s="256" t="e">
        <f t="shared" si="181"/>
        <v>#NUM!</v>
      </c>
      <c r="FV73" s="256" t="e">
        <f t="shared" si="181"/>
        <v>#NUM!</v>
      </c>
      <c r="FW73" s="256" t="e">
        <f t="shared" si="181"/>
        <v>#NUM!</v>
      </c>
      <c r="FX73" s="256" t="e">
        <f t="shared" si="181"/>
        <v>#NUM!</v>
      </c>
      <c r="FY73" s="256" t="e">
        <f t="shared" si="181"/>
        <v>#NUM!</v>
      </c>
      <c r="FZ73" s="256" t="e">
        <f t="shared" si="181"/>
        <v>#NUM!</v>
      </c>
      <c r="GA73" s="256" t="e">
        <f t="shared" si="181"/>
        <v>#NUM!</v>
      </c>
      <c r="GB73" s="256" t="e">
        <f t="shared" si="181"/>
        <v>#NUM!</v>
      </c>
      <c r="GC73" s="256" t="e">
        <f t="shared" si="181"/>
        <v>#NUM!</v>
      </c>
      <c r="GD73" s="256" t="e">
        <f t="shared" si="181"/>
        <v>#NUM!</v>
      </c>
      <c r="GE73" s="256" t="e">
        <f t="shared" si="181"/>
        <v>#NUM!</v>
      </c>
      <c r="GF73" s="256" t="e">
        <f t="shared" si="181"/>
        <v>#NUM!</v>
      </c>
      <c r="GG73" s="256" t="e">
        <f t="shared" si="181"/>
        <v>#NUM!</v>
      </c>
      <c r="GH73" s="256" t="e">
        <f t="shared" si="181"/>
        <v>#NUM!</v>
      </c>
      <c r="GI73" s="256" t="e">
        <f t="shared" si="181"/>
        <v>#NUM!</v>
      </c>
      <c r="GJ73" s="256" t="e">
        <f t="shared" si="181"/>
        <v>#NUM!</v>
      </c>
      <c r="GK73" s="256" t="e">
        <f t="shared" si="181"/>
        <v>#NUM!</v>
      </c>
      <c r="GL73" s="256" t="e">
        <f t="shared" si="181"/>
        <v>#NUM!</v>
      </c>
      <c r="GM73" s="256" t="e">
        <f t="shared" si="181"/>
        <v>#NUM!</v>
      </c>
      <c r="GN73" s="256" t="e">
        <f t="shared" si="181"/>
        <v>#NUM!</v>
      </c>
      <c r="GO73" s="256" t="e">
        <f t="shared" si="181"/>
        <v>#NUM!</v>
      </c>
      <c r="GP73" s="256" t="e">
        <f t="shared" si="181"/>
        <v>#NUM!</v>
      </c>
      <c r="GQ73" s="256" t="e">
        <f t="shared" si="181"/>
        <v>#NUM!</v>
      </c>
      <c r="GR73" s="256" t="e">
        <f t="shared" si="181"/>
        <v>#NUM!</v>
      </c>
      <c r="GS73" s="256" t="e">
        <f t="shared" si="181"/>
        <v>#NUM!</v>
      </c>
      <c r="GT73" s="256" t="e">
        <f t="shared" si="181"/>
        <v>#NUM!</v>
      </c>
      <c r="GU73" s="256" t="e">
        <f t="shared" si="181"/>
        <v>#NUM!</v>
      </c>
      <c r="GV73" s="256" t="e">
        <f t="shared" si="181"/>
        <v>#NUM!</v>
      </c>
      <c r="GW73" s="256" t="e">
        <f t="shared" si="181"/>
        <v>#NUM!</v>
      </c>
      <c r="GX73" s="256" t="e">
        <f t="shared" si="181"/>
        <v>#NUM!</v>
      </c>
      <c r="GY73" s="256" t="e">
        <f t="shared" si="181"/>
        <v>#NUM!</v>
      </c>
      <c r="GZ73" s="256" t="e">
        <f t="shared" si="181"/>
        <v>#NUM!</v>
      </c>
      <c r="HA73" s="256" t="e">
        <f t="shared" si="181"/>
        <v>#NUM!</v>
      </c>
      <c r="HB73" s="256" t="e">
        <f t="shared" si="181"/>
        <v>#NUM!</v>
      </c>
      <c r="HC73" s="256" t="e">
        <f t="shared" si="181"/>
        <v>#NUM!</v>
      </c>
      <c r="HD73" s="256" t="e">
        <f t="shared" si="181"/>
        <v>#NUM!</v>
      </c>
      <c r="HE73" s="256" t="e">
        <f t="shared" si="181"/>
        <v>#NUM!</v>
      </c>
      <c r="HF73" s="256" t="e">
        <f t="shared" si="181"/>
        <v>#NUM!</v>
      </c>
      <c r="HG73" s="256" t="e">
        <f t="shared" si="181"/>
        <v>#NUM!</v>
      </c>
      <c r="HH73" s="256" t="e">
        <f t="shared" si="181"/>
        <v>#NUM!</v>
      </c>
      <c r="HI73" s="256" t="e">
        <f t="shared" si="181"/>
        <v>#NUM!</v>
      </c>
      <c r="HJ73" s="256" t="e">
        <f t="shared" ref="HJ73:JL73" si="182">SUM(HJ71:HJ72)</f>
        <v>#NUM!</v>
      </c>
      <c r="HK73" s="256" t="e">
        <f t="shared" si="182"/>
        <v>#NUM!</v>
      </c>
      <c r="HL73" s="256" t="e">
        <f t="shared" si="182"/>
        <v>#NUM!</v>
      </c>
      <c r="HM73" s="256" t="e">
        <f t="shared" si="182"/>
        <v>#NUM!</v>
      </c>
      <c r="HN73" s="256" t="e">
        <f t="shared" si="182"/>
        <v>#NUM!</v>
      </c>
      <c r="HO73" s="256" t="e">
        <f t="shared" si="182"/>
        <v>#NUM!</v>
      </c>
      <c r="HP73" s="256" t="e">
        <f t="shared" si="182"/>
        <v>#NUM!</v>
      </c>
      <c r="HQ73" s="256" t="e">
        <f t="shared" si="182"/>
        <v>#NUM!</v>
      </c>
      <c r="HR73" s="256" t="e">
        <f t="shared" si="182"/>
        <v>#NUM!</v>
      </c>
      <c r="HS73" s="256" t="e">
        <f t="shared" si="182"/>
        <v>#NUM!</v>
      </c>
      <c r="HT73" s="256" t="e">
        <f t="shared" si="182"/>
        <v>#NUM!</v>
      </c>
      <c r="HU73" s="256" t="e">
        <f t="shared" si="182"/>
        <v>#NUM!</v>
      </c>
      <c r="HV73" s="256" t="e">
        <f t="shared" si="182"/>
        <v>#NUM!</v>
      </c>
      <c r="HW73" s="256" t="e">
        <f t="shared" si="182"/>
        <v>#NUM!</v>
      </c>
      <c r="HX73" s="256" t="e">
        <f t="shared" si="182"/>
        <v>#NUM!</v>
      </c>
      <c r="HY73" s="256" t="e">
        <f t="shared" si="182"/>
        <v>#NUM!</v>
      </c>
      <c r="HZ73" s="256" t="e">
        <f t="shared" si="182"/>
        <v>#NUM!</v>
      </c>
      <c r="IA73" s="256" t="e">
        <f t="shared" si="182"/>
        <v>#NUM!</v>
      </c>
      <c r="IB73" s="256" t="e">
        <f t="shared" si="182"/>
        <v>#NUM!</v>
      </c>
      <c r="IC73" s="256" t="e">
        <f t="shared" si="182"/>
        <v>#NUM!</v>
      </c>
      <c r="ID73" s="256" t="e">
        <f t="shared" si="182"/>
        <v>#NUM!</v>
      </c>
      <c r="IE73" s="256" t="e">
        <f t="shared" si="182"/>
        <v>#NUM!</v>
      </c>
      <c r="IF73" s="256" t="e">
        <f t="shared" si="182"/>
        <v>#NUM!</v>
      </c>
      <c r="IG73" s="256" t="e">
        <f t="shared" si="182"/>
        <v>#NUM!</v>
      </c>
      <c r="IH73" s="256" t="e">
        <f t="shared" si="182"/>
        <v>#NUM!</v>
      </c>
      <c r="II73" s="256" t="e">
        <f t="shared" si="182"/>
        <v>#NUM!</v>
      </c>
      <c r="IJ73" s="256" t="e">
        <f t="shared" si="182"/>
        <v>#NUM!</v>
      </c>
      <c r="IK73" s="256" t="e">
        <f t="shared" si="182"/>
        <v>#NUM!</v>
      </c>
      <c r="IL73" s="256" t="e">
        <f t="shared" si="182"/>
        <v>#NUM!</v>
      </c>
      <c r="IM73" s="256" t="e">
        <f t="shared" si="182"/>
        <v>#NUM!</v>
      </c>
      <c r="IN73" s="256" t="e">
        <f t="shared" si="182"/>
        <v>#NUM!</v>
      </c>
      <c r="IO73" s="256" t="e">
        <f t="shared" si="182"/>
        <v>#NUM!</v>
      </c>
      <c r="IP73" s="256" t="e">
        <f t="shared" si="182"/>
        <v>#NUM!</v>
      </c>
      <c r="IQ73" s="256" t="e">
        <f t="shared" si="182"/>
        <v>#NUM!</v>
      </c>
      <c r="IR73" s="256" t="e">
        <f t="shared" si="182"/>
        <v>#NUM!</v>
      </c>
      <c r="IS73" s="256" t="e">
        <f t="shared" si="182"/>
        <v>#NUM!</v>
      </c>
      <c r="IT73" s="256" t="e">
        <f t="shared" si="182"/>
        <v>#NUM!</v>
      </c>
      <c r="IU73" s="256" t="e">
        <f t="shared" si="182"/>
        <v>#NUM!</v>
      </c>
      <c r="IV73" s="256" t="e">
        <f t="shared" si="182"/>
        <v>#NUM!</v>
      </c>
      <c r="IW73" s="256" t="e">
        <f t="shared" si="182"/>
        <v>#NUM!</v>
      </c>
      <c r="IX73" s="256" t="e">
        <f t="shared" si="182"/>
        <v>#NUM!</v>
      </c>
      <c r="IY73" s="256" t="e">
        <f t="shared" si="182"/>
        <v>#NUM!</v>
      </c>
      <c r="IZ73" s="256" t="e">
        <f t="shared" si="182"/>
        <v>#NUM!</v>
      </c>
      <c r="JA73" s="256" t="e">
        <f t="shared" si="182"/>
        <v>#NUM!</v>
      </c>
      <c r="JB73" s="256" t="e">
        <f t="shared" si="182"/>
        <v>#NUM!</v>
      </c>
      <c r="JC73" s="256" t="e">
        <f t="shared" si="182"/>
        <v>#NUM!</v>
      </c>
      <c r="JD73" s="256" t="e">
        <f t="shared" si="182"/>
        <v>#NUM!</v>
      </c>
      <c r="JE73" s="256" t="e">
        <f t="shared" si="182"/>
        <v>#NUM!</v>
      </c>
      <c r="JF73" s="256" t="e">
        <f t="shared" si="182"/>
        <v>#NUM!</v>
      </c>
      <c r="JG73" s="256" t="e">
        <f t="shared" si="182"/>
        <v>#NUM!</v>
      </c>
      <c r="JH73" s="256" t="e">
        <f t="shared" si="182"/>
        <v>#NUM!</v>
      </c>
      <c r="JI73" s="256" t="e">
        <f t="shared" si="182"/>
        <v>#NUM!</v>
      </c>
      <c r="JJ73" s="256" t="e">
        <f t="shared" si="182"/>
        <v>#NUM!</v>
      </c>
      <c r="JK73" s="256" t="e">
        <f t="shared" si="182"/>
        <v>#NUM!</v>
      </c>
      <c r="JL73" s="256" t="e">
        <f t="shared" si="182"/>
        <v>#NUM!</v>
      </c>
      <c r="JM73" s="251" t="s">
        <v>321</v>
      </c>
    </row>
    <row r="74" spans="1:273" ht="14.4" x14ac:dyDescent="0.3">
      <c r="C74" s="300"/>
      <c r="D74" s="301" t="s">
        <v>500</v>
      </c>
      <c r="E74" s="233"/>
      <c r="F74" s="233"/>
      <c r="G74" s="233"/>
      <c r="H74" s="233"/>
      <c r="I74" s="302" t="e">
        <f t="shared" ref="I74:V74" ca="1" si="183">IF(SUM(D67:I67)&lt;I73,1,0)</f>
        <v>#NUM!</v>
      </c>
      <c r="J74" s="302" t="e">
        <f t="shared" ca="1" si="183"/>
        <v>#NUM!</v>
      </c>
      <c r="K74" s="302" t="e">
        <f t="shared" ca="1" si="183"/>
        <v>#NUM!</v>
      </c>
      <c r="L74" s="302" t="e">
        <f t="shared" ca="1" si="183"/>
        <v>#NUM!</v>
      </c>
      <c r="M74" s="302" t="e">
        <f t="shared" ca="1" si="183"/>
        <v>#NUM!</v>
      </c>
      <c r="N74" s="302" t="e">
        <f t="shared" ca="1" si="183"/>
        <v>#NUM!</v>
      </c>
      <c r="O74" s="302" t="e">
        <f t="shared" ca="1" si="183"/>
        <v>#NUM!</v>
      </c>
      <c r="P74" s="302" t="e">
        <f t="shared" ca="1" si="183"/>
        <v>#NUM!</v>
      </c>
      <c r="Q74" s="302" t="e">
        <f t="shared" ca="1" si="183"/>
        <v>#NUM!</v>
      </c>
      <c r="R74" s="302" t="e">
        <f t="shared" ca="1" si="183"/>
        <v>#NUM!</v>
      </c>
      <c r="S74" s="302" t="e">
        <f t="shared" ca="1" si="183"/>
        <v>#NUM!</v>
      </c>
      <c r="T74" s="302" t="e">
        <f t="shared" ca="1" si="183"/>
        <v>#NUM!</v>
      </c>
      <c r="U74" s="302" t="e">
        <f t="shared" ca="1" si="183"/>
        <v>#NUM!</v>
      </c>
      <c r="V74" s="302" t="e">
        <f t="shared" ca="1" si="183"/>
        <v>#NUM!</v>
      </c>
      <c r="W74" s="302" t="e">
        <f ca="1">IF(SUM(R67:W67)&lt;W73,1,0)</f>
        <v>#NUM!</v>
      </c>
      <c r="X74" s="302" t="e">
        <f t="shared" ref="X74:CI74" ca="1" si="184">IF(SUM(S67:X67)&lt;X73,1,0)</f>
        <v>#NUM!</v>
      </c>
      <c r="Y74" s="302" t="e">
        <f t="shared" ca="1" si="184"/>
        <v>#NUM!</v>
      </c>
      <c r="Z74" s="302" t="e">
        <f t="shared" ca="1" si="184"/>
        <v>#NUM!</v>
      </c>
      <c r="AA74" s="302" t="e">
        <f t="shared" ca="1" si="184"/>
        <v>#NUM!</v>
      </c>
      <c r="AB74" s="302" t="e">
        <f t="shared" ca="1" si="184"/>
        <v>#NUM!</v>
      </c>
      <c r="AC74" s="302" t="e">
        <f t="shared" ca="1" si="184"/>
        <v>#NUM!</v>
      </c>
      <c r="AD74" s="302" t="e">
        <f t="shared" ca="1" si="184"/>
        <v>#NUM!</v>
      </c>
      <c r="AE74" s="302" t="e">
        <f t="shared" ca="1" si="184"/>
        <v>#NUM!</v>
      </c>
      <c r="AF74" s="302" t="e">
        <f t="shared" ca="1" si="184"/>
        <v>#NUM!</v>
      </c>
      <c r="AG74" s="302" t="e">
        <f t="shared" ca="1" si="184"/>
        <v>#NUM!</v>
      </c>
      <c r="AH74" s="302" t="e">
        <f t="shared" ca="1" si="184"/>
        <v>#NUM!</v>
      </c>
      <c r="AI74" s="302" t="e">
        <f t="shared" ca="1" si="184"/>
        <v>#NUM!</v>
      </c>
      <c r="AJ74" s="302" t="e">
        <f t="shared" ca="1" si="184"/>
        <v>#NUM!</v>
      </c>
      <c r="AK74" s="302" t="e">
        <f t="shared" ca="1" si="184"/>
        <v>#NUM!</v>
      </c>
      <c r="AL74" s="302" t="e">
        <f t="shared" ca="1" si="184"/>
        <v>#NUM!</v>
      </c>
      <c r="AM74" s="302" t="e">
        <f t="shared" ca="1" si="184"/>
        <v>#NUM!</v>
      </c>
      <c r="AN74" s="302" t="e">
        <f t="shared" ca="1" si="184"/>
        <v>#NUM!</v>
      </c>
      <c r="AO74" s="302" t="e">
        <f t="shared" ca="1" si="184"/>
        <v>#NUM!</v>
      </c>
      <c r="AP74" s="302" t="e">
        <f t="shared" ca="1" si="184"/>
        <v>#NUM!</v>
      </c>
      <c r="AQ74" s="302" t="e">
        <f t="shared" ca="1" si="184"/>
        <v>#NUM!</v>
      </c>
      <c r="AR74" s="302" t="e">
        <f t="shared" ca="1" si="184"/>
        <v>#NUM!</v>
      </c>
      <c r="AS74" s="302" t="e">
        <f t="shared" ca="1" si="184"/>
        <v>#NUM!</v>
      </c>
      <c r="AT74" s="302" t="e">
        <f t="shared" ca="1" si="184"/>
        <v>#NUM!</v>
      </c>
      <c r="AU74" s="302" t="e">
        <f t="shared" ca="1" si="184"/>
        <v>#NUM!</v>
      </c>
      <c r="AV74" s="302" t="e">
        <f t="shared" ca="1" si="184"/>
        <v>#NUM!</v>
      </c>
      <c r="AW74" s="302" t="e">
        <f t="shared" ca="1" si="184"/>
        <v>#NUM!</v>
      </c>
      <c r="AX74" s="302" t="e">
        <f t="shared" ca="1" si="184"/>
        <v>#NUM!</v>
      </c>
      <c r="AY74" s="302" t="e">
        <f t="shared" ca="1" si="184"/>
        <v>#NUM!</v>
      </c>
      <c r="AZ74" s="302" t="e">
        <f t="shared" ca="1" si="184"/>
        <v>#NUM!</v>
      </c>
      <c r="BA74" s="302" t="e">
        <f t="shared" ca="1" si="184"/>
        <v>#NUM!</v>
      </c>
      <c r="BB74" s="302" t="e">
        <f t="shared" ca="1" si="184"/>
        <v>#NUM!</v>
      </c>
      <c r="BC74" s="302" t="e">
        <f t="shared" ca="1" si="184"/>
        <v>#NUM!</v>
      </c>
      <c r="BD74" s="302" t="e">
        <f t="shared" ca="1" si="184"/>
        <v>#NUM!</v>
      </c>
      <c r="BE74" s="302" t="e">
        <f t="shared" ca="1" si="184"/>
        <v>#NUM!</v>
      </c>
      <c r="BF74" s="302" t="e">
        <f t="shared" ca="1" si="184"/>
        <v>#NUM!</v>
      </c>
      <c r="BG74" s="302" t="e">
        <f t="shared" ca="1" si="184"/>
        <v>#NUM!</v>
      </c>
      <c r="BH74" s="302" t="e">
        <f t="shared" ca="1" si="184"/>
        <v>#NUM!</v>
      </c>
      <c r="BI74" s="302" t="e">
        <f t="shared" ca="1" si="184"/>
        <v>#NUM!</v>
      </c>
      <c r="BJ74" s="302" t="e">
        <f t="shared" ca="1" si="184"/>
        <v>#NUM!</v>
      </c>
      <c r="BK74" s="302" t="e">
        <f t="shared" ca="1" si="184"/>
        <v>#NUM!</v>
      </c>
      <c r="BL74" s="302" t="e">
        <f t="shared" ca="1" si="184"/>
        <v>#NUM!</v>
      </c>
      <c r="BM74" s="302" t="e">
        <f t="shared" ca="1" si="184"/>
        <v>#NUM!</v>
      </c>
      <c r="BN74" s="302" t="e">
        <f t="shared" ca="1" si="184"/>
        <v>#NUM!</v>
      </c>
      <c r="BO74" s="302" t="e">
        <f t="shared" ca="1" si="184"/>
        <v>#NUM!</v>
      </c>
      <c r="BP74" s="302" t="e">
        <f t="shared" ca="1" si="184"/>
        <v>#NUM!</v>
      </c>
      <c r="BQ74" s="302" t="e">
        <f t="shared" ca="1" si="184"/>
        <v>#NUM!</v>
      </c>
      <c r="BR74" s="302" t="e">
        <f t="shared" ca="1" si="184"/>
        <v>#NUM!</v>
      </c>
      <c r="BS74" s="302" t="e">
        <f t="shared" ca="1" si="184"/>
        <v>#NUM!</v>
      </c>
      <c r="BT74" s="302" t="e">
        <f t="shared" ca="1" si="184"/>
        <v>#NUM!</v>
      </c>
      <c r="BU74" s="302" t="e">
        <f t="shared" ca="1" si="184"/>
        <v>#NUM!</v>
      </c>
      <c r="BV74" s="302" t="e">
        <f t="shared" ca="1" si="184"/>
        <v>#NUM!</v>
      </c>
      <c r="BW74" s="302" t="e">
        <f t="shared" ca="1" si="184"/>
        <v>#NUM!</v>
      </c>
      <c r="BX74" s="302" t="e">
        <f t="shared" ca="1" si="184"/>
        <v>#NUM!</v>
      </c>
      <c r="BY74" s="302" t="e">
        <f t="shared" ca="1" si="184"/>
        <v>#NUM!</v>
      </c>
      <c r="BZ74" s="302" t="e">
        <f t="shared" ca="1" si="184"/>
        <v>#NUM!</v>
      </c>
      <c r="CA74" s="302" t="e">
        <f t="shared" ca="1" si="184"/>
        <v>#NUM!</v>
      </c>
      <c r="CB74" s="302" t="e">
        <f t="shared" ca="1" si="184"/>
        <v>#NUM!</v>
      </c>
      <c r="CC74" s="302" t="e">
        <f t="shared" ca="1" si="184"/>
        <v>#NUM!</v>
      </c>
      <c r="CD74" s="302" t="e">
        <f t="shared" ca="1" si="184"/>
        <v>#NUM!</v>
      </c>
      <c r="CE74" s="302" t="e">
        <f t="shared" ca="1" si="184"/>
        <v>#NUM!</v>
      </c>
      <c r="CF74" s="302" t="e">
        <f t="shared" ca="1" si="184"/>
        <v>#NUM!</v>
      </c>
      <c r="CG74" s="302" t="e">
        <f t="shared" ca="1" si="184"/>
        <v>#NUM!</v>
      </c>
      <c r="CH74" s="302" t="e">
        <f t="shared" ca="1" si="184"/>
        <v>#NUM!</v>
      </c>
      <c r="CI74" s="302" t="e">
        <f t="shared" ca="1" si="184"/>
        <v>#NUM!</v>
      </c>
      <c r="CJ74" s="302" t="e">
        <f t="shared" ref="CJ74:EU74" ca="1" si="185">IF(SUM(CE67:CJ67)&lt;CJ73,1,0)</f>
        <v>#NUM!</v>
      </c>
      <c r="CK74" s="302" t="e">
        <f t="shared" ca="1" si="185"/>
        <v>#NUM!</v>
      </c>
      <c r="CL74" s="302" t="e">
        <f t="shared" ca="1" si="185"/>
        <v>#NUM!</v>
      </c>
      <c r="CM74" s="302" t="e">
        <f t="shared" ca="1" si="185"/>
        <v>#NUM!</v>
      </c>
      <c r="CN74" s="302" t="e">
        <f t="shared" ca="1" si="185"/>
        <v>#NUM!</v>
      </c>
      <c r="CO74" s="302" t="e">
        <f t="shared" ca="1" si="185"/>
        <v>#NUM!</v>
      </c>
      <c r="CP74" s="302" t="e">
        <f t="shared" ca="1" si="185"/>
        <v>#NUM!</v>
      </c>
      <c r="CQ74" s="302" t="e">
        <f t="shared" ca="1" si="185"/>
        <v>#NUM!</v>
      </c>
      <c r="CR74" s="302" t="e">
        <f t="shared" ca="1" si="185"/>
        <v>#NUM!</v>
      </c>
      <c r="CS74" s="302" t="e">
        <f t="shared" ca="1" si="185"/>
        <v>#NUM!</v>
      </c>
      <c r="CT74" s="302" t="e">
        <f t="shared" ca="1" si="185"/>
        <v>#NUM!</v>
      </c>
      <c r="CU74" s="302" t="e">
        <f t="shared" ca="1" si="185"/>
        <v>#NUM!</v>
      </c>
      <c r="CV74" s="302" t="e">
        <f t="shared" ca="1" si="185"/>
        <v>#NUM!</v>
      </c>
      <c r="CW74" s="302" t="e">
        <f t="shared" ca="1" si="185"/>
        <v>#NUM!</v>
      </c>
      <c r="CX74" s="302" t="e">
        <f t="shared" ca="1" si="185"/>
        <v>#NUM!</v>
      </c>
      <c r="CY74" s="302" t="e">
        <f t="shared" ca="1" si="185"/>
        <v>#NUM!</v>
      </c>
      <c r="CZ74" s="302" t="e">
        <f t="shared" ca="1" si="185"/>
        <v>#NUM!</v>
      </c>
      <c r="DA74" s="302" t="e">
        <f t="shared" ca="1" si="185"/>
        <v>#NUM!</v>
      </c>
      <c r="DB74" s="302" t="e">
        <f t="shared" ca="1" si="185"/>
        <v>#NUM!</v>
      </c>
      <c r="DC74" s="302" t="e">
        <f t="shared" ca="1" si="185"/>
        <v>#NUM!</v>
      </c>
      <c r="DD74" s="302" t="e">
        <f t="shared" ca="1" si="185"/>
        <v>#NUM!</v>
      </c>
      <c r="DE74" s="302" t="e">
        <f t="shared" ca="1" si="185"/>
        <v>#NUM!</v>
      </c>
      <c r="DF74" s="302" t="e">
        <f t="shared" ca="1" si="185"/>
        <v>#NUM!</v>
      </c>
      <c r="DG74" s="302" t="e">
        <f t="shared" ca="1" si="185"/>
        <v>#NUM!</v>
      </c>
      <c r="DH74" s="302" t="e">
        <f t="shared" ca="1" si="185"/>
        <v>#NUM!</v>
      </c>
      <c r="DI74" s="302" t="e">
        <f t="shared" ca="1" si="185"/>
        <v>#NUM!</v>
      </c>
      <c r="DJ74" s="302" t="e">
        <f t="shared" ca="1" si="185"/>
        <v>#NUM!</v>
      </c>
      <c r="DK74" s="302" t="e">
        <f t="shared" ca="1" si="185"/>
        <v>#NUM!</v>
      </c>
      <c r="DL74" s="302" t="e">
        <f t="shared" ca="1" si="185"/>
        <v>#NUM!</v>
      </c>
      <c r="DM74" s="302" t="e">
        <f t="shared" ca="1" si="185"/>
        <v>#NUM!</v>
      </c>
      <c r="DN74" s="302" t="e">
        <f t="shared" ca="1" si="185"/>
        <v>#NUM!</v>
      </c>
      <c r="DO74" s="302" t="e">
        <f t="shared" ca="1" si="185"/>
        <v>#NUM!</v>
      </c>
      <c r="DP74" s="302" t="e">
        <f t="shared" ca="1" si="185"/>
        <v>#NUM!</v>
      </c>
      <c r="DQ74" s="302" t="e">
        <f t="shared" ca="1" si="185"/>
        <v>#NUM!</v>
      </c>
      <c r="DR74" s="302" t="e">
        <f t="shared" ca="1" si="185"/>
        <v>#NUM!</v>
      </c>
      <c r="DS74" s="302" t="e">
        <f t="shared" ca="1" si="185"/>
        <v>#NUM!</v>
      </c>
      <c r="DT74" s="302" t="e">
        <f t="shared" ca="1" si="185"/>
        <v>#NUM!</v>
      </c>
      <c r="DU74" s="302" t="e">
        <f t="shared" ca="1" si="185"/>
        <v>#NUM!</v>
      </c>
      <c r="DV74" s="302" t="e">
        <f t="shared" ca="1" si="185"/>
        <v>#NUM!</v>
      </c>
      <c r="DW74" s="302" t="e">
        <f t="shared" ca="1" si="185"/>
        <v>#NUM!</v>
      </c>
      <c r="DX74" s="302" t="e">
        <f t="shared" ca="1" si="185"/>
        <v>#NUM!</v>
      </c>
      <c r="DY74" s="302" t="e">
        <f t="shared" ca="1" si="185"/>
        <v>#NUM!</v>
      </c>
      <c r="DZ74" s="302" t="e">
        <f t="shared" ca="1" si="185"/>
        <v>#NUM!</v>
      </c>
      <c r="EA74" s="302" t="e">
        <f t="shared" ca="1" si="185"/>
        <v>#NUM!</v>
      </c>
      <c r="EB74" s="302" t="e">
        <f t="shared" ca="1" si="185"/>
        <v>#NUM!</v>
      </c>
      <c r="EC74" s="302" t="e">
        <f t="shared" ca="1" si="185"/>
        <v>#NUM!</v>
      </c>
      <c r="ED74" s="302" t="e">
        <f t="shared" ca="1" si="185"/>
        <v>#NUM!</v>
      </c>
      <c r="EE74" s="302" t="e">
        <f t="shared" ca="1" si="185"/>
        <v>#NUM!</v>
      </c>
      <c r="EF74" s="302" t="e">
        <f t="shared" ca="1" si="185"/>
        <v>#NUM!</v>
      </c>
      <c r="EG74" s="302" t="e">
        <f t="shared" ca="1" si="185"/>
        <v>#NUM!</v>
      </c>
      <c r="EH74" s="302" t="e">
        <f t="shared" ca="1" si="185"/>
        <v>#NUM!</v>
      </c>
      <c r="EI74" s="302" t="e">
        <f t="shared" ca="1" si="185"/>
        <v>#NUM!</v>
      </c>
      <c r="EJ74" s="302" t="e">
        <f t="shared" ca="1" si="185"/>
        <v>#NUM!</v>
      </c>
      <c r="EK74" s="302" t="e">
        <f t="shared" ca="1" si="185"/>
        <v>#NUM!</v>
      </c>
      <c r="EL74" s="302" t="e">
        <f t="shared" ca="1" si="185"/>
        <v>#NUM!</v>
      </c>
      <c r="EM74" s="302" t="e">
        <f t="shared" ca="1" si="185"/>
        <v>#NUM!</v>
      </c>
      <c r="EN74" s="302" t="e">
        <f t="shared" ca="1" si="185"/>
        <v>#NUM!</v>
      </c>
      <c r="EO74" s="302" t="e">
        <f t="shared" ca="1" si="185"/>
        <v>#NUM!</v>
      </c>
      <c r="EP74" s="302" t="e">
        <f t="shared" ca="1" si="185"/>
        <v>#NUM!</v>
      </c>
      <c r="EQ74" s="302" t="e">
        <f t="shared" ca="1" si="185"/>
        <v>#NUM!</v>
      </c>
      <c r="ER74" s="302" t="e">
        <f t="shared" ca="1" si="185"/>
        <v>#NUM!</v>
      </c>
      <c r="ES74" s="302" t="e">
        <f t="shared" ca="1" si="185"/>
        <v>#NUM!</v>
      </c>
      <c r="ET74" s="302" t="e">
        <f t="shared" ca="1" si="185"/>
        <v>#NUM!</v>
      </c>
      <c r="EU74" s="302" t="e">
        <f t="shared" ca="1" si="185"/>
        <v>#NUM!</v>
      </c>
      <c r="EV74" s="302" t="e">
        <f t="shared" ref="EV74:HG74" ca="1" si="186">IF(SUM(EQ67:EV67)&lt;EV73,1,0)</f>
        <v>#NUM!</v>
      </c>
      <c r="EW74" s="302" t="e">
        <f t="shared" ca="1" si="186"/>
        <v>#NUM!</v>
      </c>
      <c r="EX74" s="302" t="e">
        <f t="shared" ca="1" si="186"/>
        <v>#NUM!</v>
      </c>
      <c r="EY74" s="302" t="e">
        <f t="shared" ca="1" si="186"/>
        <v>#NUM!</v>
      </c>
      <c r="EZ74" s="302" t="e">
        <f t="shared" ca="1" si="186"/>
        <v>#NUM!</v>
      </c>
      <c r="FA74" s="302" t="e">
        <f t="shared" ca="1" si="186"/>
        <v>#NUM!</v>
      </c>
      <c r="FB74" s="302" t="e">
        <f t="shared" ca="1" si="186"/>
        <v>#NUM!</v>
      </c>
      <c r="FC74" s="302" t="e">
        <f t="shared" ca="1" si="186"/>
        <v>#NUM!</v>
      </c>
      <c r="FD74" s="302" t="e">
        <f t="shared" ca="1" si="186"/>
        <v>#NUM!</v>
      </c>
      <c r="FE74" s="302" t="e">
        <f t="shared" ca="1" si="186"/>
        <v>#NUM!</v>
      </c>
      <c r="FF74" s="302" t="e">
        <f t="shared" ca="1" si="186"/>
        <v>#NUM!</v>
      </c>
      <c r="FG74" s="302" t="e">
        <f t="shared" ca="1" si="186"/>
        <v>#NUM!</v>
      </c>
      <c r="FH74" s="302" t="e">
        <f t="shared" ca="1" si="186"/>
        <v>#NUM!</v>
      </c>
      <c r="FI74" s="302" t="e">
        <f t="shared" ca="1" si="186"/>
        <v>#NUM!</v>
      </c>
      <c r="FJ74" s="302" t="e">
        <f t="shared" ca="1" si="186"/>
        <v>#NUM!</v>
      </c>
      <c r="FK74" s="302" t="e">
        <f t="shared" ca="1" si="186"/>
        <v>#NUM!</v>
      </c>
      <c r="FL74" s="302" t="e">
        <f t="shared" ca="1" si="186"/>
        <v>#NUM!</v>
      </c>
      <c r="FM74" s="302" t="e">
        <f t="shared" ca="1" si="186"/>
        <v>#NUM!</v>
      </c>
      <c r="FN74" s="302" t="e">
        <f t="shared" ca="1" si="186"/>
        <v>#NUM!</v>
      </c>
      <c r="FO74" s="302" t="e">
        <f t="shared" ca="1" si="186"/>
        <v>#NUM!</v>
      </c>
      <c r="FP74" s="302" t="e">
        <f t="shared" ca="1" si="186"/>
        <v>#NUM!</v>
      </c>
      <c r="FQ74" s="302" t="e">
        <f t="shared" ca="1" si="186"/>
        <v>#NUM!</v>
      </c>
      <c r="FR74" s="302" t="e">
        <f t="shared" ca="1" si="186"/>
        <v>#NUM!</v>
      </c>
      <c r="FS74" s="302" t="e">
        <f t="shared" ca="1" si="186"/>
        <v>#NUM!</v>
      </c>
      <c r="FT74" s="302" t="e">
        <f t="shared" ca="1" si="186"/>
        <v>#NUM!</v>
      </c>
      <c r="FU74" s="302" t="e">
        <f t="shared" ca="1" si="186"/>
        <v>#NUM!</v>
      </c>
      <c r="FV74" s="302" t="e">
        <f t="shared" ca="1" si="186"/>
        <v>#NUM!</v>
      </c>
      <c r="FW74" s="302" t="e">
        <f t="shared" ca="1" si="186"/>
        <v>#NUM!</v>
      </c>
      <c r="FX74" s="302" t="e">
        <f t="shared" ca="1" si="186"/>
        <v>#NUM!</v>
      </c>
      <c r="FY74" s="302" t="e">
        <f t="shared" ca="1" si="186"/>
        <v>#NUM!</v>
      </c>
      <c r="FZ74" s="302" t="e">
        <f t="shared" ca="1" si="186"/>
        <v>#NUM!</v>
      </c>
      <c r="GA74" s="302" t="e">
        <f t="shared" ca="1" si="186"/>
        <v>#NUM!</v>
      </c>
      <c r="GB74" s="302" t="e">
        <f t="shared" ca="1" si="186"/>
        <v>#NUM!</v>
      </c>
      <c r="GC74" s="302" t="e">
        <f t="shared" ca="1" si="186"/>
        <v>#NUM!</v>
      </c>
      <c r="GD74" s="302" t="e">
        <f t="shared" ca="1" si="186"/>
        <v>#NUM!</v>
      </c>
      <c r="GE74" s="302" t="e">
        <f t="shared" ca="1" si="186"/>
        <v>#NUM!</v>
      </c>
      <c r="GF74" s="302" t="e">
        <f t="shared" ca="1" si="186"/>
        <v>#NUM!</v>
      </c>
      <c r="GG74" s="302" t="e">
        <f t="shared" ca="1" si="186"/>
        <v>#NUM!</v>
      </c>
      <c r="GH74" s="302" t="e">
        <f t="shared" ca="1" si="186"/>
        <v>#NUM!</v>
      </c>
      <c r="GI74" s="302" t="e">
        <f t="shared" ca="1" si="186"/>
        <v>#NUM!</v>
      </c>
      <c r="GJ74" s="302" t="e">
        <f t="shared" ca="1" si="186"/>
        <v>#NUM!</v>
      </c>
      <c r="GK74" s="302" t="e">
        <f t="shared" ca="1" si="186"/>
        <v>#NUM!</v>
      </c>
      <c r="GL74" s="302" t="e">
        <f t="shared" ca="1" si="186"/>
        <v>#NUM!</v>
      </c>
      <c r="GM74" s="302" t="e">
        <f t="shared" ca="1" si="186"/>
        <v>#NUM!</v>
      </c>
      <c r="GN74" s="302" t="e">
        <f t="shared" ca="1" si="186"/>
        <v>#NUM!</v>
      </c>
      <c r="GO74" s="302" t="e">
        <f t="shared" ca="1" si="186"/>
        <v>#NUM!</v>
      </c>
      <c r="GP74" s="302" t="e">
        <f t="shared" ca="1" si="186"/>
        <v>#NUM!</v>
      </c>
      <c r="GQ74" s="302" t="e">
        <f t="shared" ca="1" si="186"/>
        <v>#NUM!</v>
      </c>
      <c r="GR74" s="302" t="e">
        <f t="shared" ca="1" si="186"/>
        <v>#NUM!</v>
      </c>
      <c r="GS74" s="302" t="e">
        <f t="shared" ca="1" si="186"/>
        <v>#NUM!</v>
      </c>
      <c r="GT74" s="302" t="e">
        <f t="shared" ca="1" si="186"/>
        <v>#NUM!</v>
      </c>
      <c r="GU74" s="302" t="e">
        <f t="shared" ca="1" si="186"/>
        <v>#NUM!</v>
      </c>
      <c r="GV74" s="302" t="e">
        <f t="shared" ca="1" si="186"/>
        <v>#NUM!</v>
      </c>
      <c r="GW74" s="302" t="e">
        <f t="shared" ca="1" si="186"/>
        <v>#NUM!</v>
      </c>
      <c r="GX74" s="302" t="e">
        <f t="shared" ca="1" si="186"/>
        <v>#NUM!</v>
      </c>
      <c r="GY74" s="302" t="e">
        <f t="shared" ca="1" si="186"/>
        <v>#NUM!</v>
      </c>
      <c r="GZ74" s="302" t="e">
        <f t="shared" ca="1" si="186"/>
        <v>#NUM!</v>
      </c>
      <c r="HA74" s="302" t="e">
        <f t="shared" ca="1" si="186"/>
        <v>#NUM!</v>
      </c>
      <c r="HB74" s="302" t="e">
        <f t="shared" ca="1" si="186"/>
        <v>#NUM!</v>
      </c>
      <c r="HC74" s="302" t="e">
        <f t="shared" ca="1" si="186"/>
        <v>#NUM!</v>
      </c>
      <c r="HD74" s="302" t="e">
        <f t="shared" ca="1" si="186"/>
        <v>#NUM!</v>
      </c>
      <c r="HE74" s="302" t="e">
        <f t="shared" ca="1" si="186"/>
        <v>#NUM!</v>
      </c>
      <c r="HF74" s="302" t="e">
        <f t="shared" ca="1" si="186"/>
        <v>#NUM!</v>
      </c>
      <c r="HG74" s="302" t="e">
        <f t="shared" ca="1" si="186"/>
        <v>#NUM!</v>
      </c>
      <c r="HH74" s="302" t="e">
        <f t="shared" ref="HH74:JL74" ca="1" si="187">IF(SUM(HC67:HH67)&lt;HH73,1,0)</f>
        <v>#NUM!</v>
      </c>
      <c r="HI74" s="302" t="e">
        <f t="shared" ca="1" si="187"/>
        <v>#NUM!</v>
      </c>
      <c r="HJ74" s="302" t="e">
        <f t="shared" ca="1" si="187"/>
        <v>#NUM!</v>
      </c>
      <c r="HK74" s="302" t="e">
        <f t="shared" ca="1" si="187"/>
        <v>#NUM!</v>
      </c>
      <c r="HL74" s="302" t="e">
        <f t="shared" ca="1" si="187"/>
        <v>#NUM!</v>
      </c>
      <c r="HM74" s="302" t="e">
        <f t="shared" ca="1" si="187"/>
        <v>#NUM!</v>
      </c>
      <c r="HN74" s="302" t="e">
        <f t="shared" ca="1" si="187"/>
        <v>#NUM!</v>
      </c>
      <c r="HO74" s="302" t="e">
        <f t="shared" ca="1" si="187"/>
        <v>#NUM!</v>
      </c>
      <c r="HP74" s="302" t="e">
        <f t="shared" ca="1" si="187"/>
        <v>#NUM!</v>
      </c>
      <c r="HQ74" s="302" t="e">
        <f t="shared" ca="1" si="187"/>
        <v>#NUM!</v>
      </c>
      <c r="HR74" s="302" t="e">
        <f t="shared" ca="1" si="187"/>
        <v>#NUM!</v>
      </c>
      <c r="HS74" s="302" t="e">
        <f t="shared" ca="1" si="187"/>
        <v>#NUM!</v>
      </c>
      <c r="HT74" s="302" t="e">
        <f t="shared" ca="1" si="187"/>
        <v>#NUM!</v>
      </c>
      <c r="HU74" s="302" t="e">
        <f t="shared" ca="1" si="187"/>
        <v>#NUM!</v>
      </c>
      <c r="HV74" s="302" t="e">
        <f t="shared" ca="1" si="187"/>
        <v>#NUM!</v>
      </c>
      <c r="HW74" s="302" t="e">
        <f t="shared" ca="1" si="187"/>
        <v>#NUM!</v>
      </c>
      <c r="HX74" s="302" t="e">
        <f t="shared" ca="1" si="187"/>
        <v>#NUM!</v>
      </c>
      <c r="HY74" s="302" t="e">
        <f t="shared" ca="1" si="187"/>
        <v>#NUM!</v>
      </c>
      <c r="HZ74" s="302" t="e">
        <f t="shared" ca="1" si="187"/>
        <v>#NUM!</v>
      </c>
      <c r="IA74" s="302" t="e">
        <f t="shared" ca="1" si="187"/>
        <v>#NUM!</v>
      </c>
      <c r="IB74" s="302" t="e">
        <f t="shared" ca="1" si="187"/>
        <v>#NUM!</v>
      </c>
      <c r="IC74" s="302" t="e">
        <f t="shared" ca="1" si="187"/>
        <v>#NUM!</v>
      </c>
      <c r="ID74" s="302" t="e">
        <f t="shared" ca="1" si="187"/>
        <v>#NUM!</v>
      </c>
      <c r="IE74" s="302" t="e">
        <f t="shared" ca="1" si="187"/>
        <v>#NUM!</v>
      </c>
      <c r="IF74" s="302" t="e">
        <f t="shared" ca="1" si="187"/>
        <v>#NUM!</v>
      </c>
      <c r="IG74" s="302" t="e">
        <f t="shared" ca="1" si="187"/>
        <v>#NUM!</v>
      </c>
      <c r="IH74" s="302" t="e">
        <f t="shared" ca="1" si="187"/>
        <v>#NUM!</v>
      </c>
      <c r="II74" s="302" t="e">
        <f t="shared" ca="1" si="187"/>
        <v>#NUM!</v>
      </c>
      <c r="IJ74" s="302" t="e">
        <f t="shared" ca="1" si="187"/>
        <v>#NUM!</v>
      </c>
      <c r="IK74" s="302" t="e">
        <f t="shared" ca="1" si="187"/>
        <v>#NUM!</v>
      </c>
      <c r="IL74" s="302" t="e">
        <f t="shared" ca="1" si="187"/>
        <v>#NUM!</v>
      </c>
      <c r="IM74" s="302" t="e">
        <f t="shared" ca="1" si="187"/>
        <v>#NUM!</v>
      </c>
      <c r="IN74" s="302" t="e">
        <f t="shared" ca="1" si="187"/>
        <v>#NUM!</v>
      </c>
      <c r="IO74" s="302" t="e">
        <f t="shared" ca="1" si="187"/>
        <v>#NUM!</v>
      </c>
      <c r="IP74" s="302" t="e">
        <f t="shared" ca="1" si="187"/>
        <v>#NUM!</v>
      </c>
      <c r="IQ74" s="302" t="e">
        <f t="shared" ca="1" si="187"/>
        <v>#NUM!</v>
      </c>
      <c r="IR74" s="302" t="e">
        <f t="shared" ca="1" si="187"/>
        <v>#NUM!</v>
      </c>
      <c r="IS74" s="302" t="e">
        <f t="shared" ca="1" si="187"/>
        <v>#NUM!</v>
      </c>
      <c r="IT74" s="302" t="e">
        <f t="shared" ca="1" si="187"/>
        <v>#NUM!</v>
      </c>
      <c r="IU74" s="302" t="e">
        <f t="shared" ca="1" si="187"/>
        <v>#NUM!</v>
      </c>
      <c r="IV74" s="302" t="e">
        <f t="shared" ca="1" si="187"/>
        <v>#NUM!</v>
      </c>
      <c r="IW74" s="302" t="e">
        <f t="shared" ca="1" si="187"/>
        <v>#NUM!</v>
      </c>
      <c r="IX74" s="302" t="e">
        <f t="shared" ca="1" si="187"/>
        <v>#NUM!</v>
      </c>
      <c r="IY74" s="302" t="e">
        <f t="shared" ca="1" si="187"/>
        <v>#NUM!</v>
      </c>
      <c r="IZ74" s="302" t="e">
        <f t="shared" ca="1" si="187"/>
        <v>#NUM!</v>
      </c>
      <c r="JA74" s="302" t="e">
        <f t="shared" ca="1" si="187"/>
        <v>#NUM!</v>
      </c>
      <c r="JB74" s="302" t="e">
        <f t="shared" ca="1" si="187"/>
        <v>#NUM!</v>
      </c>
      <c r="JC74" s="302" t="e">
        <f t="shared" ca="1" si="187"/>
        <v>#NUM!</v>
      </c>
      <c r="JD74" s="302" t="e">
        <f t="shared" ca="1" si="187"/>
        <v>#NUM!</v>
      </c>
      <c r="JE74" s="302" t="e">
        <f t="shared" ca="1" si="187"/>
        <v>#NUM!</v>
      </c>
      <c r="JF74" s="302" t="e">
        <f t="shared" ca="1" si="187"/>
        <v>#NUM!</v>
      </c>
      <c r="JG74" s="302" t="e">
        <f t="shared" ca="1" si="187"/>
        <v>#NUM!</v>
      </c>
      <c r="JH74" s="302" t="e">
        <f t="shared" ca="1" si="187"/>
        <v>#NUM!</v>
      </c>
      <c r="JI74" s="302" t="e">
        <f t="shared" ca="1" si="187"/>
        <v>#NUM!</v>
      </c>
      <c r="JJ74" s="302" t="e">
        <f t="shared" ca="1" si="187"/>
        <v>#NUM!</v>
      </c>
      <c r="JK74" s="302" t="e">
        <f t="shared" ca="1" si="187"/>
        <v>#NUM!</v>
      </c>
      <c r="JL74" s="302" t="e">
        <f t="shared" ca="1" si="187"/>
        <v>#NUM!</v>
      </c>
      <c r="JM74" s="92" t="s">
        <v>321</v>
      </c>
    </row>
    <row r="75" spans="1:273" x14ac:dyDescent="0.25">
      <c r="C75" s="300" t="s">
        <v>94</v>
      </c>
      <c r="D75" s="303"/>
      <c r="E75" s="233"/>
      <c r="F75" s="233"/>
      <c r="G75" s="304"/>
      <c r="H75" s="233"/>
      <c r="I75" s="304">
        <f t="shared" ref="I75:O75" ca="1" si="188">IFERROR((SUM(D67:I67))/I73,0)</f>
        <v>0</v>
      </c>
      <c r="J75" s="304">
        <f t="shared" ca="1" si="188"/>
        <v>0</v>
      </c>
      <c r="K75" s="304">
        <f t="shared" ca="1" si="188"/>
        <v>0</v>
      </c>
      <c r="L75" s="304">
        <f t="shared" ca="1" si="188"/>
        <v>0</v>
      </c>
      <c r="M75" s="304">
        <f t="shared" ca="1" si="188"/>
        <v>0</v>
      </c>
      <c r="N75" s="304">
        <f t="shared" ca="1" si="188"/>
        <v>0</v>
      </c>
      <c r="O75" s="304">
        <f t="shared" ca="1" si="188"/>
        <v>0</v>
      </c>
      <c r="P75" s="304">
        <f t="shared" ref="P75:AB75" ca="1" si="189">IFERROR((SUM(K67:P67))/P73,0)</f>
        <v>0</v>
      </c>
      <c r="Q75" s="304">
        <f t="shared" ca="1" si="189"/>
        <v>0</v>
      </c>
      <c r="R75" s="304">
        <f t="shared" ca="1" si="189"/>
        <v>0</v>
      </c>
      <c r="S75" s="304">
        <f t="shared" ca="1" si="189"/>
        <v>0</v>
      </c>
      <c r="T75" s="304">
        <f t="shared" ca="1" si="189"/>
        <v>0</v>
      </c>
      <c r="U75" s="304">
        <f t="shared" ca="1" si="189"/>
        <v>0</v>
      </c>
      <c r="V75" s="304">
        <f t="shared" ca="1" si="189"/>
        <v>0</v>
      </c>
      <c r="W75" s="304">
        <f t="shared" ca="1" si="189"/>
        <v>0</v>
      </c>
      <c r="X75" s="304">
        <f t="shared" ca="1" si="189"/>
        <v>0</v>
      </c>
      <c r="Y75" s="304">
        <f t="shared" ca="1" si="189"/>
        <v>0</v>
      </c>
      <c r="Z75" s="304">
        <f t="shared" ca="1" si="189"/>
        <v>0</v>
      </c>
      <c r="AA75" s="304">
        <f t="shared" ca="1" si="189"/>
        <v>0</v>
      </c>
      <c r="AB75" s="304">
        <f t="shared" ca="1" si="189"/>
        <v>0</v>
      </c>
      <c r="AC75" s="304">
        <f ca="1">IFERROR((SUM(X67:AC67))/AC73,0)</f>
        <v>0</v>
      </c>
      <c r="AD75" s="304">
        <f t="shared" ref="AD75:CO75" ca="1" si="190">IFERROR((SUM(Y67:AD67))/AD73,0)</f>
        <v>0</v>
      </c>
      <c r="AE75" s="304">
        <f t="shared" ca="1" si="190"/>
        <v>0</v>
      </c>
      <c r="AF75" s="304">
        <f t="shared" ca="1" si="190"/>
        <v>0</v>
      </c>
      <c r="AG75" s="304">
        <f t="shared" ca="1" si="190"/>
        <v>0</v>
      </c>
      <c r="AH75" s="304">
        <f t="shared" ca="1" si="190"/>
        <v>0</v>
      </c>
      <c r="AI75" s="304">
        <f t="shared" ca="1" si="190"/>
        <v>0</v>
      </c>
      <c r="AJ75" s="304">
        <f t="shared" ca="1" si="190"/>
        <v>0</v>
      </c>
      <c r="AK75" s="304">
        <f t="shared" ca="1" si="190"/>
        <v>0</v>
      </c>
      <c r="AL75" s="304">
        <f t="shared" ca="1" si="190"/>
        <v>0</v>
      </c>
      <c r="AM75" s="304">
        <f t="shared" ca="1" si="190"/>
        <v>0</v>
      </c>
      <c r="AN75" s="304">
        <f t="shared" ca="1" si="190"/>
        <v>0</v>
      </c>
      <c r="AO75" s="304">
        <f t="shared" ca="1" si="190"/>
        <v>0</v>
      </c>
      <c r="AP75" s="304">
        <f t="shared" ca="1" si="190"/>
        <v>0</v>
      </c>
      <c r="AQ75" s="304">
        <f t="shared" ca="1" si="190"/>
        <v>0</v>
      </c>
      <c r="AR75" s="304">
        <f t="shared" ca="1" si="190"/>
        <v>0</v>
      </c>
      <c r="AS75" s="304">
        <f t="shared" ca="1" si="190"/>
        <v>0</v>
      </c>
      <c r="AT75" s="304">
        <f t="shared" ca="1" si="190"/>
        <v>0</v>
      </c>
      <c r="AU75" s="304">
        <f t="shared" ca="1" si="190"/>
        <v>0</v>
      </c>
      <c r="AV75" s="304">
        <f t="shared" ca="1" si="190"/>
        <v>0</v>
      </c>
      <c r="AW75" s="304">
        <f t="shared" ca="1" si="190"/>
        <v>0</v>
      </c>
      <c r="AX75" s="304">
        <f t="shared" ca="1" si="190"/>
        <v>0</v>
      </c>
      <c r="AY75" s="304">
        <f t="shared" ca="1" si="190"/>
        <v>0</v>
      </c>
      <c r="AZ75" s="304">
        <f t="shared" ca="1" si="190"/>
        <v>0</v>
      </c>
      <c r="BA75" s="304">
        <f t="shared" ca="1" si="190"/>
        <v>0</v>
      </c>
      <c r="BB75" s="304">
        <f t="shared" ca="1" si="190"/>
        <v>0</v>
      </c>
      <c r="BC75" s="304">
        <f t="shared" ca="1" si="190"/>
        <v>0</v>
      </c>
      <c r="BD75" s="304">
        <f t="shared" ca="1" si="190"/>
        <v>0</v>
      </c>
      <c r="BE75" s="304">
        <f t="shared" ca="1" si="190"/>
        <v>0</v>
      </c>
      <c r="BF75" s="304">
        <f t="shared" ca="1" si="190"/>
        <v>0</v>
      </c>
      <c r="BG75" s="304">
        <f t="shared" ca="1" si="190"/>
        <v>0</v>
      </c>
      <c r="BH75" s="304">
        <f t="shared" ca="1" si="190"/>
        <v>0</v>
      </c>
      <c r="BI75" s="304">
        <f t="shared" ca="1" si="190"/>
        <v>0</v>
      </c>
      <c r="BJ75" s="304">
        <f t="shared" ca="1" si="190"/>
        <v>0</v>
      </c>
      <c r="BK75" s="304">
        <f t="shared" ca="1" si="190"/>
        <v>0</v>
      </c>
      <c r="BL75" s="304">
        <f t="shared" ca="1" si="190"/>
        <v>0</v>
      </c>
      <c r="BM75" s="304">
        <f t="shared" ca="1" si="190"/>
        <v>0</v>
      </c>
      <c r="BN75" s="304">
        <f t="shared" ca="1" si="190"/>
        <v>0</v>
      </c>
      <c r="BO75" s="304">
        <f t="shared" ca="1" si="190"/>
        <v>0</v>
      </c>
      <c r="BP75" s="304">
        <f t="shared" ca="1" si="190"/>
        <v>0</v>
      </c>
      <c r="BQ75" s="304">
        <f t="shared" ca="1" si="190"/>
        <v>0</v>
      </c>
      <c r="BR75" s="304">
        <f t="shared" ca="1" si="190"/>
        <v>0</v>
      </c>
      <c r="BS75" s="304">
        <f t="shared" ca="1" si="190"/>
        <v>0</v>
      </c>
      <c r="BT75" s="304">
        <f t="shared" ca="1" si="190"/>
        <v>0</v>
      </c>
      <c r="BU75" s="304">
        <f t="shared" ca="1" si="190"/>
        <v>0</v>
      </c>
      <c r="BV75" s="304">
        <f t="shared" ca="1" si="190"/>
        <v>0</v>
      </c>
      <c r="BW75" s="304">
        <f t="shared" ca="1" si="190"/>
        <v>0</v>
      </c>
      <c r="BX75" s="304">
        <f t="shared" ca="1" si="190"/>
        <v>0</v>
      </c>
      <c r="BY75" s="304">
        <f t="shared" ca="1" si="190"/>
        <v>0</v>
      </c>
      <c r="BZ75" s="304">
        <f t="shared" ca="1" si="190"/>
        <v>0</v>
      </c>
      <c r="CA75" s="304">
        <f t="shared" ca="1" si="190"/>
        <v>0</v>
      </c>
      <c r="CB75" s="304">
        <f t="shared" ca="1" si="190"/>
        <v>0</v>
      </c>
      <c r="CC75" s="304">
        <f t="shared" ca="1" si="190"/>
        <v>0</v>
      </c>
      <c r="CD75" s="304">
        <f t="shared" ca="1" si="190"/>
        <v>0</v>
      </c>
      <c r="CE75" s="304">
        <f t="shared" ca="1" si="190"/>
        <v>0</v>
      </c>
      <c r="CF75" s="304">
        <f t="shared" ca="1" si="190"/>
        <v>0</v>
      </c>
      <c r="CG75" s="304">
        <f t="shared" ca="1" si="190"/>
        <v>0</v>
      </c>
      <c r="CH75" s="304">
        <f t="shared" ca="1" si="190"/>
        <v>0</v>
      </c>
      <c r="CI75" s="304">
        <f t="shared" ca="1" si="190"/>
        <v>0</v>
      </c>
      <c r="CJ75" s="304">
        <f t="shared" ca="1" si="190"/>
        <v>0</v>
      </c>
      <c r="CK75" s="304">
        <f t="shared" ca="1" si="190"/>
        <v>0</v>
      </c>
      <c r="CL75" s="304">
        <f t="shared" ca="1" si="190"/>
        <v>0</v>
      </c>
      <c r="CM75" s="304">
        <f t="shared" ca="1" si="190"/>
        <v>0</v>
      </c>
      <c r="CN75" s="304">
        <f t="shared" ca="1" si="190"/>
        <v>0</v>
      </c>
      <c r="CO75" s="304">
        <f t="shared" ca="1" si="190"/>
        <v>0</v>
      </c>
      <c r="CP75" s="304">
        <f t="shared" ref="CP75:FA75" ca="1" si="191">IFERROR((SUM(CK67:CP67))/CP73,0)</f>
        <v>0</v>
      </c>
      <c r="CQ75" s="304">
        <f t="shared" ca="1" si="191"/>
        <v>0</v>
      </c>
      <c r="CR75" s="304">
        <f t="shared" ca="1" si="191"/>
        <v>0</v>
      </c>
      <c r="CS75" s="304">
        <f t="shared" ca="1" si="191"/>
        <v>0</v>
      </c>
      <c r="CT75" s="304">
        <f t="shared" ca="1" si="191"/>
        <v>0</v>
      </c>
      <c r="CU75" s="304">
        <f t="shared" ca="1" si="191"/>
        <v>0</v>
      </c>
      <c r="CV75" s="304">
        <f t="shared" ca="1" si="191"/>
        <v>0</v>
      </c>
      <c r="CW75" s="304">
        <f t="shared" ca="1" si="191"/>
        <v>0</v>
      </c>
      <c r="CX75" s="304">
        <f t="shared" ca="1" si="191"/>
        <v>0</v>
      </c>
      <c r="CY75" s="304">
        <f t="shared" ca="1" si="191"/>
        <v>0</v>
      </c>
      <c r="CZ75" s="304">
        <f t="shared" ca="1" si="191"/>
        <v>0</v>
      </c>
      <c r="DA75" s="304">
        <f t="shared" ca="1" si="191"/>
        <v>0</v>
      </c>
      <c r="DB75" s="304">
        <f t="shared" ca="1" si="191"/>
        <v>0</v>
      </c>
      <c r="DC75" s="304">
        <f t="shared" ca="1" si="191"/>
        <v>0</v>
      </c>
      <c r="DD75" s="304">
        <f t="shared" ca="1" si="191"/>
        <v>0</v>
      </c>
      <c r="DE75" s="304">
        <f t="shared" ca="1" si="191"/>
        <v>0</v>
      </c>
      <c r="DF75" s="304">
        <f t="shared" ca="1" si="191"/>
        <v>0</v>
      </c>
      <c r="DG75" s="304">
        <f t="shared" ca="1" si="191"/>
        <v>0</v>
      </c>
      <c r="DH75" s="304">
        <f t="shared" ca="1" si="191"/>
        <v>0</v>
      </c>
      <c r="DI75" s="304">
        <f t="shared" ca="1" si="191"/>
        <v>0</v>
      </c>
      <c r="DJ75" s="304">
        <f t="shared" ca="1" si="191"/>
        <v>0</v>
      </c>
      <c r="DK75" s="304">
        <f t="shared" ca="1" si="191"/>
        <v>0</v>
      </c>
      <c r="DL75" s="304">
        <f t="shared" ca="1" si="191"/>
        <v>0</v>
      </c>
      <c r="DM75" s="304">
        <f t="shared" ca="1" si="191"/>
        <v>0</v>
      </c>
      <c r="DN75" s="304">
        <f t="shared" ca="1" si="191"/>
        <v>0</v>
      </c>
      <c r="DO75" s="304">
        <f t="shared" ca="1" si="191"/>
        <v>0</v>
      </c>
      <c r="DP75" s="304">
        <f t="shared" ca="1" si="191"/>
        <v>0</v>
      </c>
      <c r="DQ75" s="304">
        <f t="shared" ca="1" si="191"/>
        <v>0</v>
      </c>
      <c r="DR75" s="304">
        <f t="shared" ca="1" si="191"/>
        <v>0</v>
      </c>
      <c r="DS75" s="304">
        <f t="shared" ca="1" si="191"/>
        <v>0</v>
      </c>
      <c r="DT75" s="304">
        <f t="shared" ca="1" si="191"/>
        <v>0</v>
      </c>
      <c r="DU75" s="304">
        <f t="shared" ca="1" si="191"/>
        <v>0</v>
      </c>
      <c r="DV75" s="304">
        <f t="shared" ca="1" si="191"/>
        <v>0</v>
      </c>
      <c r="DW75" s="304">
        <f t="shared" ca="1" si="191"/>
        <v>0</v>
      </c>
      <c r="DX75" s="304">
        <f t="shared" ca="1" si="191"/>
        <v>0</v>
      </c>
      <c r="DY75" s="304">
        <f t="shared" ca="1" si="191"/>
        <v>0</v>
      </c>
      <c r="DZ75" s="304">
        <f t="shared" ca="1" si="191"/>
        <v>0</v>
      </c>
      <c r="EA75" s="304">
        <f t="shared" ca="1" si="191"/>
        <v>0</v>
      </c>
      <c r="EB75" s="304">
        <f t="shared" ca="1" si="191"/>
        <v>0</v>
      </c>
      <c r="EC75" s="304">
        <f t="shared" ca="1" si="191"/>
        <v>0</v>
      </c>
      <c r="ED75" s="304">
        <f t="shared" ca="1" si="191"/>
        <v>0</v>
      </c>
      <c r="EE75" s="304">
        <f t="shared" ca="1" si="191"/>
        <v>0</v>
      </c>
      <c r="EF75" s="304">
        <f t="shared" ca="1" si="191"/>
        <v>0</v>
      </c>
      <c r="EG75" s="304">
        <f t="shared" ca="1" si="191"/>
        <v>0</v>
      </c>
      <c r="EH75" s="304">
        <f t="shared" ca="1" si="191"/>
        <v>0</v>
      </c>
      <c r="EI75" s="304">
        <f t="shared" ca="1" si="191"/>
        <v>0</v>
      </c>
      <c r="EJ75" s="304">
        <f t="shared" ca="1" si="191"/>
        <v>0</v>
      </c>
      <c r="EK75" s="304">
        <f t="shared" ca="1" si="191"/>
        <v>0</v>
      </c>
      <c r="EL75" s="304">
        <f t="shared" ca="1" si="191"/>
        <v>0</v>
      </c>
      <c r="EM75" s="304">
        <f t="shared" ca="1" si="191"/>
        <v>0</v>
      </c>
      <c r="EN75" s="304">
        <f t="shared" ca="1" si="191"/>
        <v>0</v>
      </c>
      <c r="EO75" s="304">
        <f t="shared" ca="1" si="191"/>
        <v>0</v>
      </c>
      <c r="EP75" s="304">
        <f t="shared" ca="1" si="191"/>
        <v>0</v>
      </c>
      <c r="EQ75" s="304">
        <f t="shared" ca="1" si="191"/>
        <v>0</v>
      </c>
      <c r="ER75" s="304">
        <f t="shared" ca="1" si="191"/>
        <v>0</v>
      </c>
      <c r="ES75" s="304">
        <f t="shared" ca="1" si="191"/>
        <v>0</v>
      </c>
      <c r="ET75" s="304">
        <f t="shared" ca="1" si="191"/>
        <v>0</v>
      </c>
      <c r="EU75" s="304">
        <f t="shared" ca="1" si="191"/>
        <v>0</v>
      </c>
      <c r="EV75" s="304">
        <f t="shared" ca="1" si="191"/>
        <v>0</v>
      </c>
      <c r="EW75" s="304">
        <f t="shared" ca="1" si="191"/>
        <v>0</v>
      </c>
      <c r="EX75" s="304">
        <f t="shared" ca="1" si="191"/>
        <v>0</v>
      </c>
      <c r="EY75" s="304">
        <f t="shared" ca="1" si="191"/>
        <v>0</v>
      </c>
      <c r="EZ75" s="304">
        <f t="shared" ca="1" si="191"/>
        <v>0</v>
      </c>
      <c r="FA75" s="304">
        <f t="shared" ca="1" si="191"/>
        <v>0</v>
      </c>
      <c r="FB75" s="304">
        <f t="shared" ref="FB75:HM75" ca="1" si="192">IFERROR((SUM(EW67:FB67))/FB73,0)</f>
        <v>0</v>
      </c>
      <c r="FC75" s="304">
        <f t="shared" ca="1" si="192"/>
        <v>0</v>
      </c>
      <c r="FD75" s="304">
        <f t="shared" ca="1" si="192"/>
        <v>0</v>
      </c>
      <c r="FE75" s="304">
        <f t="shared" ca="1" si="192"/>
        <v>0</v>
      </c>
      <c r="FF75" s="304">
        <f t="shared" ca="1" si="192"/>
        <v>0</v>
      </c>
      <c r="FG75" s="304">
        <f t="shared" ca="1" si="192"/>
        <v>0</v>
      </c>
      <c r="FH75" s="304">
        <f t="shared" ca="1" si="192"/>
        <v>0</v>
      </c>
      <c r="FI75" s="304">
        <f t="shared" ca="1" si="192"/>
        <v>0</v>
      </c>
      <c r="FJ75" s="304">
        <f t="shared" ca="1" si="192"/>
        <v>0</v>
      </c>
      <c r="FK75" s="304">
        <f t="shared" ca="1" si="192"/>
        <v>0</v>
      </c>
      <c r="FL75" s="304">
        <f t="shared" ca="1" si="192"/>
        <v>0</v>
      </c>
      <c r="FM75" s="304">
        <f t="shared" ca="1" si="192"/>
        <v>0</v>
      </c>
      <c r="FN75" s="304">
        <f t="shared" ca="1" si="192"/>
        <v>0</v>
      </c>
      <c r="FO75" s="304">
        <f t="shared" ca="1" si="192"/>
        <v>0</v>
      </c>
      <c r="FP75" s="304">
        <f t="shared" ca="1" si="192"/>
        <v>0</v>
      </c>
      <c r="FQ75" s="304">
        <f t="shared" ca="1" si="192"/>
        <v>0</v>
      </c>
      <c r="FR75" s="304">
        <f t="shared" ca="1" si="192"/>
        <v>0</v>
      </c>
      <c r="FS75" s="304">
        <f t="shared" ca="1" si="192"/>
        <v>0</v>
      </c>
      <c r="FT75" s="304">
        <f t="shared" ca="1" si="192"/>
        <v>0</v>
      </c>
      <c r="FU75" s="304">
        <f t="shared" ca="1" si="192"/>
        <v>0</v>
      </c>
      <c r="FV75" s="304">
        <f t="shared" ca="1" si="192"/>
        <v>0</v>
      </c>
      <c r="FW75" s="304">
        <f t="shared" ca="1" si="192"/>
        <v>0</v>
      </c>
      <c r="FX75" s="304">
        <f t="shared" ca="1" si="192"/>
        <v>0</v>
      </c>
      <c r="FY75" s="304">
        <f t="shared" ca="1" si="192"/>
        <v>0</v>
      </c>
      <c r="FZ75" s="304">
        <f t="shared" ca="1" si="192"/>
        <v>0</v>
      </c>
      <c r="GA75" s="304">
        <f t="shared" ca="1" si="192"/>
        <v>0</v>
      </c>
      <c r="GB75" s="304">
        <f t="shared" ca="1" si="192"/>
        <v>0</v>
      </c>
      <c r="GC75" s="304">
        <f t="shared" ca="1" si="192"/>
        <v>0</v>
      </c>
      <c r="GD75" s="304">
        <f t="shared" ca="1" si="192"/>
        <v>0</v>
      </c>
      <c r="GE75" s="304">
        <f t="shared" ca="1" si="192"/>
        <v>0</v>
      </c>
      <c r="GF75" s="304">
        <f t="shared" ca="1" si="192"/>
        <v>0</v>
      </c>
      <c r="GG75" s="304">
        <f t="shared" ca="1" si="192"/>
        <v>0</v>
      </c>
      <c r="GH75" s="304">
        <f t="shared" ca="1" si="192"/>
        <v>0</v>
      </c>
      <c r="GI75" s="304">
        <f t="shared" ca="1" si="192"/>
        <v>0</v>
      </c>
      <c r="GJ75" s="304">
        <f t="shared" ca="1" si="192"/>
        <v>0</v>
      </c>
      <c r="GK75" s="304">
        <f t="shared" ca="1" si="192"/>
        <v>0</v>
      </c>
      <c r="GL75" s="304">
        <f t="shared" ca="1" si="192"/>
        <v>0</v>
      </c>
      <c r="GM75" s="304">
        <f t="shared" ca="1" si="192"/>
        <v>0</v>
      </c>
      <c r="GN75" s="304">
        <f t="shared" ca="1" si="192"/>
        <v>0</v>
      </c>
      <c r="GO75" s="304">
        <f t="shared" ca="1" si="192"/>
        <v>0</v>
      </c>
      <c r="GP75" s="304">
        <f t="shared" ca="1" si="192"/>
        <v>0</v>
      </c>
      <c r="GQ75" s="304">
        <f t="shared" ca="1" si="192"/>
        <v>0</v>
      </c>
      <c r="GR75" s="304">
        <f t="shared" ca="1" si="192"/>
        <v>0</v>
      </c>
      <c r="GS75" s="304">
        <f t="shared" ca="1" si="192"/>
        <v>0</v>
      </c>
      <c r="GT75" s="304">
        <f t="shared" ca="1" si="192"/>
        <v>0</v>
      </c>
      <c r="GU75" s="304">
        <f t="shared" ca="1" si="192"/>
        <v>0</v>
      </c>
      <c r="GV75" s="304">
        <f t="shared" ca="1" si="192"/>
        <v>0</v>
      </c>
      <c r="GW75" s="304">
        <f t="shared" ca="1" si="192"/>
        <v>0</v>
      </c>
      <c r="GX75" s="304">
        <f t="shared" ca="1" si="192"/>
        <v>0</v>
      </c>
      <c r="GY75" s="304">
        <f t="shared" ca="1" si="192"/>
        <v>0</v>
      </c>
      <c r="GZ75" s="304">
        <f t="shared" ca="1" si="192"/>
        <v>0</v>
      </c>
      <c r="HA75" s="304">
        <f t="shared" ca="1" si="192"/>
        <v>0</v>
      </c>
      <c r="HB75" s="304">
        <f t="shared" ca="1" si="192"/>
        <v>0</v>
      </c>
      <c r="HC75" s="304">
        <f t="shared" ca="1" si="192"/>
        <v>0</v>
      </c>
      <c r="HD75" s="304">
        <f t="shared" ca="1" si="192"/>
        <v>0</v>
      </c>
      <c r="HE75" s="304">
        <f t="shared" ca="1" si="192"/>
        <v>0</v>
      </c>
      <c r="HF75" s="304">
        <f t="shared" ca="1" si="192"/>
        <v>0</v>
      </c>
      <c r="HG75" s="304">
        <f t="shared" ca="1" si="192"/>
        <v>0</v>
      </c>
      <c r="HH75" s="304">
        <f t="shared" ca="1" si="192"/>
        <v>0</v>
      </c>
      <c r="HI75" s="304">
        <f t="shared" ca="1" si="192"/>
        <v>0</v>
      </c>
      <c r="HJ75" s="304">
        <f t="shared" ca="1" si="192"/>
        <v>0</v>
      </c>
      <c r="HK75" s="304">
        <f t="shared" ca="1" si="192"/>
        <v>0</v>
      </c>
      <c r="HL75" s="304">
        <f t="shared" ca="1" si="192"/>
        <v>0</v>
      </c>
      <c r="HM75" s="304">
        <f t="shared" ca="1" si="192"/>
        <v>0</v>
      </c>
      <c r="HN75" s="304">
        <f t="shared" ref="HN75:JL75" ca="1" si="193">IFERROR((SUM(HI67:HN67))/HN73,0)</f>
        <v>0</v>
      </c>
      <c r="HO75" s="304">
        <f t="shared" ca="1" si="193"/>
        <v>0</v>
      </c>
      <c r="HP75" s="304">
        <f t="shared" ca="1" si="193"/>
        <v>0</v>
      </c>
      <c r="HQ75" s="304">
        <f t="shared" ca="1" si="193"/>
        <v>0</v>
      </c>
      <c r="HR75" s="304">
        <f t="shared" ca="1" si="193"/>
        <v>0</v>
      </c>
      <c r="HS75" s="304">
        <f t="shared" ca="1" si="193"/>
        <v>0</v>
      </c>
      <c r="HT75" s="304">
        <f t="shared" ca="1" si="193"/>
        <v>0</v>
      </c>
      <c r="HU75" s="304">
        <f t="shared" ca="1" si="193"/>
        <v>0</v>
      </c>
      <c r="HV75" s="304">
        <f t="shared" ca="1" si="193"/>
        <v>0</v>
      </c>
      <c r="HW75" s="304">
        <f t="shared" ca="1" si="193"/>
        <v>0</v>
      </c>
      <c r="HX75" s="304">
        <f t="shared" ca="1" si="193"/>
        <v>0</v>
      </c>
      <c r="HY75" s="304">
        <f t="shared" ca="1" si="193"/>
        <v>0</v>
      </c>
      <c r="HZ75" s="304">
        <f t="shared" ca="1" si="193"/>
        <v>0</v>
      </c>
      <c r="IA75" s="304">
        <f t="shared" ca="1" si="193"/>
        <v>0</v>
      </c>
      <c r="IB75" s="304">
        <f t="shared" ca="1" si="193"/>
        <v>0</v>
      </c>
      <c r="IC75" s="304">
        <f t="shared" ca="1" si="193"/>
        <v>0</v>
      </c>
      <c r="ID75" s="304">
        <f t="shared" ca="1" si="193"/>
        <v>0</v>
      </c>
      <c r="IE75" s="304">
        <f t="shared" ca="1" si="193"/>
        <v>0</v>
      </c>
      <c r="IF75" s="304">
        <f t="shared" ca="1" si="193"/>
        <v>0</v>
      </c>
      <c r="IG75" s="304">
        <f t="shared" ca="1" si="193"/>
        <v>0</v>
      </c>
      <c r="IH75" s="304">
        <f t="shared" ca="1" si="193"/>
        <v>0</v>
      </c>
      <c r="II75" s="304">
        <f t="shared" ca="1" si="193"/>
        <v>0</v>
      </c>
      <c r="IJ75" s="304">
        <f t="shared" ca="1" si="193"/>
        <v>0</v>
      </c>
      <c r="IK75" s="304">
        <f t="shared" ca="1" si="193"/>
        <v>0</v>
      </c>
      <c r="IL75" s="304">
        <f t="shared" ca="1" si="193"/>
        <v>0</v>
      </c>
      <c r="IM75" s="304">
        <f t="shared" ca="1" si="193"/>
        <v>0</v>
      </c>
      <c r="IN75" s="304">
        <f t="shared" ca="1" si="193"/>
        <v>0</v>
      </c>
      <c r="IO75" s="304">
        <f t="shared" ca="1" si="193"/>
        <v>0</v>
      </c>
      <c r="IP75" s="304">
        <f t="shared" ca="1" si="193"/>
        <v>0</v>
      </c>
      <c r="IQ75" s="304">
        <f t="shared" ca="1" si="193"/>
        <v>0</v>
      </c>
      <c r="IR75" s="304">
        <f t="shared" ca="1" si="193"/>
        <v>0</v>
      </c>
      <c r="IS75" s="304">
        <f t="shared" ca="1" si="193"/>
        <v>0</v>
      </c>
      <c r="IT75" s="304">
        <f t="shared" ca="1" si="193"/>
        <v>0</v>
      </c>
      <c r="IU75" s="304">
        <f t="shared" ca="1" si="193"/>
        <v>0</v>
      </c>
      <c r="IV75" s="304">
        <f t="shared" ca="1" si="193"/>
        <v>0</v>
      </c>
      <c r="IW75" s="304">
        <f t="shared" ca="1" si="193"/>
        <v>0</v>
      </c>
      <c r="IX75" s="304">
        <f t="shared" ca="1" si="193"/>
        <v>0</v>
      </c>
      <c r="IY75" s="304">
        <f t="shared" ca="1" si="193"/>
        <v>0</v>
      </c>
      <c r="IZ75" s="304">
        <f t="shared" ca="1" si="193"/>
        <v>0</v>
      </c>
      <c r="JA75" s="304">
        <f t="shared" ca="1" si="193"/>
        <v>0</v>
      </c>
      <c r="JB75" s="304">
        <f t="shared" ca="1" si="193"/>
        <v>0</v>
      </c>
      <c r="JC75" s="304">
        <f t="shared" ca="1" si="193"/>
        <v>0</v>
      </c>
      <c r="JD75" s="304">
        <f t="shared" ca="1" si="193"/>
        <v>0</v>
      </c>
      <c r="JE75" s="304">
        <f t="shared" ca="1" si="193"/>
        <v>0</v>
      </c>
      <c r="JF75" s="304">
        <f t="shared" ca="1" si="193"/>
        <v>0</v>
      </c>
      <c r="JG75" s="304">
        <f t="shared" ca="1" si="193"/>
        <v>0</v>
      </c>
      <c r="JH75" s="304">
        <f t="shared" ca="1" si="193"/>
        <v>0</v>
      </c>
      <c r="JI75" s="304">
        <f t="shared" ca="1" si="193"/>
        <v>0</v>
      </c>
      <c r="JJ75" s="304">
        <f t="shared" ca="1" si="193"/>
        <v>0</v>
      </c>
      <c r="JK75" s="304">
        <f t="shared" ca="1" si="193"/>
        <v>0</v>
      </c>
      <c r="JL75" s="304">
        <f t="shared" ca="1" si="193"/>
        <v>0</v>
      </c>
      <c r="JM75" s="92" t="s">
        <v>321</v>
      </c>
    </row>
    <row r="76" spans="1:273" x14ac:dyDescent="0.25">
      <c r="C76" s="245"/>
      <c r="D76" s="305" t="s">
        <v>363</v>
      </c>
      <c r="E76" s="306">
        <f ca="1">MIN(I76:JL76)</f>
        <v>0</v>
      </c>
      <c r="F76" s="305"/>
      <c r="G76" s="305"/>
      <c r="H76" s="305"/>
      <c r="I76" s="307" t="str">
        <f ca="1">IF(I75&gt;0, I75, "")</f>
        <v/>
      </c>
      <c r="J76" s="307" t="str">
        <f t="shared" ref="J76:BU76" ca="1" si="194">IF(J75&gt;0, J75, "")</f>
        <v/>
      </c>
      <c r="K76" s="307" t="str">
        <f t="shared" ca="1" si="194"/>
        <v/>
      </c>
      <c r="L76" s="307" t="str">
        <f t="shared" ca="1" si="194"/>
        <v/>
      </c>
      <c r="M76" s="307" t="str">
        <f t="shared" ca="1" si="194"/>
        <v/>
      </c>
      <c r="N76" s="307" t="str">
        <f t="shared" ca="1" si="194"/>
        <v/>
      </c>
      <c r="O76" s="307" t="str">
        <f t="shared" ca="1" si="194"/>
        <v/>
      </c>
      <c r="P76" s="307" t="str">
        <f t="shared" ca="1" si="194"/>
        <v/>
      </c>
      <c r="Q76" s="307" t="str">
        <f t="shared" ca="1" si="194"/>
        <v/>
      </c>
      <c r="R76" s="307" t="str">
        <f t="shared" ca="1" si="194"/>
        <v/>
      </c>
      <c r="S76" s="307" t="str">
        <f t="shared" ca="1" si="194"/>
        <v/>
      </c>
      <c r="T76" s="307" t="str">
        <f t="shared" ca="1" si="194"/>
        <v/>
      </c>
      <c r="U76" s="307" t="str">
        <f t="shared" ca="1" si="194"/>
        <v/>
      </c>
      <c r="V76" s="307" t="str">
        <f t="shared" ca="1" si="194"/>
        <v/>
      </c>
      <c r="W76" s="307" t="str">
        <f t="shared" ca="1" si="194"/>
        <v/>
      </c>
      <c r="X76" s="307" t="str">
        <f t="shared" ca="1" si="194"/>
        <v/>
      </c>
      <c r="Y76" s="307" t="str">
        <f t="shared" ca="1" si="194"/>
        <v/>
      </c>
      <c r="Z76" s="307" t="str">
        <f t="shared" ca="1" si="194"/>
        <v/>
      </c>
      <c r="AA76" s="307" t="str">
        <f t="shared" ca="1" si="194"/>
        <v/>
      </c>
      <c r="AB76" s="307" t="str">
        <f t="shared" ca="1" si="194"/>
        <v/>
      </c>
      <c r="AC76" s="307" t="str">
        <f t="shared" ca="1" si="194"/>
        <v/>
      </c>
      <c r="AD76" s="307" t="str">
        <f t="shared" ca="1" si="194"/>
        <v/>
      </c>
      <c r="AE76" s="307" t="str">
        <f t="shared" ca="1" si="194"/>
        <v/>
      </c>
      <c r="AF76" s="307" t="str">
        <f t="shared" ca="1" si="194"/>
        <v/>
      </c>
      <c r="AG76" s="307" t="str">
        <f t="shared" ca="1" si="194"/>
        <v/>
      </c>
      <c r="AH76" s="307" t="str">
        <f t="shared" ca="1" si="194"/>
        <v/>
      </c>
      <c r="AI76" s="307" t="str">
        <f t="shared" ca="1" si="194"/>
        <v/>
      </c>
      <c r="AJ76" s="307" t="str">
        <f t="shared" ca="1" si="194"/>
        <v/>
      </c>
      <c r="AK76" s="307" t="str">
        <f t="shared" ca="1" si="194"/>
        <v/>
      </c>
      <c r="AL76" s="307" t="str">
        <f t="shared" ca="1" si="194"/>
        <v/>
      </c>
      <c r="AM76" s="307" t="str">
        <f t="shared" ca="1" si="194"/>
        <v/>
      </c>
      <c r="AN76" s="307" t="str">
        <f t="shared" ca="1" si="194"/>
        <v/>
      </c>
      <c r="AO76" s="307" t="str">
        <f t="shared" ca="1" si="194"/>
        <v/>
      </c>
      <c r="AP76" s="307" t="str">
        <f t="shared" ca="1" si="194"/>
        <v/>
      </c>
      <c r="AQ76" s="307" t="str">
        <f t="shared" ca="1" si="194"/>
        <v/>
      </c>
      <c r="AR76" s="307" t="str">
        <f t="shared" ca="1" si="194"/>
        <v/>
      </c>
      <c r="AS76" s="307" t="str">
        <f t="shared" ca="1" si="194"/>
        <v/>
      </c>
      <c r="AT76" s="307" t="str">
        <f t="shared" ca="1" si="194"/>
        <v/>
      </c>
      <c r="AU76" s="307" t="str">
        <f t="shared" ca="1" si="194"/>
        <v/>
      </c>
      <c r="AV76" s="307" t="str">
        <f t="shared" ca="1" si="194"/>
        <v/>
      </c>
      <c r="AW76" s="307" t="str">
        <f t="shared" ca="1" si="194"/>
        <v/>
      </c>
      <c r="AX76" s="307" t="str">
        <f t="shared" ca="1" si="194"/>
        <v/>
      </c>
      <c r="AY76" s="307" t="str">
        <f t="shared" ca="1" si="194"/>
        <v/>
      </c>
      <c r="AZ76" s="307" t="str">
        <f t="shared" ca="1" si="194"/>
        <v/>
      </c>
      <c r="BA76" s="307" t="str">
        <f t="shared" ca="1" si="194"/>
        <v/>
      </c>
      <c r="BB76" s="307" t="str">
        <f t="shared" ca="1" si="194"/>
        <v/>
      </c>
      <c r="BC76" s="307" t="str">
        <f t="shared" ca="1" si="194"/>
        <v/>
      </c>
      <c r="BD76" s="307" t="str">
        <f t="shared" ca="1" si="194"/>
        <v/>
      </c>
      <c r="BE76" s="307" t="str">
        <f t="shared" ca="1" si="194"/>
        <v/>
      </c>
      <c r="BF76" s="307" t="str">
        <f t="shared" ca="1" si="194"/>
        <v/>
      </c>
      <c r="BG76" s="307" t="str">
        <f t="shared" ca="1" si="194"/>
        <v/>
      </c>
      <c r="BH76" s="307" t="str">
        <f t="shared" ca="1" si="194"/>
        <v/>
      </c>
      <c r="BI76" s="307" t="str">
        <f t="shared" ca="1" si="194"/>
        <v/>
      </c>
      <c r="BJ76" s="307" t="str">
        <f t="shared" ca="1" si="194"/>
        <v/>
      </c>
      <c r="BK76" s="307" t="str">
        <f t="shared" ca="1" si="194"/>
        <v/>
      </c>
      <c r="BL76" s="307" t="str">
        <f t="shared" ca="1" si="194"/>
        <v/>
      </c>
      <c r="BM76" s="307" t="str">
        <f t="shared" ca="1" si="194"/>
        <v/>
      </c>
      <c r="BN76" s="307" t="str">
        <f t="shared" ca="1" si="194"/>
        <v/>
      </c>
      <c r="BO76" s="307" t="str">
        <f t="shared" ca="1" si="194"/>
        <v/>
      </c>
      <c r="BP76" s="307" t="str">
        <f t="shared" ca="1" si="194"/>
        <v/>
      </c>
      <c r="BQ76" s="307" t="str">
        <f t="shared" ca="1" si="194"/>
        <v/>
      </c>
      <c r="BR76" s="307" t="str">
        <f t="shared" ca="1" si="194"/>
        <v/>
      </c>
      <c r="BS76" s="307" t="str">
        <f t="shared" ca="1" si="194"/>
        <v/>
      </c>
      <c r="BT76" s="307" t="str">
        <f t="shared" ca="1" si="194"/>
        <v/>
      </c>
      <c r="BU76" s="307" t="str">
        <f t="shared" ca="1" si="194"/>
        <v/>
      </c>
      <c r="BV76" s="307" t="str">
        <f t="shared" ref="BV76:EG76" ca="1" si="195">IF(BV75&gt;0, BV75, "")</f>
        <v/>
      </c>
      <c r="BW76" s="307" t="str">
        <f t="shared" ca="1" si="195"/>
        <v/>
      </c>
      <c r="BX76" s="307" t="str">
        <f t="shared" ca="1" si="195"/>
        <v/>
      </c>
      <c r="BY76" s="307" t="str">
        <f t="shared" ca="1" si="195"/>
        <v/>
      </c>
      <c r="BZ76" s="307" t="str">
        <f t="shared" ca="1" si="195"/>
        <v/>
      </c>
      <c r="CA76" s="307" t="str">
        <f t="shared" ca="1" si="195"/>
        <v/>
      </c>
      <c r="CB76" s="307" t="str">
        <f t="shared" ca="1" si="195"/>
        <v/>
      </c>
      <c r="CC76" s="307" t="str">
        <f t="shared" ca="1" si="195"/>
        <v/>
      </c>
      <c r="CD76" s="307" t="str">
        <f t="shared" ca="1" si="195"/>
        <v/>
      </c>
      <c r="CE76" s="307" t="str">
        <f t="shared" ca="1" si="195"/>
        <v/>
      </c>
      <c r="CF76" s="307" t="str">
        <f t="shared" ca="1" si="195"/>
        <v/>
      </c>
      <c r="CG76" s="307" t="str">
        <f t="shared" ca="1" si="195"/>
        <v/>
      </c>
      <c r="CH76" s="307" t="str">
        <f t="shared" ca="1" si="195"/>
        <v/>
      </c>
      <c r="CI76" s="307" t="str">
        <f t="shared" ca="1" si="195"/>
        <v/>
      </c>
      <c r="CJ76" s="307" t="str">
        <f t="shared" ca="1" si="195"/>
        <v/>
      </c>
      <c r="CK76" s="307" t="str">
        <f t="shared" ca="1" si="195"/>
        <v/>
      </c>
      <c r="CL76" s="307" t="str">
        <f t="shared" ca="1" si="195"/>
        <v/>
      </c>
      <c r="CM76" s="307" t="str">
        <f t="shared" ca="1" si="195"/>
        <v/>
      </c>
      <c r="CN76" s="307" t="str">
        <f t="shared" ca="1" si="195"/>
        <v/>
      </c>
      <c r="CO76" s="307" t="str">
        <f t="shared" ca="1" si="195"/>
        <v/>
      </c>
      <c r="CP76" s="307" t="str">
        <f t="shared" ca="1" si="195"/>
        <v/>
      </c>
      <c r="CQ76" s="307" t="str">
        <f t="shared" ca="1" si="195"/>
        <v/>
      </c>
      <c r="CR76" s="307" t="str">
        <f t="shared" ca="1" si="195"/>
        <v/>
      </c>
      <c r="CS76" s="307" t="str">
        <f t="shared" ca="1" si="195"/>
        <v/>
      </c>
      <c r="CT76" s="307" t="str">
        <f t="shared" ca="1" si="195"/>
        <v/>
      </c>
      <c r="CU76" s="307" t="str">
        <f t="shared" ca="1" si="195"/>
        <v/>
      </c>
      <c r="CV76" s="307" t="str">
        <f t="shared" ca="1" si="195"/>
        <v/>
      </c>
      <c r="CW76" s="307" t="str">
        <f t="shared" ca="1" si="195"/>
        <v/>
      </c>
      <c r="CX76" s="307" t="str">
        <f t="shared" ca="1" si="195"/>
        <v/>
      </c>
      <c r="CY76" s="307" t="str">
        <f t="shared" ca="1" si="195"/>
        <v/>
      </c>
      <c r="CZ76" s="307" t="str">
        <f t="shared" ca="1" si="195"/>
        <v/>
      </c>
      <c r="DA76" s="307" t="str">
        <f t="shared" ca="1" si="195"/>
        <v/>
      </c>
      <c r="DB76" s="307" t="str">
        <f t="shared" ca="1" si="195"/>
        <v/>
      </c>
      <c r="DC76" s="307" t="str">
        <f t="shared" ca="1" si="195"/>
        <v/>
      </c>
      <c r="DD76" s="307" t="str">
        <f t="shared" ca="1" si="195"/>
        <v/>
      </c>
      <c r="DE76" s="307" t="str">
        <f t="shared" ca="1" si="195"/>
        <v/>
      </c>
      <c r="DF76" s="307" t="str">
        <f t="shared" ca="1" si="195"/>
        <v/>
      </c>
      <c r="DG76" s="307" t="str">
        <f t="shared" ca="1" si="195"/>
        <v/>
      </c>
      <c r="DH76" s="307" t="str">
        <f t="shared" ca="1" si="195"/>
        <v/>
      </c>
      <c r="DI76" s="307" t="str">
        <f t="shared" ca="1" si="195"/>
        <v/>
      </c>
      <c r="DJ76" s="307" t="str">
        <f t="shared" ca="1" si="195"/>
        <v/>
      </c>
      <c r="DK76" s="307" t="str">
        <f t="shared" ca="1" si="195"/>
        <v/>
      </c>
      <c r="DL76" s="307" t="str">
        <f t="shared" ca="1" si="195"/>
        <v/>
      </c>
      <c r="DM76" s="307" t="str">
        <f t="shared" ca="1" si="195"/>
        <v/>
      </c>
      <c r="DN76" s="307" t="str">
        <f t="shared" ca="1" si="195"/>
        <v/>
      </c>
      <c r="DO76" s="307" t="str">
        <f t="shared" ca="1" si="195"/>
        <v/>
      </c>
      <c r="DP76" s="307" t="str">
        <f t="shared" ca="1" si="195"/>
        <v/>
      </c>
      <c r="DQ76" s="307" t="str">
        <f t="shared" ca="1" si="195"/>
        <v/>
      </c>
      <c r="DR76" s="307" t="str">
        <f t="shared" ca="1" si="195"/>
        <v/>
      </c>
      <c r="DS76" s="307" t="str">
        <f t="shared" ca="1" si="195"/>
        <v/>
      </c>
      <c r="DT76" s="307" t="str">
        <f t="shared" ca="1" si="195"/>
        <v/>
      </c>
      <c r="DU76" s="307" t="str">
        <f t="shared" ca="1" si="195"/>
        <v/>
      </c>
      <c r="DV76" s="307" t="str">
        <f t="shared" ca="1" si="195"/>
        <v/>
      </c>
      <c r="DW76" s="307" t="str">
        <f t="shared" ca="1" si="195"/>
        <v/>
      </c>
      <c r="DX76" s="307" t="str">
        <f t="shared" ca="1" si="195"/>
        <v/>
      </c>
      <c r="DY76" s="307" t="str">
        <f t="shared" ca="1" si="195"/>
        <v/>
      </c>
      <c r="DZ76" s="307" t="str">
        <f t="shared" ca="1" si="195"/>
        <v/>
      </c>
      <c r="EA76" s="307" t="str">
        <f t="shared" ca="1" si="195"/>
        <v/>
      </c>
      <c r="EB76" s="307" t="str">
        <f t="shared" ca="1" si="195"/>
        <v/>
      </c>
      <c r="EC76" s="307" t="str">
        <f t="shared" ca="1" si="195"/>
        <v/>
      </c>
      <c r="ED76" s="307" t="str">
        <f t="shared" ca="1" si="195"/>
        <v/>
      </c>
      <c r="EE76" s="307" t="str">
        <f t="shared" ca="1" si="195"/>
        <v/>
      </c>
      <c r="EF76" s="307" t="str">
        <f t="shared" ca="1" si="195"/>
        <v/>
      </c>
      <c r="EG76" s="307" t="str">
        <f t="shared" ca="1" si="195"/>
        <v/>
      </c>
      <c r="EH76" s="307" t="str">
        <f t="shared" ref="EH76:GS76" ca="1" si="196">IF(EH75&gt;0, EH75, "")</f>
        <v/>
      </c>
      <c r="EI76" s="307" t="str">
        <f t="shared" ca="1" si="196"/>
        <v/>
      </c>
      <c r="EJ76" s="307" t="str">
        <f t="shared" ca="1" si="196"/>
        <v/>
      </c>
      <c r="EK76" s="307" t="str">
        <f t="shared" ca="1" si="196"/>
        <v/>
      </c>
      <c r="EL76" s="307" t="str">
        <f t="shared" ca="1" si="196"/>
        <v/>
      </c>
      <c r="EM76" s="307" t="str">
        <f t="shared" ca="1" si="196"/>
        <v/>
      </c>
      <c r="EN76" s="307" t="str">
        <f t="shared" ca="1" si="196"/>
        <v/>
      </c>
      <c r="EO76" s="307" t="str">
        <f t="shared" ca="1" si="196"/>
        <v/>
      </c>
      <c r="EP76" s="307" t="str">
        <f t="shared" ca="1" si="196"/>
        <v/>
      </c>
      <c r="EQ76" s="307" t="str">
        <f t="shared" ca="1" si="196"/>
        <v/>
      </c>
      <c r="ER76" s="307" t="str">
        <f t="shared" ca="1" si="196"/>
        <v/>
      </c>
      <c r="ES76" s="307" t="str">
        <f t="shared" ca="1" si="196"/>
        <v/>
      </c>
      <c r="ET76" s="307" t="str">
        <f t="shared" ca="1" si="196"/>
        <v/>
      </c>
      <c r="EU76" s="307" t="str">
        <f t="shared" ca="1" si="196"/>
        <v/>
      </c>
      <c r="EV76" s="307" t="str">
        <f t="shared" ca="1" si="196"/>
        <v/>
      </c>
      <c r="EW76" s="307" t="str">
        <f t="shared" ca="1" si="196"/>
        <v/>
      </c>
      <c r="EX76" s="307" t="str">
        <f t="shared" ca="1" si="196"/>
        <v/>
      </c>
      <c r="EY76" s="307" t="str">
        <f t="shared" ca="1" si="196"/>
        <v/>
      </c>
      <c r="EZ76" s="307" t="str">
        <f t="shared" ca="1" si="196"/>
        <v/>
      </c>
      <c r="FA76" s="307" t="str">
        <f t="shared" ca="1" si="196"/>
        <v/>
      </c>
      <c r="FB76" s="307" t="str">
        <f t="shared" ca="1" si="196"/>
        <v/>
      </c>
      <c r="FC76" s="307" t="str">
        <f t="shared" ca="1" si="196"/>
        <v/>
      </c>
      <c r="FD76" s="307" t="str">
        <f t="shared" ca="1" si="196"/>
        <v/>
      </c>
      <c r="FE76" s="307" t="str">
        <f t="shared" ca="1" si="196"/>
        <v/>
      </c>
      <c r="FF76" s="307" t="str">
        <f t="shared" ca="1" si="196"/>
        <v/>
      </c>
      <c r="FG76" s="307" t="str">
        <f t="shared" ca="1" si="196"/>
        <v/>
      </c>
      <c r="FH76" s="307" t="str">
        <f t="shared" ca="1" si="196"/>
        <v/>
      </c>
      <c r="FI76" s="307" t="str">
        <f t="shared" ca="1" si="196"/>
        <v/>
      </c>
      <c r="FJ76" s="307" t="str">
        <f t="shared" ca="1" si="196"/>
        <v/>
      </c>
      <c r="FK76" s="307" t="str">
        <f t="shared" ca="1" si="196"/>
        <v/>
      </c>
      <c r="FL76" s="307" t="str">
        <f t="shared" ca="1" si="196"/>
        <v/>
      </c>
      <c r="FM76" s="307" t="str">
        <f t="shared" ca="1" si="196"/>
        <v/>
      </c>
      <c r="FN76" s="307" t="str">
        <f t="shared" ca="1" si="196"/>
        <v/>
      </c>
      <c r="FO76" s="307" t="str">
        <f t="shared" ca="1" si="196"/>
        <v/>
      </c>
      <c r="FP76" s="307" t="str">
        <f t="shared" ca="1" si="196"/>
        <v/>
      </c>
      <c r="FQ76" s="307" t="str">
        <f t="shared" ca="1" si="196"/>
        <v/>
      </c>
      <c r="FR76" s="307" t="str">
        <f t="shared" ca="1" si="196"/>
        <v/>
      </c>
      <c r="FS76" s="307" t="str">
        <f t="shared" ca="1" si="196"/>
        <v/>
      </c>
      <c r="FT76" s="307" t="str">
        <f t="shared" ca="1" si="196"/>
        <v/>
      </c>
      <c r="FU76" s="307" t="str">
        <f t="shared" ca="1" si="196"/>
        <v/>
      </c>
      <c r="FV76" s="307" t="str">
        <f t="shared" ca="1" si="196"/>
        <v/>
      </c>
      <c r="FW76" s="307" t="str">
        <f t="shared" ca="1" si="196"/>
        <v/>
      </c>
      <c r="FX76" s="307" t="str">
        <f t="shared" ca="1" si="196"/>
        <v/>
      </c>
      <c r="FY76" s="307" t="str">
        <f t="shared" ca="1" si="196"/>
        <v/>
      </c>
      <c r="FZ76" s="307" t="str">
        <f t="shared" ca="1" si="196"/>
        <v/>
      </c>
      <c r="GA76" s="307" t="str">
        <f t="shared" ca="1" si="196"/>
        <v/>
      </c>
      <c r="GB76" s="307" t="str">
        <f t="shared" ca="1" si="196"/>
        <v/>
      </c>
      <c r="GC76" s="307" t="str">
        <f t="shared" ca="1" si="196"/>
        <v/>
      </c>
      <c r="GD76" s="307" t="str">
        <f t="shared" ca="1" si="196"/>
        <v/>
      </c>
      <c r="GE76" s="307" t="str">
        <f t="shared" ca="1" si="196"/>
        <v/>
      </c>
      <c r="GF76" s="307" t="str">
        <f t="shared" ca="1" si="196"/>
        <v/>
      </c>
      <c r="GG76" s="307" t="str">
        <f t="shared" ca="1" si="196"/>
        <v/>
      </c>
      <c r="GH76" s="307" t="str">
        <f t="shared" ca="1" si="196"/>
        <v/>
      </c>
      <c r="GI76" s="307" t="str">
        <f t="shared" ca="1" si="196"/>
        <v/>
      </c>
      <c r="GJ76" s="307" t="str">
        <f t="shared" ca="1" si="196"/>
        <v/>
      </c>
      <c r="GK76" s="307" t="str">
        <f t="shared" ca="1" si="196"/>
        <v/>
      </c>
      <c r="GL76" s="307" t="str">
        <f t="shared" ca="1" si="196"/>
        <v/>
      </c>
      <c r="GM76" s="307" t="str">
        <f t="shared" ca="1" si="196"/>
        <v/>
      </c>
      <c r="GN76" s="307" t="str">
        <f t="shared" ca="1" si="196"/>
        <v/>
      </c>
      <c r="GO76" s="307" t="str">
        <f t="shared" ca="1" si="196"/>
        <v/>
      </c>
      <c r="GP76" s="307" t="str">
        <f t="shared" ca="1" si="196"/>
        <v/>
      </c>
      <c r="GQ76" s="307" t="str">
        <f t="shared" ca="1" si="196"/>
        <v/>
      </c>
      <c r="GR76" s="307" t="str">
        <f t="shared" ca="1" si="196"/>
        <v/>
      </c>
      <c r="GS76" s="307" t="str">
        <f t="shared" ca="1" si="196"/>
        <v/>
      </c>
      <c r="GT76" s="307" t="str">
        <f t="shared" ref="GT76:JE76" ca="1" si="197">IF(GT75&gt;0, GT75, "")</f>
        <v/>
      </c>
      <c r="GU76" s="307" t="str">
        <f t="shared" ca="1" si="197"/>
        <v/>
      </c>
      <c r="GV76" s="307" t="str">
        <f t="shared" ca="1" si="197"/>
        <v/>
      </c>
      <c r="GW76" s="307" t="str">
        <f t="shared" ca="1" si="197"/>
        <v/>
      </c>
      <c r="GX76" s="307" t="str">
        <f t="shared" ca="1" si="197"/>
        <v/>
      </c>
      <c r="GY76" s="307" t="str">
        <f t="shared" ca="1" si="197"/>
        <v/>
      </c>
      <c r="GZ76" s="307" t="str">
        <f t="shared" ca="1" si="197"/>
        <v/>
      </c>
      <c r="HA76" s="307" t="str">
        <f t="shared" ca="1" si="197"/>
        <v/>
      </c>
      <c r="HB76" s="307" t="str">
        <f t="shared" ca="1" si="197"/>
        <v/>
      </c>
      <c r="HC76" s="307" t="str">
        <f t="shared" ca="1" si="197"/>
        <v/>
      </c>
      <c r="HD76" s="307" t="str">
        <f t="shared" ca="1" si="197"/>
        <v/>
      </c>
      <c r="HE76" s="307" t="str">
        <f t="shared" ca="1" si="197"/>
        <v/>
      </c>
      <c r="HF76" s="307" t="str">
        <f t="shared" ca="1" si="197"/>
        <v/>
      </c>
      <c r="HG76" s="307" t="str">
        <f t="shared" ca="1" si="197"/>
        <v/>
      </c>
      <c r="HH76" s="307" t="str">
        <f t="shared" ca="1" si="197"/>
        <v/>
      </c>
      <c r="HI76" s="307" t="str">
        <f t="shared" ca="1" si="197"/>
        <v/>
      </c>
      <c r="HJ76" s="307" t="str">
        <f t="shared" ca="1" si="197"/>
        <v/>
      </c>
      <c r="HK76" s="307" t="str">
        <f t="shared" ca="1" si="197"/>
        <v/>
      </c>
      <c r="HL76" s="307" t="str">
        <f t="shared" ca="1" si="197"/>
        <v/>
      </c>
      <c r="HM76" s="307" t="str">
        <f t="shared" ca="1" si="197"/>
        <v/>
      </c>
      <c r="HN76" s="307" t="str">
        <f t="shared" ca="1" si="197"/>
        <v/>
      </c>
      <c r="HO76" s="307" t="str">
        <f t="shared" ca="1" si="197"/>
        <v/>
      </c>
      <c r="HP76" s="307" t="str">
        <f t="shared" ca="1" si="197"/>
        <v/>
      </c>
      <c r="HQ76" s="307" t="str">
        <f t="shared" ca="1" si="197"/>
        <v/>
      </c>
      <c r="HR76" s="307" t="str">
        <f t="shared" ca="1" si="197"/>
        <v/>
      </c>
      <c r="HS76" s="307" t="str">
        <f t="shared" ca="1" si="197"/>
        <v/>
      </c>
      <c r="HT76" s="307" t="str">
        <f t="shared" ca="1" si="197"/>
        <v/>
      </c>
      <c r="HU76" s="307" t="str">
        <f t="shared" ca="1" si="197"/>
        <v/>
      </c>
      <c r="HV76" s="307" t="str">
        <f t="shared" ca="1" si="197"/>
        <v/>
      </c>
      <c r="HW76" s="307" t="str">
        <f t="shared" ca="1" si="197"/>
        <v/>
      </c>
      <c r="HX76" s="307" t="str">
        <f t="shared" ca="1" si="197"/>
        <v/>
      </c>
      <c r="HY76" s="307" t="str">
        <f t="shared" ca="1" si="197"/>
        <v/>
      </c>
      <c r="HZ76" s="307" t="str">
        <f t="shared" ca="1" si="197"/>
        <v/>
      </c>
      <c r="IA76" s="307" t="str">
        <f t="shared" ca="1" si="197"/>
        <v/>
      </c>
      <c r="IB76" s="307" t="str">
        <f t="shared" ca="1" si="197"/>
        <v/>
      </c>
      <c r="IC76" s="307" t="str">
        <f t="shared" ca="1" si="197"/>
        <v/>
      </c>
      <c r="ID76" s="307" t="str">
        <f t="shared" ca="1" si="197"/>
        <v/>
      </c>
      <c r="IE76" s="307" t="str">
        <f t="shared" ca="1" si="197"/>
        <v/>
      </c>
      <c r="IF76" s="307" t="str">
        <f t="shared" ca="1" si="197"/>
        <v/>
      </c>
      <c r="IG76" s="307" t="str">
        <f t="shared" ca="1" si="197"/>
        <v/>
      </c>
      <c r="IH76" s="307" t="str">
        <f t="shared" ca="1" si="197"/>
        <v/>
      </c>
      <c r="II76" s="307" t="str">
        <f t="shared" ca="1" si="197"/>
        <v/>
      </c>
      <c r="IJ76" s="307" t="str">
        <f t="shared" ca="1" si="197"/>
        <v/>
      </c>
      <c r="IK76" s="307" t="str">
        <f t="shared" ca="1" si="197"/>
        <v/>
      </c>
      <c r="IL76" s="307" t="str">
        <f t="shared" ca="1" si="197"/>
        <v/>
      </c>
      <c r="IM76" s="307" t="str">
        <f t="shared" ca="1" si="197"/>
        <v/>
      </c>
      <c r="IN76" s="307" t="str">
        <f t="shared" ca="1" si="197"/>
        <v/>
      </c>
      <c r="IO76" s="307" t="str">
        <f t="shared" ca="1" si="197"/>
        <v/>
      </c>
      <c r="IP76" s="307" t="str">
        <f t="shared" ca="1" si="197"/>
        <v/>
      </c>
      <c r="IQ76" s="307" t="str">
        <f t="shared" ca="1" si="197"/>
        <v/>
      </c>
      <c r="IR76" s="307" t="str">
        <f t="shared" ca="1" si="197"/>
        <v/>
      </c>
      <c r="IS76" s="307" t="str">
        <f t="shared" ca="1" si="197"/>
        <v/>
      </c>
      <c r="IT76" s="307" t="str">
        <f t="shared" ca="1" si="197"/>
        <v/>
      </c>
      <c r="IU76" s="307" t="str">
        <f t="shared" ca="1" si="197"/>
        <v/>
      </c>
      <c r="IV76" s="307" t="str">
        <f t="shared" ca="1" si="197"/>
        <v/>
      </c>
      <c r="IW76" s="307" t="str">
        <f t="shared" ca="1" si="197"/>
        <v/>
      </c>
      <c r="IX76" s="307" t="str">
        <f t="shared" ca="1" si="197"/>
        <v/>
      </c>
      <c r="IY76" s="307" t="str">
        <f t="shared" ca="1" si="197"/>
        <v/>
      </c>
      <c r="IZ76" s="307" t="str">
        <f t="shared" ca="1" si="197"/>
        <v/>
      </c>
      <c r="JA76" s="307" t="str">
        <f t="shared" ca="1" si="197"/>
        <v/>
      </c>
      <c r="JB76" s="307" t="str">
        <f t="shared" ca="1" si="197"/>
        <v/>
      </c>
      <c r="JC76" s="307" t="str">
        <f t="shared" ca="1" si="197"/>
        <v/>
      </c>
      <c r="JD76" s="307" t="str">
        <f t="shared" ca="1" si="197"/>
        <v/>
      </c>
      <c r="JE76" s="307" t="str">
        <f t="shared" ca="1" si="197"/>
        <v/>
      </c>
      <c r="JF76" s="307" t="str">
        <f t="shared" ref="JF76:JL76" ca="1" si="198">IF(JF75&gt;0, JF75, "")</f>
        <v/>
      </c>
      <c r="JG76" s="307" t="str">
        <f t="shared" ca="1" si="198"/>
        <v/>
      </c>
      <c r="JH76" s="307" t="str">
        <f t="shared" ca="1" si="198"/>
        <v/>
      </c>
      <c r="JI76" s="307" t="str">
        <f t="shared" ca="1" si="198"/>
        <v/>
      </c>
      <c r="JJ76" s="307" t="str">
        <f t="shared" ca="1" si="198"/>
        <v/>
      </c>
      <c r="JK76" s="307" t="str">
        <f t="shared" ca="1" si="198"/>
        <v/>
      </c>
      <c r="JL76" s="307" t="str">
        <f t="shared" ca="1" si="198"/>
        <v/>
      </c>
      <c r="JM76" s="92" t="s">
        <v>321</v>
      </c>
    </row>
    <row r="77" spans="1:273" x14ac:dyDescent="0.25">
      <c r="D77" s="308"/>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A77" s="309"/>
      <c r="CB77" s="309"/>
      <c r="CC77" s="309"/>
      <c r="CD77" s="309"/>
      <c r="CE77" s="309"/>
      <c r="CF77" s="309"/>
      <c r="CG77" s="309"/>
      <c r="CH77" s="309"/>
      <c r="CI77" s="309"/>
      <c r="CJ77" s="309"/>
      <c r="CK77" s="309"/>
      <c r="CL77" s="309"/>
      <c r="CM77" s="309"/>
      <c r="CN77" s="309"/>
      <c r="CO77" s="309"/>
      <c r="CP77" s="309"/>
      <c r="CQ77" s="309"/>
      <c r="CR77" s="309"/>
      <c r="CS77" s="309"/>
      <c r="CT77" s="309"/>
      <c r="CU77" s="309"/>
      <c r="CV77" s="309"/>
      <c r="CW77" s="309"/>
      <c r="CX77" s="309"/>
      <c r="CY77" s="309"/>
      <c r="CZ77" s="309"/>
      <c r="DA77" s="309"/>
      <c r="DB77" s="309"/>
      <c r="DC77" s="309"/>
      <c r="DD77" s="309"/>
      <c r="DE77" s="309"/>
      <c r="DF77" s="309"/>
      <c r="DG77" s="309"/>
      <c r="DH77" s="309"/>
      <c r="DI77" s="309"/>
      <c r="DJ77" s="309"/>
      <c r="DK77" s="309"/>
      <c r="DL77" s="309"/>
      <c r="DM77" s="309"/>
      <c r="DN77" s="309"/>
      <c r="DO77" s="309"/>
      <c r="DP77" s="309"/>
      <c r="DQ77" s="309"/>
      <c r="DR77" s="309"/>
      <c r="DS77" s="309"/>
      <c r="DT77" s="309"/>
      <c r="DU77" s="309"/>
      <c r="DV77" s="309"/>
      <c r="DW77" s="309"/>
      <c r="DX77" s="309"/>
      <c r="DY77" s="309"/>
      <c r="DZ77" s="309"/>
      <c r="EA77" s="309"/>
      <c r="EB77" s="309"/>
      <c r="EC77" s="309"/>
      <c r="ED77" s="309"/>
      <c r="EE77" s="309"/>
      <c r="EF77" s="309"/>
      <c r="EG77" s="309"/>
      <c r="EH77" s="309"/>
      <c r="EI77" s="309"/>
      <c r="EJ77" s="309"/>
      <c r="EK77" s="309"/>
      <c r="EL77" s="309"/>
      <c r="EM77" s="309"/>
      <c r="EN77" s="309"/>
      <c r="EO77" s="309"/>
      <c r="EP77" s="309"/>
      <c r="EQ77" s="309"/>
      <c r="ER77" s="309"/>
      <c r="ES77" s="309"/>
      <c r="ET77" s="309"/>
      <c r="EU77" s="309"/>
      <c r="EV77" s="309"/>
      <c r="EW77" s="309"/>
      <c r="EX77" s="309"/>
      <c r="EY77" s="309"/>
      <c r="EZ77" s="309"/>
      <c r="FA77" s="309"/>
      <c r="FB77" s="309"/>
      <c r="FC77" s="309"/>
      <c r="FD77" s="309"/>
      <c r="FE77" s="309"/>
      <c r="FF77" s="309"/>
      <c r="FG77" s="309"/>
      <c r="FH77" s="309"/>
      <c r="FI77" s="309"/>
      <c r="FJ77" s="309"/>
      <c r="FK77" s="309"/>
      <c r="FL77" s="309"/>
      <c r="FM77" s="309"/>
      <c r="FN77" s="309"/>
      <c r="FO77" s="309"/>
      <c r="FP77" s="309"/>
      <c r="FQ77" s="309"/>
      <c r="FR77" s="309"/>
      <c r="FS77" s="309"/>
      <c r="FT77" s="309"/>
      <c r="FU77" s="309"/>
      <c r="FV77" s="309"/>
      <c r="FW77" s="309"/>
      <c r="FX77" s="309"/>
      <c r="FY77" s="309"/>
      <c r="FZ77" s="309"/>
      <c r="GA77" s="309"/>
      <c r="GB77" s="309"/>
      <c r="GC77" s="309"/>
      <c r="GD77" s="309"/>
      <c r="GE77" s="309"/>
      <c r="GF77" s="309"/>
      <c r="GG77" s="309"/>
      <c r="GH77" s="309"/>
      <c r="GI77" s="309"/>
      <c r="GJ77" s="309"/>
      <c r="GK77" s="309"/>
      <c r="GL77" s="309"/>
      <c r="GM77" s="309"/>
      <c r="GN77" s="309"/>
      <c r="GO77" s="309"/>
      <c r="GP77" s="309"/>
      <c r="GQ77" s="309"/>
      <c r="GR77" s="309"/>
      <c r="GS77" s="309"/>
      <c r="GT77" s="309"/>
      <c r="GU77" s="309"/>
      <c r="GV77" s="309"/>
      <c r="GW77" s="309"/>
      <c r="GX77" s="309"/>
      <c r="GY77" s="309"/>
      <c r="GZ77" s="309"/>
      <c r="HA77" s="309"/>
      <c r="HB77" s="309"/>
      <c r="HC77" s="309"/>
      <c r="HD77" s="309"/>
      <c r="HE77" s="309"/>
      <c r="HF77" s="309"/>
      <c r="HG77" s="309"/>
      <c r="HH77" s="309"/>
      <c r="HI77" s="309"/>
      <c r="HJ77" s="309"/>
      <c r="HK77" s="309"/>
      <c r="HL77" s="309"/>
      <c r="HM77" s="309"/>
      <c r="HN77" s="309"/>
      <c r="HO77" s="309"/>
      <c r="HP77" s="309"/>
      <c r="HQ77" s="309"/>
      <c r="HR77" s="309"/>
      <c r="HS77" s="309"/>
      <c r="HT77" s="309"/>
      <c r="HU77" s="309"/>
      <c r="HV77" s="309"/>
      <c r="HW77" s="309"/>
      <c r="HX77" s="309"/>
      <c r="HY77" s="309"/>
      <c r="HZ77" s="309"/>
      <c r="IA77" s="309"/>
      <c r="IB77" s="309"/>
      <c r="IC77" s="309"/>
      <c r="ID77" s="309"/>
      <c r="IE77" s="309"/>
      <c r="IF77" s="309"/>
      <c r="IG77" s="309"/>
      <c r="IH77" s="309"/>
      <c r="II77" s="309"/>
      <c r="IJ77" s="309"/>
      <c r="IK77" s="309"/>
      <c r="IL77" s="309"/>
      <c r="IM77" s="309"/>
      <c r="IN77" s="309"/>
      <c r="IO77" s="309"/>
      <c r="IP77" s="309"/>
      <c r="IQ77" s="309"/>
      <c r="IR77" s="309"/>
      <c r="IS77" s="309"/>
      <c r="IT77" s="309"/>
      <c r="IU77" s="309"/>
      <c r="IV77" s="309"/>
      <c r="IW77" s="309"/>
      <c r="IX77" s="309"/>
      <c r="IY77" s="309"/>
      <c r="IZ77" s="309"/>
      <c r="JA77" s="309"/>
      <c r="JB77" s="309"/>
      <c r="JC77" s="309"/>
      <c r="JD77" s="309"/>
      <c r="JE77" s="309"/>
      <c r="JF77" s="309"/>
      <c r="JG77" s="309"/>
      <c r="JH77" s="309"/>
      <c r="JI77" s="309"/>
      <c r="JJ77" s="309"/>
      <c r="JK77" s="309"/>
      <c r="JL77" s="309"/>
      <c r="JM77" s="92" t="s">
        <v>321</v>
      </c>
    </row>
    <row r="78" spans="1:273" x14ac:dyDescent="0.25">
      <c r="C78" s="247" t="s">
        <v>349</v>
      </c>
      <c r="D78" s="308"/>
      <c r="F78" s="92" t="s">
        <v>22</v>
      </c>
      <c r="H78" s="274"/>
      <c r="I78" s="265" t="e">
        <f ca="1">I67+H78-I73</f>
        <v>#NUM!</v>
      </c>
      <c r="J78" s="265" t="e">
        <f t="shared" ref="J78:BU78" ca="1" si="199">J67+I83-J73</f>
        <v>#NUM!</v>
      </c>
      <c r="K78" s="265" t="e">
        <f t="shared" ca="1" si="199"/>
        <v>#NUM!</v>
      </c>
      <c r="L78" s="265" t="e">
        <f t="shared" ca="1" si="199"/>
        <v>#NUM!</v>
      </c>
      <c r="M78" s="265" t="e">
        <f t="shared" ca="1" si="199"/>
        <v>#NUM!</v>
      </c>
      <c r="N78" s="265" t="e">
        <f t="shared" ca="1" si="199"/>
        <v>#NUM!</v>
      </c>
      <c r="O78" s="265" t="e">
        <f t="shared" ca="1" si="199"/>
        <v>#NUM!</v>
      </c>
      <c r="P78" s="265" t="e">
        <f t="shared" ca="1" si="199"/>
        <v>#NUM!</v>
      </c>
      <c r="Q78" s="265" t="e">
        <f t="shared" ca="1" si="199"/>
        <v>#NUM!</v>
      </c>
      <c r="R78" s="265" t="e">
        <f t="shared" ca="1" si="199"/>
        <v>#NUM!</v>
      </c>
      <c r="S78" s="265" t="e">
        <f t="shared" ca="1" si="199"/>
        <v>#NUM!</v>
      </c>
      <c r="T78" s="265" t="e">
        <f t="shared" ca="1" si="199"/>
        <v>#NUM!</v>
      </c>
      <c r="U78" s="265" t="e">
        <f t="shared" ca="1" si="199"/>
        <v>#NUM!</v>
      </c>
      <c r="V78" s="265" t="e">
        <f t="shared" ca="1" si="199"/>
        <v>#NUM!</v>
      </c>
      <c r="W78" s="265" t="e">
        <f t="shared" ca="1" si="199"/>
        <v>#NUM!</v>
      </c>
      <c r="X78" s="265" t="e">
        <f t="shared" ca="1" si="199"/>
        <v>#NUM!</v>
      </c>
      <c r="Y78" s="265" t="e">
        <f t="shared" ca="1" si="199"/>
        <v>#NUM!</v>
      </c>
      <c r="Z78" s="265" t="e">
        <f t="shared" ca="1" si="199"/>
        <v>#NUM!</v>
      </c>
      <c r="AA78" s="265" t="e">
        <f t="shared" ca="1" si="199"/>
        <v>#NUM!</v>
      </c>
      <c r="AB78" s="265" t="e">
        <f t="shared" ca="1" si="199"/>
        <v>#NUM!</v>
      </c>
      <c r="AC78" s="265" t="e">
        <f t="shared" ca="1" si="199"/>
        <v>#NUM!</v>
      </c>
      <c r="AD78" s="265" t="e">
        <f t="shared" ca="1" si="199"/>
        <v>#NUM!</v>
      </c>
      <c r="AE78" s="265" t="e">
        <f t="shared" ca="1" si="199"/>
        <v>#NUM!</v>
      </c>
      <c r="AF78" s="265" t="e">
        <f t="shared" ca="1" si="199"/>
        <v>#NUM!</v>
      </c>
      <c r="AG78" s="265" t="e">
        <f t="shared" ca="1" si="199"/>
        <v>#NUM!</v>
      </c>
      <c r="AH78" s="265" t="e">
        <f t="shared" ca="1" si="199"/>
        <v>#NUM!</v>
      </c>
      <c r="AI78" s="265" t="e">
        <f t="shared" ca="1" si="199"/>
        <v>#NUM!</v>
      </c>
      <c r="AJ78" s="265" t="e">
        <f t="shared" ca="1" si="199"/>
        <v>#NUM!</v>
      </c>
      <c r="AK78" s="265" t="e">
        <f t="shared" ca="1" si="199"/>
        <v>#NUM!</v>
      </c>
      <c r="AL78" s="265" t="e">
        <f t="shared" ca="1" si="199"/>
        <v>#NUM!</v>
      </c>
      <c r="AM78" s="265" t="e">
        <f t="shared" ca="1" si="199"/>
        <v>#NUM!</v>
      </c>
      <c r="AN78" s="265" t="e">
        <f t="shared" ca="1" si="199"/>
        <v>#NUM!</v>
      </c>
      <c r="AO78" s="265" t="e">
        <f t="shared" ca="1" si="199"/>
        <v>#NUM!</v>
      </c>
      <c r="AP78" s="265" t="e">
        <f t="shared" ca="1" si="199"/>
        <v>#NUM!</v>
      </c>
      <c r="AQ78" s="265" t="e">
        <f t="shared" ca="1" si="199"/>
        <v>#NUM!</v>
      </c>
      <c r="AR78" s="265" t="e">
        <f t="shared" ca="1" si="199"/>
        <v>#NUM!</v>
      </c>
      <c r="AS78" s="265" t="e">
        <f t="shared" ca="1" si="199"/>
        <v>#NUM!</v>
      </c>
      <c r="AT78" s="265" t="e">
        <f t="shared" ca="1" si="199"/>
        <v>#NUM!</v>
      </c>
      <c r="AU78" s="265" t="e">
        <f t="shared" ca="1" si="199"/>
        <v>#NUM!</v>
      </c>
      <c r="AV78" s="265" t="e">
        <f t="shared" ca="1" si="199"/>
        <v>#NUM!</v>
      </c>
      <c r="AW78" s="265" t="e">
        <f t="shared" ca="1" si="199"/>
        <v>#NUM!</v>
      </c>
      <c r="AX78" s="265" t="e">
        <f t="shared" ca="1" si="199"/>
        <v>#NUM!</v>
      </c>
      <c r="AY78" s="265" t="e">
        <f t="shared" ca="1" si="199"/>
        <v>#NUM!</v>
      </c>
      <c r="AZ78" s="265" t="e">
        <f t="shared" ca="1" si="199"/>
        <v>#NUM!</v>
      </c>
      <c r="BA78" s="265" t="e">
        <f t="shared" ca="1" si="199"/>
        <v>#NUM!</v>
      </c>
      <c r="BB78" s="265" t="e">
        <f t="shared" ca="1" si="199"/>
        <v>#NUM!</v>
      </c>
      <c r="BC78" s="265" t="e">
        <f t="shared" ca="1" si="199"/>
        <v>#NUM!</v>
      </c>
      <c r="BD78" s="265" t="e">
        <f t="shared" ca="1" si="199"/>
        <v>#NUM!</v>
      </c>
      <c r="BE78" s="265" t="e">
        <f t="shared" ca="1" si="199"/>
        <v>#NUM!</v>
      </c>
      <c r="BF78" s="265" t="e">
        <f t="shared" ca="1" si="199"/>
        <v>#NUM!</v>
      </c>
      <c r="BG78" s="265" t="e">
        <f t="shared" ca="1" si="199"/>
        <v>#NUM!</v>
      </c>
      <c r="BH78" s="265" t="e">
        <f t="shared" ca="1" si="199"/>
        <v>#NUM!</v>
      </c>
      <c r="BI78" s="265" t="e">
        <f t="shared" ca="1" si="199"/>
        <v>#NUM!</v>
      </c>
      <c r="BJ78" s="265" t="e">
        <f t="shared" ca="1" si="199"/>
        <v>#NUM!</v>
      </c>
      <c r="BK78" s="265" t="e">
        <f t="shared" ca="1" si="199"/>
        <v>#NUM!</v>
      </c>
      <c r="BL78" s="265" t="e">
        <f t="shared" ca="1" si="199"/>
        <v>#NUM!</v>
      </c>
      <c r="BM78" s="265" t="e">
        <f t="shared" ca="1" si="199"/>
        <v>#NUM!</v>
      </c>
      <c r="BN78" s="265" t="e">
        <f t="shared" ca="1" si="199"/>
        <v>#NUM!</v>
      </c>
      <c r="BO78" s="265" t="e">
        <f t="shared" ca="1" si="199"/>
        <v>#NUM!</v>
      </c>
      <c r="BP78" s="265" t="e">
        <f t="shared" ca="1" si="199"/>
        <v>#NUM!</v>
      </c>
      <c r="BQ78" s="265" t="e">
        <f t="shared" ca="1" si="199"/>
        <v>#NUM!</v>
      </c>
      <c r="BR78" s="265" t="e">
        <f t="shared" ca="1" si="199"/>
        <v>#NUM!</v>
      </c>
      <c r="BS78" s="265" t="e">
        <f t="shared" ca="1" si="199"/>
        <v>#NUM!</v>
      </c>
      <c r="BT78" s="265" t="e">
        <f t="shared" ca="1" si="199"/>
        <v>#NUM!</v>
      </c>
      <c r="BU78" s="265" t="e">
        <f t="shared" ca="1" si="199"/>
        <v>#NUM!</v>
      </c>
      <c r="BV78" s="265" t="e">
        <f t="shared" ref="BV78:EG78" ca="1" si="200">BV67+BU83-BV73</f>
        <v>#NUM!</v>
      </c>
      <c r="BW78" s="265" t="e">
        <f t="shared" ca="1" si="200"/>
        <v>#NUM!</v>
      </c>
      <c r="BX78" s="265" t="e">
        <f t="shared" ca="1" si="200"/>
        <v>#NUM!</v>
      </c>
      <c r="BY78" s="265" t="e">
        <f t="shared" ca="1" si="200"/>
        <v>#NUM!</v>
      </c>
      <c r="BZ78" s="265" t="e">
        <f t="shared" ca="1" si="200"/>
        <v>#NUM!</v>
      </c>
      <c r="CA78" s="265" t="e">
        <f t="shared" ca="1" si="200"/>
        <v>#NUM!</v>
      </c>
      <c r="CB78" s="265" t="e">
        <f t="shared" ca="1" si="200"/>
        <v>#NUM!</v>
      </c>
      <c r="CC78" s="265" t="e">
        <f t="shared" ca="1" si="200"/>
        <v>#NUM!</v>
      </c>
      <c r="CD78" s="265" t="e">
        <f t="shared" ca="1" si="200"/>
        <v>#NUM!</v>
      </c>
      <c r="CE78" s="265" t="e">
        <f t="shared" ca="1" si="200"/>
        <v>#NUM!</v>
      </c>
      <c r="CF78" s="265" t="e">
        <f t="shared" ca="1" si="200"/>
        <v>#NUM!</v>
      </c>
      <c r="CG78" s="265" t="e">
        <f t="shared" ca="1" si="200"/>
        <v>#NUM!</v>
      </c>
      <c r="CH78" s="265" t="e">
        <f t="shared" ca="1" si="200"/>
        <v>#NUM!</v>
      </c>
      <c r="CI78" s="265" t="e">
        <f t="shared" ca="1" si="200"/>
        <v>#NUM!</v>
      </c>
      <c r="CJ78" s="265" t="e">
        <f t="shared" ca="1" si="200"/>
        <v>#NUM!</v>
      </c>
      <c r="CK78" s="265" t="e">
        <f t="shared" ca="1" si="200"/>
        <v>#NUM!</v>
      </c>
      <c r="CL78" s="265" t="e">
        <f t="shared" ca="1" si="200"/>
        <v>#NUM!</v>
      </c>
      <c r="CM78" s="265" t="e">
        <f t="shared" ca="1" si="200"/>
        <v>#NUM!</v>
      </c>
      <c r="CN78" s="265" t="e">
        <f t="shared" ca="1" si="200"/>
        <v>#NUM!</v>
      </c>
      <c r="CO78" s="265" t="e">
        <f t="shared" ca="1" si="200"/>
        <v>#NUM!</v>
      </c>
      <c r="CP78" s="265" t="e">
        <f t="shared" ca="1" si="200"/>
        <v>#NUM!</v>
      </c>
      <c r="CQ78" s="265" t="e">
        <f t="shared" ca="1" si="200"/>
        <v>#NUM!</v>
      </c>
      <c r="CR78" s="265" t="e">
        <f t="shared" ca="1" si="200"/>
        <v>#NUM!</v>
      </c>
      <c r="CS78" s="265" t="e">
        <f t="shared" ca="1" si="200"/>
        <v>#NUM!</v>
      </c>
      <c r="CT78" s="265" t="e">
        <f t="shared" ca="1" si="200"/>
        <v>#NUM!</v>
      </c>
      <c r="CU78" s="265" t="e">
        <f t="shared" ca="1" si="200"/>
        <v>#NUM!</v>
      </c>
      <c r="CV78" s="265" t="e">
        <f t="shared" ca="1" si="200"/>
        <v>#NUM!</v>
      </c>
      <c r="CW78" s="265" t="e">
        <f t="shared" ca="1" si="200"/>
        <v>#NUM!</v>
      </c>
      <c r="CX78" s="265" t="e">
        <f t="shared" ca="1" si="200"/>
        <v>#NUM!</v>
      </c>
      <c r="CY78" s="265" t="e">
        <f t="shared" ca="1" si="200"/>
        <v>#NUM!</v>
      </c>
      <c r="CZ78" s="265" t="e">
        <f t="shared" ca="1" si="200"/>
        <v>#NUM!</v>
      </c>
      <c r="DA78" s="265" t="e">
        <f t="shared" ca="1" si="200"/>
        <v>#NUM!</v>
      </c>
      <c r="DB78" s="265" t="e">
        <f t="shared" ca="1" si="200"/>
        <v>#NUM!</v>
      </c>
      <c r="DC78" s="265" t="e">
        <f t="shared" ca="1" si="200"/>
        <v>#NUM!</v>
      </c>
      <c r="DD78" s="265" t="e">
        <f t="shared" ca="1" si="200"/>
        <v>#NUM!</v>
      </c>
      <c r="DE78" s="265" t="e">
        <f t="shared" ca="1" si="200"/>
        <v>#NUM!</v>
      </c>
      <c r="DF78" s="265" t="e">
        <f t="shared" ca="1" si="200"/>
        <v>#NUM!</v>
      </c>
      <c r="DG78" s="265" t="e">
        <f t="shared" ca="1" si="200"/>
        <v>#NUM!</v>
      </c>
      <c r="DH78" s="265" t="e">
        <f t="shared" ca="1" si="200"/>
        <v>#NUM!</v>
      </c>
      <c r="DI78" s="265" t="e">
        <f t="shared" ca="1" si="200"/>
        <v>#NUM!</v>
      </c>
      <c r="DJ78" s="265" t="e">
        <f t="shared" ca="1" si="200"/>
        <v>#NUM!</v>
      </c>
      <c r="DK78" s="265" t="e">
        <f t="shared" ca="1" si="200"/>
        <v>#NUM!</v>
      </c>
      <c r="DL78" s="265" t="e">
        <f t="shared" ca="1" si="200"/>
        <v>#NUM!</v>
      </c>
      <c r="DM78" s="265" t="e">
        <f t="shared" ca="1" si="200"/>
        <v>#NUM!</v>
      </c>
      <c r="DN78" s="265" t="e">
        <f t="shared" ca="1" si="200"/>
        <v>#NUM!</v>
      </c>
      <c r="DO78" s="265" t="e">
        <f t="shared" ca="1" si="200"/>
        <v>#NUM!</v>
      </c>
      <c r="DP78" s="265" t="e">
        <f t="shared" ca="1" si="200"/>
        <v>#NUM!</v>
      </c>
      <c r="DQ78" s="265" t="e">
        <f t="shared" ca="1" si="200"/>
        <v>#NUM!</v>
      </c>
      <c r="DR78" s="265" t="e">
        <f t="shared" ca="1" si="200"/>
        <v>#NUM!</v>
      </c>
      <c r="DS78" s="265" t="e">
        <f t="shared" ca="1" si="200"/>
        <v>#NUM!</v>
      </c>
      <c r="DT78" s="265" t="e">
        <f t="shared" ca="1" si="200"/>
        <v>#NUM!</v>
      </c>
      <c r="DU78" s="265" t="e">
        <f t="shared" ca="1" si="200"/>
        <v>#NUM!</v>
      </c>
      <c r="DV78" s="265" t="e">
        <f t="shared" ca="1" si="200"/>
        <v>#NUM!</v>
      </c>
      <c r="DW78" s="265" t="e">
        <f t="shared" ca="1" si="200"/>
        <v>#NUM!</v>
      </c>
      <c r="DX78" s="265" t="e">
        <f t="shared" ca="1" si="200"/>
        <v>#NUM!</v>
      </c>
      <c r="DY78" s="265" t="e">
        <f t="shared" ca="1" si="200"/>
        <v>#NUM!</v>
      </c>
      <c r="DZ78" s="265" t="e">
        <f t="shared" ca="1" si="200"/>
        <v>#NUM!</v>
      </c>
      <c r="EA78" s="265" t="e">
        <f t="shared" ca="1" si="200"/>
        <v>#NUM!</v>
      </c>
      <c r="EB78" s="265" t="e">
        <f t="shared" ca="1" si="200"/>
        <v>#NUM!</v>
      </c>
      <c r="EC78" s="265" t="e">
        <f t="shared" ca="1" si="200"/>
        <v>#NUM!</v>
      </c>
      <c r="ED78" s="265" t="e">
        <f t="shared" ca="1" si="200"/>
        <v>#NUM!</v>
      </c>
      <c r="EE78" s="265" t="e">
        <f t="shared" ca="1" si="200"/>
        <v>#NUM!</v>
      </c>
      <c r="EF78" s="265" t="e">
        <f t="shared" ca="1" si="200"/>
        <v>#NUM!</v>
      </c>
      <c r="EG78" s="265" t="e">
        <f t="shared" ca="1" si="200"/>
        <v>#NUM!</v>
      </c>
      <c r="EH78" s="265" t="e">
        <f t="shared" ref="EH78:GS78" ca="1" si="201">EH67+EG83-EH73</f>
        <v>#NUM!</v>
      </c>
      <c r="EI78" s="265" t="e">
        <f t="shared" ca="1" si="201"/>
        <v>#NUM!</v>
      </c>
      <c r="EJ78" s="265" t="e">
        <f t="shared" ca="1" si="201"/>
        <v>#NUM!</v>
      </c>
      <c r="EK78" s="265" t="e">
        <f t="shared" ca="1" si="201"/>
        <v>#NUM!</v>
      </c>
      <c r="EL78" s="265" t="e">
        <f t="shared" ca="1" si="201"/>
        <v>#NUM!</v>
      </c>
      <c r="EM78" s="265" t="e">
        <f t="shared" ca="1" si="201"/>
        <v>#NUM!</v>
      </c>
      <c r="EN78" s="265" t="e">
        <f t="shared" ca="1" si="201"/>
        <v>#NUM!</v>
      </c>
      <c r="EO78" s="265" t="e">
        <f t="shared" ca="1" si="201"/>
        <v>#NUM!</v>
      </c>
      <c r="EP78" s="265" t="e">
        <f t="shared" ca="1" si="201"/>
        <v>#NUM!</v>
      </c>
      <c r="EQ78" s="265" t="e">
        <f t="shared" ca="1" si="201"/>
        <v>#NUM!</v>
      </c>
      <c r="ER78" s="265" t="e">
        <f t="shared" ca="1" si="201"/>
        <v>#NUM!</v>
      </c>
      <c r="ES78" s="265" t="e">
        <f t="shared" ca="1" si="201"/>
        <v>#NUM!</v>
      </c>
      <c r="ET78" s="265" t="e">
        <f t="shared" ca="1" si="201"/>
        <v>#NUM!</v>
      </c>
      <c r="EU78" s="265" t="e">
        <f t="shared" ca="1" si="201"/>
        <v>#NUM!</v>
      </c>
      <c r="EV78" s="265" t="e">
        <f t="shared" ca="1" si="201"/>
        <v>#NUM!</v>
      </c>
      <c r="EW78" s="265" t="e">
        <f t="shared" ca="1" si="201"/>
        <v>#NUM!</v>
      </c>
      <c r="EX78" s="265" t="e">
        <f t="shared" ca="1" si="201"/>
        <v>#NUM!</v>
      </c>
      <c r="EY78" s="265" t="e">
        <f t="shared" ca="1" si="201"/>
        <v>#NUM!</v>
      </c>
      <c r="EZ78" s="265" t="e">
        <f t="shared" ca="1" si="201"/>
        <v>#NUM!</v>
      </c>
      <c r="FA78" s="265" t="e">
        <f t="shared" ca="1" si="201"/>
        <v>#NUM!</v>
      </c>
      <c r="FB78" s="265" t="e">
        <f t="shared" ca="1" si="201"/>
        <v>#NUM!</v>
      </c>
      <c r="FC78" s="265" t="e">
        <f t="shared" ca="1" si="201"/>
        <v>#NUM!</v>
      </c>
      <c r="FD78" s="265" t="e">
        <f t="shared" ca="1" si="201"/>
        <v>#NUM!</v>
      </c>
      <c r="FE78" s="265" t="e">
        <f t="shared" ca="1" si="201"/>
        <v>#NUM!</v>
      </c>
      <c r="FF78" s="265" t="e">
        <f t="shared" ca="1" si="201"/>
        <v>#NUM!</v>
      </c>
      <c r="FG78" s="265" t="e">
        <f t="shared" ca="1" si="201"/>
        <v>#NUM!</v>
      </c>
      <c r="FH78" s="265" t="e">
        <f t="shared" ca="1" si="201"/>
        <v>#NUM!</v>
      </c>
      <c r="FI78" s="265" t="e">
        <f t="shared" ca="1" si="201"/>
        <v>#NUM!</v>
      </c>
      <c r="FJ78" s="265" t="e">
        <f t="shared" ca="1" si="201"/>
        <v>#NUM!</v>
      </c>
      <c r="FK78" s="265" t="e">
        <f t="shared" ca="1" si="201"/>
        <v>#NUM!</v>
      </c>
      <c r="FL78" s="265" t="e">
        <f t="shared" ca="1" si="201"/>
        <v>#NUM!</v>
      </c>
      <c r="FM78" s="265" t="e">
        <f t="shared" ca="1" si="201"/>
        <v>#NUM!</v>
      </c>
      <c r="FN78" s="265" t="e">
        <f t="shared" ca="1" si="201"/>
        <v>#NUM!</v>
      </c>
      <c r="FO78" s="265" t="e">
        <f t="shared" ca="1" si="201"/>
        <v>#NUM!</v>
      </c>
      <c r="FP78" s="265" t="e">
        <f t="shared" ca="1" si="201"/>
        <v>#NUM!</v>
      </c>
      <c r="FQ78" s="265" t="e">
        <f t="shared" ca="1" si="201"/>
        <v>#NUM!</v>
      </c>
      <c r="FR78" s="265" t="e">
        <f t="shared" ca="1" si="201"/>
        <v>#NUM!</v>
      </c>
      <c r="FS78" s="265" t="e">
        <f t="shared" ca="1" si="201"/>
        <v>#NUM!</v>
      </c>
      <c r="FT78" s="265" t="e">
        <f t="shared" ca="1" si="201"/>
        <v>#NUM!</v>
      </c>
      <c r="FU78" s="265" t="e">
        <f t="shared" ca="1" si="201"/>
        <v>#NUM!</v>
      </c>
      <c r="FV78" s="265" t="e">
        <f t="shared" ca="1" si="201"/>
        <v>#NUM!</v>
      </c>
      <c r="FW78" s="265" t="e">
        <f t="shared" ca="1" si="201"/>
        <v>#NUM!</v>
      </c>
      <c r="FX78" s="265" t="e">
        <f t="shared" ca="1" si="201"/>
        <v>#NUM!</v>
      </c>
      <c r="FY78" s="265" t="e">
        <f t="shared" ca="1" si="201"/>
        <v>#NUM!</v>
      </c>
      <c r="FZ78" s="265" t="e">
        <f t="shared" ca="1" si="201"/>
        <v>#NUM!</v>
      </c>
      <c r="GA78" s="265" t="e">
        <f t="shared" ca="1" si="201"/>
        <v>#NUM!</v>
      </c>
      <c r="GB78" s="265" t="e">
        <f t="shared" ca="1" si="201"/>
        <v>#NUM!</v>
      </c>
      <c r="GC78" s="265" t="e">
        <f t="shared" ca="1" si="201"/>
        <v>#NUM!</v>
      </c>
      <c r="GD78" s="265" t="e">
        <f t="shared" ca="1" si="201"/>
        <v>#NUM!</v>
      </c>
      <c r="GE78" s="265" t="e">
        <f t="shared" ca="1" si="201"/>
        <v>#NUM!</v>
      </c>
      <c r="GF78" s="265" t="e">
        <f t="shared" ca="1" si="201"/>
        <v>#NUM!</v>
      </c>
      <c r="GG78" s="265" t="e">
        <f t="shared" ca="1" si="201"/>
        <v>#NUM!</v>
      </c>
      <c r="GH78" s="265" t="e">
        <f t="shared" ca="1" si="201"/>
        <v>#NUM!</v>
      </c>
      <c r="GI78" s="265" t="e">
        <f t="shared" ca="1" si="201"/>
        <v>#NUM!</v>
      </c>
      <c r="GJ78" s="265" t="e">
        <f t="shared" ca="1" si="201"/>
        <v>#NUM!</v>
      </c>
      <c r="GK78" s="265" t="e">
        <f t="shared" ca="1" si="201"/>
        <v>#NUM!</v>
      </c>
      <c r="GL78" s="265" t="e">
        <f t="shared" ca="1" si="201"/>
        <v>#NUM!</v>
      </c>
      <c r="GM78" s="265" t="e">
        <f t="shared" ca="1" si="201"/>
        <v>#NUM!</v>
      </c>
      <c r="GN78" s="265" t="e">
        <f t="shared" ca="1" si="201"/>
        <v>#NUM!</v>
      </c>
      <c r="GO78" s="265" t="e">
        <f t="shared" ca="1" si="201"/>
        <v>#NUM!</v>
      </c>
      <c r="GP78" s="265" t="e">
        <f t="shared" ca="1" si="201"/>
        <v>#NUM!</v>
      </c>
      <c r="GQ78" s="265" t="e">
        <f t="shared" ca="1" si="201"/>
        <v>#NUM!</v>
      </c>
      <c r="GR78" s="265" t="e">
        <f t="shared" ca="1" si="201"/>
        <v>#NUM!</v>
      </c>
      <c r="GS78" s="265" t="e">
        <f t="shared" ca="1" si="201"/>
        <v>#NUM!</v>
      </c>
      <c r="GT78" s="265" t="e">
        <f t="shared" ref="GT78:JE78" ca="1" si="202">GT67+GS83-GT73</f>
        <v>#NUM!</v>
      </c>
      <c r="GU78" s="265" t="e">
        <f t="shared" ca="1" si="202"/>
        <v>#NUM!</v>
      </c>
      <c r="GV78" s="265" t="e">
        <f t="shared" ca="1" si="202"/>
        <v>#NUM!</v>
      </c>
      <c r="GW78" s="265" t="e">
        <f t="shared" ca="1" si="202"/>
        <v>#NUM!</v>
      </c>
      <c r="GX78" s="265" t="e">
        <f t="shared" ca="1" si="202"/>
        <v>#NUM!</v>
      </c>
      <c r="GY78" s="265" t="e">
        <f t="shared" ca="1" si="202"/>
        <v>#NUM!</v>
      </c>
      <c r="GZ78" s="265" t="e">
        <f t="shared" ca="1" si="202"/>
        <v>#NUM!</v>
      </c>
      <c r="HA78" s="265" t="e">
        <f t="shared" ca="1" si="202"/>
        <v>#NUM!</v>
      </c>
      <c r="HB78" s="265" t="e">
        <f t="shared" ca="1" si="202"/>
        <v>#NUM!</v>
      </c>
      <c r="HC78" s="265" t="e">
        <f t="shared" ca="1" si="202"/>
        <v>#NUM!</v>
      </c>
      <c r="HD78" s="265" t="e">
        <f t="shared" ca="1" si="202"/>
        <v>#NUM!</v>
      </c>
      <c r="HE78" s="265" t="e">
        <f t="shared" ca="1" si="202"/>
        <v>#NUM!</v>
      </c>
      <c r="HF78" s="265" t="e">
        <f t="shared" ca="1" si="202"/>
        <v>#NUM!</v>
      </c>
      <c r="HG78" s="265" t="e">
        <f t="shared" ca="1" si="202"/>
        <v>#NUM!</v>
      </c>
      <c r="HH78" s="265" t="e">
        <f t="shared" ca="1" si="202"/>
        <v>#NUM!</v>
      </c>
      <c r="HI78" s="265" t="e">
        <f t="shared" ca="1" si="202"/>
        <v>#NUM!</v>
      </c>
      <c r="HJ78" s="265" t="e">
        <f t="shared" ca="1" si="202"/>
        <v>#NUM!</v>
      </c>
      <c r="HK78" s="265" t="e">
        <f t="shared" ca="1" si="202"/>
        <v>#NUM!</v>
      </c>
      <c r="HL78" s="265" t="e">
        <f t="shared" ca="1" si="202"/>
        <v>#NUM!</v>
      </c>
      <c r="HM78" s="265" t="e">
        <f t="shared" ca="1" si="202"/>
        <v>#NUM!</v>
      </c>
      <c r="HN78" s="265" t="e">
        <f t="shared" ca="1" si="202"/>
        <v>#NUM!</v>
      </c>
      <c r="HO78" s="265" t="e">
        <f t="shared" ca="1" si="202"/>
        <v>#NUM!</v>
      </c>
      <c r="HP78" s="265" t="e">
        <f t="shared" ca="1" si="202"/>
        <v>#NUM!</v>
      </c>
      <c r="HQ78" s="265" t="e">
        <f t="shared" ca="1" si="202"/>
        <v>#NUM!</v>
      </c>
      <c r="HR78" s="265" t="e">
        <f t="shared" ca="1" si="202"/>
        <v>#NUM!</v>
      </c>
      <c r="HS78" s="265" t="e">
        <f t="shared" ca="1" si="202"/>
        <v>#NUM!</v>
      </c>
      <c r="HT78" s="265" t="e">
        <f t="shared" ca="1" si="202"/>
        <v>#NUM!</v>
      </c>
      <c r="HU78" s="265" t="e">
        <f t="shared" ca="1" si="202"/>
        <v>#NUM!</v>
      </c>
      <c r="HV78" s="265" t="e">
        <f t="shared" ca="1" si="202"/>
        <v>#NUM!</v>
      </c>
      <c r="HW78" s="265" t="e">
        <f t="shared" ca="1" si="202"/>
        <v>#NUM!</v>
      </c>
      <c r="HX78" s="265" t="e">
        <f t="shared" ca="1" si="202"/>
        <v>#NUM!</v>
      </c>
      <c r="HY78" s="265" t="e">
        <f t="shared" ca="1" si="202"/>
        <v>#NUM!</v>
      </c>
      <c r="HZ78" s="265" t="e">
        <f t="shared" ca="1" si="202"/>
        <v>#NUM!</v>
      </c>
      <c r="IA78" s="265" t="e">
        <f t="shared" ca="1" si="202"/>
        <v>#NUM!</v>
      </c>
      <c r="IB78" s="265" t="e">
        <f t="shared" ca="1" si="202"/>
        <v>#NUM!</v>
      </c>
      <c r="IC78" s="265" t="e">
        <f t="shared" ca="1" si="202"/>
        <v>#NUM!</v>
      </c>
      <c r="ID78" s="265" t="e">
        <f t="shared" ca="1" si="202"/>
        <v>#NUM!</v>
      </c>
      <c r="IE78" s="265" t="e">
        <f t="shared" ca="1" si="202"/>
        <v>#NUM!</v>
      </c>
      <c r="IF78" s="265" t="e">
        <f t="shared" ca="1" si="202"/>
        <v>#NUM!</v>
      </c>
      <c r="IG78" s="265" t="e">
        <f t="shared" ca="1" si="202"/>
        <v>#NUM!</v>
      </c>
      <c r="IH78" s="265" t="e">
        <f t="shared" ca="1" si="202"/>
        <v>#NUM!</v>
      </c>
      <c r="II78" s="265" t="e">
        <f t="shared" ca="1" si="202"/>
        <v>#NUM!</v>
      </c>
      <c r="IJ78" s="265" t="e">
        <f t="shared" ca="1" si="202"/>
        <v>#NUM!</v>
      </c>
      <c r="IK78" s="265" t="e">
        <f t="shared" ca="1" si="202"/>
        <v>#NUM!</v>
      </c>
      <c r="IL78" s="265" t="e">
        <f t="shared" ca="1" si="202"/>
        <v>#NUM!</v>
      </c>
      <c r="IM78" s="265" t="e">
        <f t="shared" ca="1" si="202"/>
        <v>#NUM!</v>
      </c>
      <c r="IN78" s="265" t="e">
        <f t="shared" ca="1" si="202"/>
        <v>#NUM!</v>
      </c>
      <c r="IO78" s="265" t="e">
        <f t="shared" ca="1" si="202"/>
        <v>#NUM!</v>
      </c>
      <c r="IP78" s="265" t="e">
        <f t="shared" ca="1" si="202"/>
        <v>#NUM!</v>
      </c>
      <c r="IQ78" s="265" t="e">
        <f t="shared" ca="1" si="202"/>
        <v>#NUM!</v>
      </c>
      <c r="IR78" s="265" t="e">
        <f t="shared" ca="1" si="202"/>
        <v>#NUM!</v>
      </c>
      <c r="IS78" s="265" t="e">
        <f t="shared" ca="1" si="202"/>
        <v>#NUM!</v>
      </c>
      <c r="IT78" s="265" t="e">
        <f t="shared" ca="1" si="202"/>
        <v>#NUM!</v>
      </c>
      <c r="IU78" s="265" t="e">
        <f t="shared" ca="1" si="202"/>
        <v>#NUM!</v>
      </c>
      <c r="IV78" s="265" t="e">
        <f t="shared" ca="1" si="202"/>
        <v>#NUM!</v>
      </c>
      <c r="IW78" s="265" t="e">
        <f t="shared" ca="1" si="202"/>
        <v>#NUM!</v>
      </c>
      <c r="IX78" s="265" t="e">
        <f t="shared" ca="1" si="202"/>
        <v>#NUM!</v>
      </c>
      <c r="IY78" s="265" t="e">
        <f t="shared" ca="1" si="202"/>
        <v>#NUM!</v>
      </c>
      <c r="IZ78" s="265" t="e">
        <f t="shared" ca="1" si="202"/>
        <v>#NUM!</v>
      </c>
      <c r="JA78" s="265" t="e">
        <f t="shared" ca="1" si="202"/>
        <v>#NUM!</v>
      </c>
      <c r="JB78" s="265" t="e">
        <f t="shared" ca="1" si="202"/>
        <v>#NUM!</v>
      </c>
      <c r="JC78" s="265" t="e">
        <f t="shared" ca="1" si="202"/>
        <v>#NUM!</v>
      </c>
      <c r="JD78" s="265" t="e">
        <f t="shared" ca="1" si="202"/>
        <v>#NUM!</v>
      </c>
      <c r="JE78" s="265" t="e">
        <f t="shared" ca="1" si="202"/>
        <v>#NUM!</v>
      </c>
      <c r="JF78" s="265" t="e">
        <f t="shared" ref="JF78:JL78" ca="1" si="203">JF67+JE83-JF73</f>
        <v>#NUM!</v>
      </c>
      <c r="JG78" s="265" t="e">
        <f t="shared" ca="1" si="203"/>
        <v>#NUM!</v>
      </c>
      <c r="JH78" s="265" t="e">
        <f t="shared" ca="1" si="203"/>
        <v>#NUM!</v>
      </c>
      <c r="JI78" s="265" t="e">
        <f t="shared" ca="1" si="203"/>
        <v>#NUM!</v>
      </c>
      <c r="JJ78" s="265" t="e">
        <f t="shared" ca="1" si="203"/>
        <v>#NUM!</v>
      </c>
      <c r="JK78" s="265" t="e">
        <f t="shared" ca="1" si="203"/>
        <v>#NUM!</v>
      </c>
      <c r="JL78" s="265" t="e">
        <f t="shared" ca="1" si="203"/>
        <v>#NUM!</v>
      </c>
      <c r="JM78" s="92" t="s">
        <v>321</v>
      </c>
    </row>
    <row r="79" spans="1:273" s="251" customFormat="1" ht="14.4" x14ac:dyDescent="0.3">
      <c r="A79" s="260"/>
      <c r="B79" s="260"/>
      <c r="C79" s="251" t="s">
        <v>348</v>
      </c>
      <c r="D79" s="310"/>
      <c r="F79" s="251" t="s">
        <v>90</v>
      </c>
      <c r="I79" s="264" t="e">
        <f t="shared" ref="I79:BT79" si="204">IF(I5&gt;$E$109, 1, I110*I111)</f>
        <v>#NUM!</v>
      </c>
      <c r="J79" s="264" t="e">
        <f t="shared" si="204"/>
        <v>#NUM!</v>
      </c>
      <c r="K79" s="264" t="e">
        <f t="shared" si="204"/>
        <v>#NUM!</v>
      </c>
      <c r="L79" s="264" t="e">
        <f t="shared" si="204"/>
        <v>#NUM!</v>
      </c>
      <c r="M79" s="264" t="e">
        <f t="shared" si="204"/>
        <v>#NUM!</v>
      </c>
      <c r="N79" s="264" t="e">
        <f t="shared" si="204"/>
        <v>#NUM!</v>
      </c>
      <c r="O79" s="264" t="e">
        <f t="shared" si="204"/>
        <v>#NUM!</v>
      </c>
      <c r="P79" s="264" t="e">
        <f t="shared" si="204"/>
        <v>#NUM!</v>
      </c>
      <c r="Q79" s="264" t="e">
        <f t="shared" si="204"/>
        <v>#NUM!</v>
      </c>
      <c r="R79" s="264" t="e">
        <f t="shared" si="204"/>
        <v>#NUM!</v>
      </c>
      <c r="S79" s="264" t="e">
        <f t="shared" si="204"/>
        <v>#NUM!</v>
      </c>
      <c r="T79" s="264" t="e">
        <f t="shared" si="204"/>
        <v>#NUM!</v>
      </c>
      <c r="U79" s="264" t="e">
        <f t="shared" si="204"/>
        <v>#NUM!</v>
      </c>
      <c r="V79" s="264" t="e">
        <f t="shared" si="204"/>
        <v>#NUM!</v>
      </c>
      <c r="W79" s="264" t="e">
        <f t="shared" si="204"/>
        <v>#NUM!</v>
      </c>
      <c r="X79" s="264" t="e">
        <f t="shared" si="204"/>
        <v>#NUM!</v>
      </c>
      <c r="Y79" s="264" t="e">
        <f t="shared" si="204"/>
        <v>#NUM!</v>
      </c>
      <c r="Z79" s="264" t="e">
        <f t="shared" si="204"/>
        <v>#NUM!</v>
      </c>
      <c r="AA79" s="264" t="e">
        <f t="shared" si="204"/>
        <v>#NUM!</v>
      </c>
      <c r="AB79" s="264" t="e">
        <f t="shared" si="204"/>
        <v>#NUM!</v>
      </c>
      <c r="AC79" s="264" t="e">
        <f t="shared" si="204"/>
        <v>#NUM!</v>
      </c>
      <c r="AD79" s="264" t="e">
        <f t="shared" si="204"/>
        <v>#NUM!</v>
      </c>
      <c r="AE79" s="264" t="e">
        <f t="shared" si="204"/>
        <v>#NUM!</v>
      </c>
      <c r="AF79" s="264" t="e">
        <f t="shared" si="204"/>
        <v>#NUM!</v>
      </c>
      <c r="AG79" s="264" t="e">
        <f t="shared" si="204"/>
        <v>#NUM!</v>
      </c>
      <c r="AH79" s="264" t="e">
        <f t="shared" si="204"/>
        <v>#NUM!</v>
      </c>
      <c r="AI79" s="264" t="e">
        <f t="shared" si="204"/>
        <v>#NUM!</v>
      </c>
      <c r="AJ79" s="264" t="e">
        <f t="shared" si="204"/>
        <v>#NUM!</v>
      </c>
      <c r="AK79" s="264" t="e">
        <f t="shared" si="204"/>
        <v>#NUM!</v>
      </c>
      <c r="AL79" s="264" t="e">
        <f t="shared" si="204"/>
        <v>#NUM!</v>
      </c>
      <c r="AM79" s="264" t="e">
        <f t="shared" si="204"/>
        <v>#NUM!</v>
      </c>
      <c r="AN79" s="264" t="e">
        <f t="shared" si="204"/>
        <v>#NUM!</v>
      </c>
      <c r="AO79" s="264" t="e">
        <f t="shared" si="204"/>
        <v>#NUM!</v>
      </c>
      <c r="AP79" s="264" t="e">
        <f t="shared" si="204"/>
        <v>#NUM!</v>
      </c>
      <c r="AQ79" s="264" t="e">
        <f t="shared" si="204"/>
        <v>#NUM!</v>
      </c>
      <c r="AR79" s="264" t="e">
        <f t="shared" si="204"/>
        <v>#NUM!</v>
      </c>
      <c r="AS79" s="264" t="e">
        <f t="shared" si="204"/>
        <v>#NUM!</v>
      </c>
      <c r="AT79" s="264" t="e">
        <f t="shared" si="204"/>
        <v>#NUM!</v>
      </c>
      <c r="AU79" s="264" t="e">
        <f t="shared" si="204"/>
        <v>#NUM!</v>
      </c>
      <c r="AV79" s="264" t="e">
        <f t="shared" si="204"/>
        <v>#NUM!</v>
      </c>
      <c r="AW79" s="264" t="e">
        <f t="shared" si="204"/>
        <v>#NUM!</v>
      </c>
      <c r="AX79" s="264" t="e">
        <f t="shared" si="204"/>
        <v>#NUM!</v>
      </c>
      <c r="AY79" s="264" t="e">
        <f t="shared" si="204"/>
        <v>#NUM!</v>
      </c>
      <c r="AZ79" s="264" t="e">
        <f t="shared" si="204"/>
        <v>#NUM!</v>
      </c>
      <c r="BA79" s="264" t="e">
        <f t="shared" si="204"/>
        <v>#NUM!</v>
      </c>
      <c r="BB79" s="264" t="e">
        <f t="shared" si="204"/>
        <v>#NUM!</v>
      </c>
      <c r="BC79" s="264" t="e">
        <f t="shared" si="204"/>
        <v>#NUM!</v>
      </c>
      <c r="BD79" s="264" t="e">
        <f t="shared" si="204"/>
        <v>#NUM!</v>
      </c>
      <c r="BE79" s="264" t="e">
        <f t="shared" si="204"/>
        <v>#NUM!</v>
      </c>
      <c r="BF79" s="264" t="e">
        <f t="shared" si="204"/>
        <v>#NUM!</v>
      </c>
      <c r="BG79" s="264" t="e">
        <f t="shared" si="204"/>
        <v>#NUM!</v>
      </c>
      <c r="BH79" s="264" t="e">
        <f t="shared" si="204"/>
        <v>#NUM!</v>
      </c>
      <c r="BI79" s="264" t="e">
        <f t="shared" si="204"/>
        <v>#NUM!</v>
      </c>
      <c r="BJ79" s="264" t="e">
        <f t="shared" si="204"/>
        <v>#NUM!</v>
      </c>
      <c r="BK79" s="264" t="e">
        <f t="shared" si="204"/>
        <v>#NUM!</v>
      </c>
      <c r="BL79" s="264" t="e">
        <f t="shared" si="204"/>
        <v>#NUM!</v>
      </c>
      <c r="BM79" s="264" t="e">
        <f t="shared" si="204"/>
        <v>#NUM!</v>
      </c>
      <c r="BN79" s="264" t="e">
        <f t="shared" si="204"/>
        <v>#NUM!</v>
      </c>
      <c r="BO79" s="264" t="e">
        <f t="shared" si="204"/>
        <v>#NUM!</v>
      </c>
      <c r="BP79" s="264" t="e">
        <f t="shared" si="204"/>
        <v>#NUM!</v>
      </c>
      <c r="BQ79" s="264" t="e">
        <f t="shared" si="204"/>
        <v>#NUM!</v>
      </c>
      <c r="BR79" s="264" t="e">
        <f t="shared" si="204"/>
        <v>#NUM!</v>
      </c>
      <c r="BS79" s="264" t="e">
        <f t="shared" si="204"/>
        <v>#NUM!</v>
      </c>
      <c r="BT79" s="264" t="e">
        <f t="shared" si="204"/>
        <v>#NUM!</v>
      </c>
      <c r="BU79" s="264" t="e">
        <f t="shared" ref="BU79:EF79" si="205">IF(BU5&gt;$E$109, 1, BU110*BU111)</f>
        <v>#NUM!</v>
      </c>
      <c r="BV79" s="264" t="e">
        <f t="shared" si="205"/>
        <v>#NUM!</v>
      </c>
      <c r="BW79" s="264" t="e">
        <f t="shared" si="205"/>
        <v>#NUM!</v>
      </c>
      <c r="BX79" s="264" t="e">
        <f t="shared" si="205"/>
        <v>#NUM!</v>
      </c>
      <c r="BY79" s="264" t="e">
        <f t="shared" si="205"/>
        <v>#NUM!</v>
      </c>
      <c r="BZ79" s="264" t="e">
        <f t="shared" si="205"/>
        <v>#NUM!</v>
      </c>
      <c r="CA79" s="264" t="e">
        <f t="shared" si="205"/>
        <v>#NUM!</v>
      </c>
      <c r="CB79" s="264" t="e">
        <f t="shared" si="205"/>
        <v>#NUM!</v>
      </c>
      <c r="CC79" s="264" t="e">
        <f t="shared" si="205"/>
        <v>#NUM!</v>
      </c>
      <c r="CD79" s="264" t="e">
        <f t="shared" si="205"/>
        <v>#NUM!</v>
      </c>
      <c r="CE79" s="264" t="e">
        <f t="shared" si="205"/>
        <v>#NUM!</v>
      </c>
      <c r="CF79" s="264" t="e">
        <f t="shared" si="205"/>
        <v>#NUM!</v>
      </c>
      <c r="CG79" s="264" t="e">
        <f t="shared" si="205"/>
        <v>#NUM!</v>
      </c>
      <c r="CH79" s="264" t="e">
        <f t="shared" si="205"/>
        <v>#NUM!</v>
      </c>
      <c r="CI79" s="264" t="e">
        <f t="shared" si="205"/>
        <v>#NUM!</v>
      </c>
      <c r="CJ79" s="264" t="e">
        <f t="shared" si="205"/>
        <v>#NUM!</v>
      </c>
      <c r="CK79" s="264" t="e">
        <f t="shared" si="205"/>
        <v>#NUM!</v>
      </c>
      <c r="CL79" s="264" t="e">
        <f t="shared" si="205"/>
        <v>#NUM!</v>
      </c>
      <c r="CM79" s="264" t="e">
        <f t="shared" si="205"/>
        <v>#NUM!</v>
      </c>
      <c r="CN79" s="264" t="e">
        <f t="shared" si="205"/>
        <v>#NUM!</v>
      </c>
      <c r="CO79" s="264" t="e">
        <f t="shared" si="205"/>
        <v>#NUM!</v>
      </c>
      <c r="CP79" s="264" t="e">
        <f t="shared" si="205"/>
        <v>#NUM!</v>
      </c>
      <c r="CQ79" s="264" t="e">
        <f t="shared" si="205"/>
        <v>#NUM!</v>
      </c>
      <c r="CR79" s="264" t="e">
        <f t="shared" si="205"/>
        <v>#NUM!</v>
      </c>
      <c r="CS79" s="264" t="e">
        <f t="shared" si="205"/>
        <v>#NUM!</v>
      </c>
      <c r="CT79" s="264" t="e">
        <f t="shared" si="205"/>
        <v>#NUM!</v>
      </c>
      <c r="CU79" s="264" t="e">
        <f t="shared" si="205"/>
        <v>#NUM!</v>
      </c>
      <c r="CV79" s="264" t="e">
        <f t="shared" si="205"/>
        <v>#NUM!</v>
      </c>
      <c r="CW79" s="264" t="e">
        <f t="shared" si="205"/>
        <v>#NUM!</v>
      </c>
      <c r="CX79" s="264" t="e">
        <f t="shared" si="205"/>
        <v>#NUM!</v>
      </c>
      <c r="CY79" s="264" t="e">
        <f t="shared" si="205"/>
        <v>#NUM!</v>
      </c>
      <c r="CZ79" s="264" t="e">
        <f t="shared" si="205"/>
        <v>#NUM!</v>
      </c>
      <c r="DA79" s="264" t="e">
        <f t="shared" si="205"/>
        <v>#NUM!</v>
      </c>
      <c r="DB79" s="264" t="e">
        <f t="shared" si="205"/>
        <v>#NUM!</v>
      </c>
      <c r="DC79" s="264" t="e">
        <f t="shared" si="205"/>
        <v>#NUM!</v>
      </c>
      <c r="DD79" s="264" t="e">
        <f t="shared" si="205"/>
        <v>#NUM!</v>
      </c>
      <c r="DE79" s="264" t="e">
        <f t="shared" si="205"/>
        <v>#NUM!</v>
      </c>
      <c r="DF79" s="264" t="e">
        <f t="shared" si="205"/>
        <v>#NUM!</v>
      </c>
      <c r="DG79" s="264" t="e">
        <f t="shared" si="205"/>
        <v>#NUM!</v>
      </c>
      <c r="DH79" s="264" t="e">
        <f t="shared" si="205"/>
        <v>#NUM!</v>
      </c>
      <c r="DI79" s="264" t="e">
        <f t="shared" si="205"/>
        <v>#NUM!</v>
      </c>
      <c r="DJ79" s="264" t="e">
        <f t="shared" si="205"/>
        <v>#NUM!</v>
      </c>
      <c r="DK79" s="264" t="e">
        <f t="shared" si="205"/>
        <v>#NUM!</v>
      </c>
      <c r="DL79" s="264" t="e">
        <f t="shared" si="205"/>
        <v>#NUM!</v>
      </c>
      <c r="DM79" s="264" t="e">
        <f t="shared" si="205"/>
        <v>#NUM!</v>
      </c>
      <c r="DN79" s="264" t="e">
        <f t="shared" si="205"/>
        <v>#NUM!</v>
      </c>
      <c r="DO79" s="264" t="e">
        <f t="shared" si="205"/>
        <v>#NUM!</v>
      </c>
      <c r="DP79" s="264" t="e">
        <f t="shared" si="205"/>
        <v>#NUM!</v>
      </c>
      <c r="DQ79" s="264" t="e">
        <f t="shared" si="205"/>
        <v>#NUM!</v>
      </c>
      <c r="DR79" s="264" t="e">
        <f t="shared" si="205"/>
        <v>#NUM!</v>
      </c>
      <c r="DS79" s="264" t="e">
        <f t="shared" si="205"/>
        <v>#NUM!</v>
      </c>
      <c r="DT79" s="264" t="e">
        <f t="shared" si="205"/>
        <v>#NUM!</v>
      </c>
      <c r="DU79" s="264" t="e">
        <f t="shared" si="205"/>
        <v>#NUM!</v>
      </c>
      <c r="DV79" s="264" t="e">
        <f t="shared" si="205"/>
        <v>#NUM!</v>
      </c>
      <c r="DW79" s="264" t="e">
        <f t="shared" si="205"/>
        <v>#NUM!</v>
      </c>
      <c r="DX79" s="264" t="e">
        <f t="shared" si="205"/>
        <v>#NUM!</v>
      </c>
      <c r="DY79" s="264" t="e">
        <f t="shared" si="205"/>
        <v>#NUM!</v>
      </c>
      <c r="DZ79" s="264" t="e">
        <f t="shared" si="205"/>
        <v>#NUM!</v>
      </c>
      <c r="EA79" s="264" t="e">
        <f t="shared" si="205"/>
        <v>#NUM!</v>
      </c>
      <c r="EB79" s="264" t="e">
        <f t="shared" si="205"/>
        <v>#NUM!</v>
      </c>
      <c r="EC79" s="264" t="e">
        <f t="shared" si="205"/>
        <v>#NUM!</v>
      </c>
      <c r="ED79" s="264" t="e">
        <f t="shared" si="205"/>
        <v>#NUM!</v>
      </c>
      <c r="EE79" s="264" t="e">
        <f t="shared" si="205"/>
        <v>#NUM!</v>
      </c>
      <c r="EF79" s="264" t="e">
        <f t="shared" si="205"/>
        <v>#NUM!</v>
      </c>
      <c r="EG79" s="264" t="e">
        <f t="shared" ref="EG79:GR79" si="206">IF(EG5&gt;$E$109, 1, EG110*EG111)</f>
        <v>#NUM!</v>
      </c>
      <c r="EH79" s="264" t="e">
        <f t="shared" si="206"/>
        <v>#NUM!</v>
      </c>
      <c r="EI79" s="264" t="e">
        <f t="shared" si="206"/>
        <v>#NUM!</v>
      </c>
      <c r="EJ79" s="264" t="e">
        <f t="shared" si="206"/>
        <v>#NUM!</v>
      </c>
      <c r="EK79" s="264" t="e">
        <f t="shared" si="206"/>
        <v>#NUM!</v>
      </c>
      <c r="EL79" s="264" t="e">
        <f t="shared" si="206"/>
        <v>#NUM!</v>
      </c>
      <c r="EM79" s="264" t="e">
        <f t="shared" si="206"/>
        <v>#NUM!</v>
      </c>
      <c r="EN79" s="264" t="e">
        <f t="shared" si="206"/>
        <v>#NUM!</v>
      </c>
      <c r="EO79" s="264" t="e">
        <f t="shared" si="206"/>
        <v>#NUM!</v>
      </c>
      <c r="EP79" s="264" t="e">
        <f t="shared" si="206"/>
        <v>#NUM!</v>
      </c>
      <c r="EQ79" s="264" t="e">
        <f t="shared" si="206"/>
        <v>#NUM!</v>
      </c>
      <c r="ER79" s="264" t="e">
        <f t="shared" si="206"/>
        <v>#NUM!</v>
      </c>
      <c r="ES79" s="264" t="e">
        <f t="shared" si="206"/>
        <v>#NUM!</v>
      </c>
      <c r="ET79" s="264" t="e">
        <f t="shared" si="206"/>
        <v>#NUM!</v>
      </c>
      <c r="EU79" s="264" t="e">
        <f t="shared" si="206"/>
        <v>#NUM!</v>
      </c>
      <c r="EV79" s="264" t="e">
        <f t="shared" si="206"/>
        <v>#NUM!</v>
      </c>
      <c r="EW79" s="264" t="e">
        <f t="shared" si="206"/>
        <v>#NUM!</v>
      </c>
      <c r="EX79" s="264" t="e">
        <f t="shared" si="206"/>
        <v>#NUM!</v>
      </c>
      <c r="EY79" s="264" t="e">
        <f t="shared" si="206"/>
        <v>#NUM!</v>
      </c>
      <c r="EZ79" s="264" t="e">
        <f t="shared" si="206"/>
        <v>#NUM!</v>
      </c>
      <c r="FA79" s="264" t="e">
        <f t="shared" si="206"/>
        <v>#NUM!</v>
      </c>
      <c r="FB79" s="264" t="e">
        <f t="shared" si="206"/>
        <v>#NUM!</v>
      </c>
      <c r="FC79" s="264" t="e">
        <f t="shared" si="206"/>
        <v>#NUM!</v>
      </c>
      <c r="FD79" s="264" t="e">
        <f t="shared" si="206"/>
        <v>#NUM!</v>
      </c>
      <c r="FE79" s="264" t="e">
        <f t="shared" si="206"/>
        <v>#NUM!</v>
      </c>
      <c r="FF79" s="264" t="e">
        <f t="shared" si="206"/>
        <v>#NUM!</v>
      </c>
      <c r="FG79" s="264" t="e">
        <f t="shared" si="206"/>
        <v>#NUM!</v>
      </c>
      <c r="FH79" s="264" t="e">
        <f t="shared" si="206"/>
        <v>#NUM!</v>
      </c>
      <c r="FI79" s="264" t="e">
        <f t="shared" si="206"/>
        <v>#NUM!</v>
      </c>
      <c r="FJ79" s="264" t="e">
        <f t="shared" si="206"/>
        <v>#NUM!</v>
      </c>
      <c r="FK79" s="264" t="e">
        <f t="shared" si="206"/>
        <v>#NUM!</v>
      </c>
      <c r="FL79" s="264" t="e">
        <f t="shared" si="206"/>
        <v>#NUM!</v>
      </c>
      <c r="FM79" s="264" t="e">
        <f t="shared" si="206"/>
        <v>#NUM!</v>
      </c>
      <c r="FN79" s="264" t="e">
        <f t="shared" si="206"/>
        <v>#NUM!</v>
      </c>
      <c r="FO79" s="264" t="e">
        <f t="shared" si="206"/>
        <v>#NUM!</v>
      </c>
      <c r="FP79" s="264" t="e">
        <f t="shared" si="206"/>
        <v>#NUM!</v>
      </c>
      <c r="FQ79" s="264" t="e">
        <f t="shared" si="206"/>
        <v>#NUM!</v>
      </c>
      <c r="FR79" s="264" t="e">
        <f t="shared" si="206"/>
        <v>#NUM!</v>
      </c>
      <c r="FS79" s="264" t="e">
        <f t="shared" si="206"/>
        <v>#NUM!</v>
      </c>
      <c r="FT79" s="264" t="e">
        <f t="shared" si="206"/>
        <v>#NUM!</v>
      </c>
      <c r="FU79" s="264" t="e">
        <f t="shared" si="206"/>
        <v>#NUM!</v>
      </c>
      <c r="FV79" s="264" t="e">
        <f t="shared" si="206"/>
        <v>#NUM!</v>
      </c>
      <c r="FW79" s="264" t="e">
        <f t="shared" si="206"/>
        <v>#NUM!</v>
      </c>
      <c r="FX79" s="264" t="e">
        <f t="shared" si="206"/>
        <v>#NUM!</v>
      </c>
      <c r="FY79" s="264" t="e">
        <f t="shared" si="206"/>
        <v>#NUM!</v>
      </c>
      <c r="FZ79" s="264" t="e">
        <f t="shared" si="206"/>
        <v>#NUM!</v>
      </c>
      <c r="GA79" s="264" t="e">
        <f t="shared" si="206"/>
        <v>#NUM!</v>
      </c>
      <c r="GB79" s="264" t="e">
        <f t="shared" si="206"/>
        <v>#NUM!</v>
      </c>
      <c r="GC79" s="264" t="e">
        <f t="shared" si="206"/>
        <v>#NUM!</v>
      </c>
      <c r="GD79" s="264" t="e">
        <f t="shared" si="206"/>
        <v>#NUM!</v>
      </c>
      <c r="GE79" s="264" t="e">
        <f t="shared" si="206"/>
        <v>#NUM!</v>
      </c>
      <c r="GF79" s="264" t="e">
        <f t="shared" si="206"/>
        <v>#NUM!</v>
      </c>
      <c r="GG79" s="264" t="e">
        <f t="shared" si="206"/>
        <v>#NUM!</v>
      </c>
      <c r="GH79" s="264" t="e">
        <f t="shared" si="206"/>
        <v>#NUM!</v>
      </c>
      <c r="GI79" s="264" t="e">
        <f t="shared" si="206"/>
        <v>#NUM!</v>
      </c>
      <c r="GJ79" s="264" t="e">
        <f t="shared" si="206"/>
        <v>#NUM!</v>
      </c>
      <c r="GK79" s="264" t="e">
        <f t="shared" si="206"/>
        <v>#NUM!</v>
      </c>
      <c r="GL79" s="264" t="e">
        <f t="shared" si="206"/>
        <v>#NUM!</v>
      </c>
      <c r="GM79" s="264" t="e">
        <f t="shared" si="206"/>
        <v>#NUM!</v>
      </c>
      <c r="GN79" s="264" t="e">
        <f t="shared" si="206"/>
        <v>#NUM!</v>
      </c>
      <c r="GO79" s="264" t="e">
        <f t="shared" si="206"/>
        <v>#NUM!</v>
      </c>
      <c r="GP79" s="264" t="e">
        <f t="shared" si="206"/>
        <v>#NUM!</v>
      </c>
      <c r="GQ79" s="264" t="e">
        <f t="shared" si="206"/>
        <v>#NUM!</v>
      </c>
      <c r="GR79" s="264" t="e">
        <f t="shared" si="206"/>
        <v>#NUM!</v>
      </c>
      <c r="GS79" s="264" t="e">
        <f t="shared" ref="GS79:JD79" si="207">IF(GS5&gt;$E$109, 1, GS110*GS111)</f>
        <v>#NUM!</v>
      </c>
      <c r="GT79" s="264" t="e">
        <f t="shared" si="207"/>
        <v>#NUM!</v>
      </c>
      <c r="GU79" s="264" t="e">
        <f t="shared" si="207"/>
        <v>#NUM!</v>
      </c>
      <c r="GV79" s="264" t="e">
        <f t="shared" si="207"/>
        <v>#NUM!</v>
      </c>
      <c r="GW79" s="264" t="e">
        <f t="shared" si="207"/>
        <v>#NUM!</v>
      </c>
      <c r="GX79" s="264" t="e">
        <f t="shared" si="207"/>
        <v>#NUM!</v>
      </c>
      <c r="GY79" s="264" t="e">
        <f t="shared" si="207"/>
        <v>#NUM!</v>
      </c>
      <c r="GZ79" s="264" t="e">
        <f t="shared" si="207"/>
        <v>#NUM!</v>
      </c>
      <c r="HA79" s="264" t="e">
        <f t="shared" si="207"/>
        <v>#NUM!</v>
      </c>
      <c r="HB79" s="264" t="e">
        <f t="shared" si="207"/>
        <v>#NUM!</v>
      </c>
      <c r="HC79" s="264" t="e">
        <f t="shared" si="207"/>
        <v>#NUM!</v>
      </c>
      <c r="HD79" s="264" t="e">
        <f t="shared" si="207"/>
        <v>#NUM!</v>
      </c>
      <c r="HE79" s="264" t="e">
        <f t="shared" si="207"/>
        <v>#NUM!</v>
      </c>
      <c r="HF79" s="264" t="e">
        <f t="shared" si="207"/>
        <v>#NUM!</v>
      </c>
      <c r="HG79" s="264" t="e">
        <f t="shared" si="207"/>
        <v>#NUM!</v>
      </c>
      <c r="HH79" s="264" t="e">
        <f t="shared" si="207"/>
        <v>#NUM!</v>
      </c>
      <c r="HI79" s="264" t="e">
        <f t="shared" si="207"/>
        <v>#NUM!</v>
      </c>
      <c r="HJ79" s="264" t="e">
        <f t="shared" si="207"/>
        <v>#NUM!</v>
      </c>
      <c r="HK79" s="264" t="e">
        <f t="shared" si="207"/>
        <v>#NUM!</v>
      </c>
      <c r="HL79" s="264" t="e">
        <f t="shared" si="207"/>
        <v>#NUM!</v>
      </c>
      <c r="HM79" s="264" t="e">
        <f t="shared" si="207"/>
        <v>#NUM!</v>
      </c>
      <c r="HN79" s="264" t="e">
        <f t="shared" si="207"/>
        <v>#NUM!</v>
      </c>
      <c r="HO79" s="264" t="e">
        <f t="shared" si="207"/>
        <v>#NUM!</v>
      </c>
      <c r="HP79" s="264" t="e">
        <f t="shared" si="207"/>
        <v>#NUM!</v>
      </c>
      <c r="HQ79" s="264" t="e">
        <f t="shared" si="207"/>
        <v>#NUM!</v>
      </c>
      <c r="HR79" s="264" t="e">
        <f t="shared" si="207"/>
        <v>#NUM!</v>
      </c>
      <c r="HS79" s="264" t="e">
        <f t="shared" si="207"/>
        <v>#NUM!</v>
      </c>
      <c r="HT79" s="264" t="e">
        <f t="shared" si="207"/>
        <v>#NUM!</v>
      </c>
      <c r="HU79" s="264" t="e">
        <f t="shared" si="207"/>
        <v>#NUM!</v>
      </c>
      <c r="HV79" s="264" t="e">
        <f t="shared" si="207"/>
        <v>#NUM!</v>
      </c>
      <c r="HW79" s="264" t="e">
        <f t="shared" si="207"/>
        <v>#NUM!</v>
      </c>
      <c r="HX79" s="264" t="e">
        <f t="shared" si="207"/>
        <v>#NUM!</v>
      </c>
      <c r="HY79" s="264" t="e">
        <f t="shared" si="207"/>
        <v>#NUM!</v>
      </c>
      <c r="HZ79" s="264" t="e">
        <f t="shared" si="207"/>
        <v>#NUM!</v>
      </c>
      <c r="IA79" s="264" t="e">
        <f t="shared" si="207"/>
        <v>#NUM!</v>
      </c>
      <c r="IB79" s="264" t="e">
        <f t="shared" si="207"/>
        <v>#NUM!</v>
      </c>
      <c r="IC79" s="264" t="e">
        <f t="shared" si="207"/>
        <v>#NUM!</v>
      </c>
      <c r="ID79" s="264" t="e">
        <f t="shared" si="207"/>
        <v>#NUM!</v>
      </c>
      <c r="IE79" s="264" t="e">
        <f t="shared" si="207"/>
        <v>#NUM!</v>
      </c>
      <c r="IF79" s="264" t="e">
        <f t="shared" si="207"/>
        <v>#NUM!</v>
      </c>
      <c r="IG79" s="264" t="e">
        <f t="shared" si="207"/>
        <v>#NUM!</v>
      </c>
      <c r="IH79" s="264" t="e">
        <f t="shared" si="207"/>
        <v>#NUM!</v>
      </c>
      <c r="II79" s="264" t="e">
        <f t="shared" si="207"/>
        <v>#NUM!</v>
      </c>
      <c r="IJ79" s="264" t="e">
        <f t="shared" si="207"/>
        <v>#NUM!</v>
      </c>
      <c r="IK79" s="264" t="e">
        <f t="shared" si="207"/>
        <v>#NUM!</v>
      </c>
      <c r="IL79" s="264" t="e">
        <f t="shared" si="207"/>
        <v>#NUM!</v>
      </c>
      <c r="IM79" s="264" t="e">
        <f t="shared" si="207"/>
        <v>#NUM!</v>
      </c>
      <c r="IN79" s="264" t="e">
        <f t="shared" si="207"/>
        <v>#NUM!</v>
      </c>
      <c r="IO79" s="264" t="e">
        <f t="shared" si="207"/>
        <v>#NUM!</v>
      </c>
      <c r="IP79" s="264" t="e">
        <f t="shared" si="207"/>
        <v>#NUM!</v>
      </c>
      <c r="IQ79" s="264" t="e">
        <f t="shared" si="207"/>
        <v>#NUM!</v>
      </c>
      <c r="IR79" s="264" t="e">
        <f t="shared" si="207"/>
        <v>#NUM!</v>
      </c>
      <c r="IS79" s="264" t="e">
        <f t="shared" si="207"/>
        <v>#NUM!</v>
      </c>
      <c r="IT79" s="264" t="e">
        <f t="shared" si="207"/>
        <v>#NUM!</v>
      </c>
      <c r="IU79" s="264" t="e">
        <f t="shared" si="207"/>
        <v>#NUM!</v>
      </c>
      <c r="IV79" s="264" t="e">
        <f t="shared" si="207"/>
        <v>#NUM!</v>
      </c>
      <c r="IW79" s="264" t="e">
        <f t="shared" si="207"/>
        <v>#NUM!</v>
      </c>
      <c r="IX79" s="264" t="e">
        <f t="shared" si="207"/>
        <v>#NUM!</v>
      </c>
      <c r="IY79" s="264" t="e">
        <f t="shared" si="207"/>
        <v>#NUM!</v>
      </c>
      <c r="IZ79" s="264" t="e">
        <f t="shared" si="207"/>
        <v>#NUM!</v>
      </c>
      <c r="JA79" s="264" t="e">
        <f t="shared" si="207"/>
        <v>#NUM!</v>
      </c>
      <c r="JB79" s="264" t="e">
        <f t="shared" si="207"/>
        <v>#NUM!</v>
      </c>
      <c r="JC79" s="264" t="e">
        <f t="shared" si="207"/>
        <v>#NUM!</v>
      </c>
      <c r="JD79" s="264" t="e">
        <f t="shared" si="207"/>
        <v>#NUM!</v>
      </c>
      <c r="JE79" s="264" t="e">
        <f t="shared" ref="JE79:JL79" si="208">IF(JE5&gt;$E$109, 1, JE110*JE111)</f>
        <v>#NUM!</v>
      </c>
      <c r="JF79" s="264" t="e">
        <f t="shared" si="208"/>
        <v>#NUM!</v>
      </c>
      <c r="JG79" s="264" t="e">
        <f t="shared" si="208"/>
        <v>#NUM!</v>
      </c>
      <c r="JH79" s="264" t="e">
        <f t="shared" si="208"/>
        <v>#NUM!</v>
      </c>
      <c r="JI79" s="264" t="e">
        <f t="shared" si="208"/>
        <v>#NUM!</v>
      </c>
      <c r="JJ79" s="264" t="e">
        <f t="shared" si="208"/>
        <v>#NUM!</v>
      </c>
      <c r="JK79" s="264" t="e">
        <f t="shared" si="208"/>
        <v>#NUM!</v>
      </c>
      <c r="JL79" s="264" t="e">
        <f t="shared" si="208"/>
        <v>#NUM!</v>
      </c>
      <c r="JM79" s="251" t="s">
        <v>321</v>
      </c>
    </row>
    <row r="80" spans="1:273" s="251" customFormat="1" ht="14.4" x14ac:dyDescent="0.3">
      <c r="A80" s="260"/>
      <c r="B80" s="260"/>
      <c r="C80" s="251" t="s">
        <v>351</v>
      </c>
      <c r="D80" s="310"/>
      <c r="F80" s="92" t="s">
        <v>22</v>
      </c>
      <c r="I80" s="264" t="e">
        <f t="shared" ref="I80:BT80" ca="1" si="209">SUM(I66:T66)</f>
        <v>#NUM!</v>
      </c>
      <c r="J80" s="264" t="e">
        <f t="shared" ca="1" si="209"/>
        <v>#NUM!</v>
      </c>
      <c r="K80" s="264" t="e">
        <f t="shared" ca="1" si="209"/>
        <v>#NUM!</v>
      </c>
      <c r="L80" s="264" t="e">
        <f t="shared" ca="1" si="209"/>
        <v>#NUM!</v>
      </c>
      <c r="M80" s="264" t="e">
        <f t="shared" ca="1" si="209"/>
        <v>#NUM!</v>
      </c>
      <c r="N80" s="264" t="e">
        <f t="shared" ca="1" si="209"/>
        <v>#NUM!</v>
      </c>
      <c r="O80" s="264" t="e">
        <f t="shared" ca="1" si="209"/>
        <v>#NUM!</v>
      </c>
      <c r="P80" s="264" t="e">
        <f t="shared" ca="1" si="209"/>
        <v>#NUM!</v>
      </c>
      <c r="Q80" s="264" t="e">
        <f t="shared" ca="1" si="209"/>
        <v>#NUM!</v>
      </c>
      <c r="R80" s="264" t="e">
        <f t="shared" ca="1" si="209"/>
        <v>#NUM!</v>
      </c>
      <c r="S80" s="264" t="e">
        <f t="shared" ca="1" si="209"/>
        <v>#NUM!</v>
      </c>
      <c r="T80" s="264" t="e">
        <f t="shared" ca="1" si="209"/>
        <v>#NUM!</v>
      </c>
      <c r="U80" s="264" t="e">
        <f t="shared" ca="1" si="209"/>
        <v>#NUM!</v>
      </c>
      <c r="V80" s="264" t="e">
        <f t="shared" ca="1" si="209"/>
        <v>#NUM!</v>
      </c>
      <c r="W80" s="264" t="e">
        <f t="shared" ca="1" si="209"/>
        <v>#NUM!</v>
      </c>
      <c r="X80" s="264" t="e">
        <f t="shared" ca="1" si="209"/>
        <v>#NUM!</v>
      </c>
      <c r="Y80" s="264" t="e">
        <f t="shared" ca="1" si="209"/>
        <v>#NUM!</v>
      </c>
      <c r="Z80" s="264" t="e">
        <f t="shared" ca="1" si="209"/>
        <v>#NUM!</v>
      </c>
      <c r="AA80" s="264" t="e">
        <f t="shared" ca="1" si="209"/>
        <v>#NUM!</v>
      </c>
      <c r="AB80" s="264" t="e">
        <f t="shared" ca="1" si="209"/>
        <v>#NUM!</v>
      </c>
      <c r="AC80" s="264" t="e">
        <f t="shared" ca="1" si="209"/>
        <v>#NUM!</v>
      </c>
      <c r="AD80" s="264" t="e">
        <f t="shared" ca="1" si="209"/>
        <v>#NUM!</v>
      </c>
      <c r="AE80" s="264" t="e">
        <f t="shared" ca="1" si="209"/>
        <v>#NUM!</v>
      </c>
      <c r="AF80" s="264" t="e">
        <f t="shared" ca="1" si="209"/>
        <v>#NUM!</v>
      </c>
      <c r="AG80" s="264" t="e">
        <f t="shared" ca="1" si="209"/>
        <v>#NUM!</v>
      </c>
      <c r="AH80" s="264" t="e">
        <f t="shared" ca="1" si="209"/>
        <v>#NUM!</v>
      </c>
      <c r="AI80" s="264" t="e">
        <f t="shared" ca="1" si="209"/>
        <v>#NUM!</v>
      </c>
      <c r="AJ80" s="264" t="e">
        <f t="shared" ca="1" si="209"/>
        <v>#NUM!</v>
      </c>
      <c r="AK80" s="264" t="e">
        <f t="shared" ca="1" si="209"/>
        <v>#NUM!</v>
      </c>
      <c r="AL80" s="264" t="e">
        <f t="shared" ca="1" si="209"/>
        <v>#NUM!</v>
      </c>
      <c r="AM80" s="264" t="e">
        <f t="shared" ca="1" si="209"/>
        <v>#NUM!</v>
      </c>
      <c r="AN80" s="264" t="e">
        <f t="shared" ca="1" si="209"/>
        <v>#NUM!</v>
      </c>
      <c r="AO80" s="264" t="e">
        <f t="shared" ca="1" si="209"/>
        <v>#NUM!</v>
      </c>
      <c r="AP80" s="264" t="e">
        <f t="shared" ca="1" si="209"/>
        <v>#NUM!</v>
      </c>
      <c r="AQ80" s="264" t="e">
        <f t="shared" ca="1" si="209"/>
        <v>#NUM!</v>
      </c>
      <c r="AR80" s="264" t="e">
        <f t="shared" ca="1" si="209"/>
        <v>#NUM!</v>
      </c>
      <c r="AS80" s="264" t="e">
        <f t="shared" ca="1" si="209"/>
        <v>#NUM!</v>
      </c>
      <c r="AT80" s="264" t="e">
        <f t="shared" ca="1" si="209"/>
        <v>#NUM!</v>
      </c>
      <c r="AU80" s="264" t="e">
        <f t="shared" ca="1" si="209"/>
        <v>#NUM!</v>
      </c>
      <c r="AV80" s="264" t="e">
        <f t="shared" ca="1" si="209"/>
        <v>#NUM!</v>
      </c>
      <c r="AW80" s="264" t="e">
        <f t="shared" ca="1" si="209"/>
        <v>#NUM!</v>
      </c>
      <c r="AX80" s="264" t="e">
        <f t="shared" ca="1" si="209"/>
        <v>#NUM!</v>
      </c>
      <c r="AY80" s="264" t="e">
        <f t="shared" ca="1" si="209"/>
        <v>#NUM!</v>
      </c>
      <c r="AZ80" s="264" t="e">
        <f t="shared" ca="1" si="209"/>
        <v>#NUM!</v>
      </c>
      <c r="BA80" s="264" t="e">
        <f t="shared" ca="1" si="209"/>
        <v>#NUM!</v>
      </c>
      <c r="BB80" s="264" t="e">
        <f t="shared" ca="1" si="209"/>
        <v>#NUM!</v>
      </c>
      <c r="BC80" s="264" t="e">
        <f t="shared" ca="1" si="209"/>
        <v>#NUM!</v>
      </c>
      <c r="BD80" s="264" t="e">
        <f t="shared" ca="1" si="209"/>
        <v>#NUM!</v>
      </c>
      <c r="BE80" s="264" t="e">
        <f t="shared" ca="1" si="209"/>
        <v>#NUM!</v>
      </c>
      <c r="BF80" s="264" t="e">
        <f t="shared" ca="1" si="209"/>
        <v>#NUM!</v>
      </c>
      <c r="BG80" s="264" t="e">
        <f t="shared" ca="1" si="209"/>
        <v>#NUM!</v>
      </c>
      <c r="BH80" s="264" t="e">
        <f t="shared" ca="1" si="209"/>
        <v>#NUM!</v>
      </c>
      <c r="BI80" s="264" t="e">
        <f t="shared" ca="1" si="209"/>
        <v>#NUM!</v>
      </c>
      <c r="BJ80" s="264" t="e">
        <f t="shared" ca="1" si="209"/>
        <v>#NUM!</v>
      </c>
      <c r="BK80" s="264" t="e">
        <f t="shared" ca="1" si="209"/>
        <v>#NUM!</v>
      </c>
      <c r="BL80" s="264" t="e">
        <f t="shared" ca="1" si="209"/>
        <v>#NUM!</v>
      </c>
      <c r="BM80" s="264" t="e">
        <f t="shared" ca="1" si="209"/>
        <v>#NUM!</v>
      </c>
      <c r="BN80" s="264" t="e">
        <f t="shared" ca="1" si="209"/>
        <v>#NUM!</v>
      </c>
      <c r="BO80" s="264" t="e">
        <f t="shared" ca="1" si="209"/>
        <v>#NUM!</v>
      </c>
      <c r="BP80" s="264" t="e">
        <f t="shared" ca="1" si="209"/>
        <v>#NUM!</v>
      </c>
      <c r="BQ80" s="264" t="e">
        <f t="shared" ca="1" si="209"/>
        <v>#NUM!</v>
      </c>
      <c r="BR80" s="264" t="e">
        <f t="shared" ca="1" si="209"/>
        <v>#NUM!</v>
      </c>
      <c r="BS80" s="264" t="e">
        <f t="shared" ca="1" si="209"/>
        <v>#NUM!</v>
      </c>
      <c r="BT80" s="264" t="e">
        <f t="shared" ca="1" si="209"/>
        <v>#NUM!</v>
      </c>
      <c r="BU80" s="264" t="e">
        <f t="shared" ref="BU80:EF80" ca="1" si="210">SUM(BU66:CF66)</f>
        <v>#NUM!</v>
      </c>
      <c r="BV80" s="264" t="e">
        <f t="shared" ca="1" si="210"/>
        <v>#NUM!</v>
      </c>
      <c r="BW80" s="264" t="e">
        <f t="shared" ca="1" si="210"/>
        <v>#NUM!</v>
      </c>
      <c r="BX80" s="264" t="e">
        <f t="shared" ca="1" si="210"/>
        <v>#NUM!</v>
      </c>
      <c r="BY80" s="264" t="e">
        <f t="shared" ca="1" si="210"/>
        <v>#NUM!</v>
      </c>
      <c r="BZ80" s="264" t="e">
        <f t="shared" ca="1" si="210"/>
        <v>#NUM!</v>
      </c>
      <c r="CA80" s="264" t="e">
        <f t="shared" ca="1" si="210"/>
        <v>#NUM!</v>
      </c>
      <c r="CB80" s="264" t="e">
        <f t="shared" ca="1" si="210"/>
        <v>#NUM!</v>
      </c>
      <c r="CC80" s="264" t="e">
        <f t="shared" ca="1" si="210"/>
        <v>#NUM!</v>
      </c>
      <c r="CD80" s="264" t="e">
        <f t="shared" ca="1" si="210"/>
        <v>#NUM!</v>
      </c>
      <c r="CE80" s="264" t="e">
        <f t="shared" ca="1" si="210"/>
        <v>#NUM!</v>
      </c>
      <c r="CF80" s="264" t="e">
        <f t="shared" ca="1" si="210"/>
        <v>#NUM!</v>
      </c>
      <c r="CG80" s="264" t="e">
        <f t="shared" ca="1" si="210"/>
        <v>#NUM!</v>
      </c>
      <c r="CH80" s="264" t="e">
        <f t="shared" ca="1" si="210"/>
        <v>#NUM!</v>
      </c>
      <c r="CI80" s="264" t="e">
        <f t="shared" ca="1" si="210"/>
        <v>#NUM!</v>
      </c>
      <c r="CJ80" s="264" t="e">
        <f t="shared" ca="1" si="210"/>
        <v>#NUM!</v>
      </c>
      <c r="CK80" s="264" t="e">
        <f t="shared" ca="1" si="210"/>
        <v>#NUM!</v>
      </c>
      <c r="CL80" s="264" t="e">
        <f t="shared" ca="1" si="210"/>
        <v>#NUM!</v>
      </c>
      <c r="CM80" s="264" t="e">
        <f t="shared" ca="1" si="210"/>
        <v>#NUM!</v>
      </c>
      <c r="CN80" s="264" t="e">
        <f t="shared" ca="1" si="210"/>
        <v>#NUM!</v>
      </c>
      <c r="CO80" s="264" t="e">
        <f t="shared" ca="1" si="210"/>
        <v>#NUM!</v>
      </c>
      <c r="CP80" s="264" t="e">
        <f t="shared" ca="1" si="210"/>
        <v>#NUM!</v>
      </c>
      <c r="CQ80" s="264" t="e">
        <f t="shared" ca="1" si="210"/>
        <v>#NUM!</v>
      </c>
      <c r="CR80" s="264" t="e">
        <f t="shared" ca="1" si="210"/>
        <v>#NUM!</v>
      </c>
      <c r="CS80" s="264" t="e">
        <f t="shared" ca="1" si="210"/>
        <v>#NUM!</v>
      </c>
      <c r="CT80" s="264" t="e">
        <f t="shared" ca="1" si="210"/>
        <v>#NUM!</v>
      </c>
      <c r="CU80" s="264" t="e">
        <f t="shared" ca="1" si="210"/>
        <v>#NUM!</v>
      </c>
      <c r="CV80" s="264" t="e">
        <f t="shared" ca="1" si="210"/>
        <v>#NUM!</v>
      </c>
      <c r="CW80" s="264" t="e">
        <f t="shared" ca="1" si="210"/>
        <v>#NUM!</v>
      </c>
      <c r="CX80" s="264" t="e">
        <f t="shared" ca="1" si="210"/>
        <v>#NUM!</v>
      </c>
      <c r="CY80" s="264" t="e">
        <f t="shared" ca="1" si="210"/>
        <v>#NUM!</v>
      </c>
      <c r="CZ80" s="264" t="e">
        <f t="shared" ca="1" si="210"/>
        <v>#NUM!</v>
      </c>
      <c r="DA80" s="264" t="e">
        <f t="shared" ca="1" si="210"/>
        <v>#NUM!</v>
      </c>
      <c r="DB80" s="264" t="e">
        <f t="shared" ca="1" si="210"/>
        <v>#NUM!</v>
      </c>
      <c r="DC80" s="264" t="e">
        <f t="shared" ca="1" si="210"/>
        <v>#NUM!</v>
      </c>
      <c r="DD80" s="264" t="e">
        <f t="shared" ca="1" si="210"/>
        <v>#NUM!</v>
      </c>
      <c r="DE80" s="264" t="e">
        <f t="shared" ca="1" si="210"/>
        <v>#NUM!</v>
      </c>
      <c r="DF80" s="264" t="e">
        <f t="shared" ca="1" si="210"/>
        <v>#NUM!</v>
      </c>
      <c r="DG80" s="264" t="e">
        <f t="shared" ca="1" si="210"/>
        <v>#NUM!</v>
      </c>
      <c r="DH80" s="264" t="e">
        <f t="shared" ca="1" si="210"/>
        <v>#NUM!</v>
      </c>
      <c r="DI80" s="264" t="e">
        <f t="shared" ca="1" si="210"/>
        <v>#NUM!</v>
      </c>
      <c r="DJ80" s="264" t="e">
        <f t="shared" ca="1" si="210"/>
        <v>#NUM!</v>
      </c>
      <c r="DK80" s="264" t="e">
        <f t="shared" ca="1" si="210"/>
        <v>#NUM!</v>
      </c>
      <c r="DL80" s="264" t="e">
        <f t="shared" ca="1" si="210"/>
        <v>#NUM!</v>
      </c>
      <c r="DM80" s="264" t="e">
        <f t="shared" ca="1" si="210"/>
        <v>#NUM!</v>
      </c>
      <c r="DN80" s="264" t="e">
        <f t="shared" ca="1" si="210"/>
        <v>#NUM!</v>
      </c>
      <c r="DO80" s="264" t="e">
        <f t="shared" ca="1" si="210"/>
        <v>#NUM!</v>
      </c>
      <c r="DP80" s="264" t="e">
        <f t="shared" ca="1" si="210"/>
        <v>#NUM!</v>
      </c>
      <c r="DQ80" s="264" t="e">
        <f t="shared" ca="1" si="210"/>
        <v>#NUM!</v>
      </c>
      <c r="DR80" s="264" t="e">
        <f t="shared" ca="1" si="210"/>
        <v>#NUM!</v>
      </c>
      <c r="DS80" s="264" t="e">
        <f t="shared" ca="1" si="210"/>
        <v>#NUM!</v>
      </c>
      <c r="DT80" s="264" t="e">
        <f t="shared" ca="1" si="210"/>
        <v>#NUM!</v>
      </c>
      <c r="DU80" s="264" t="e">
        <f t="shared" ca="1" si="210"/>
        <v>#NUM!</v>
      </c>
      <c r="DV80" s="264" t="e">
        <f t="shared" ca="1" si="210"/>
        <v>#NUM!</v>
      </c>
      <c r="DW80" s="264" t="e">
        <f t="shared" ca="1" si="210"/>
        <v>#NUM!</v>
      </c>
      <c r="DX80" s="264" t="e">
        <f t="shared" ca="1" si="210"/>
        <v>#NUM!</v>
      </c>
      <c r="DY80" s="264" t="e">
        <f t="shared" ca="1" si="210"/>
        <v>#NUM!</v>
      </c>
      <c r="DZ80" s="264" t="e">
        <f t="shared" ca="1" si="210"/>
        <v>#NUM!</v>
      </c>
      <c r="EA80" s="264" t="e">
        <f t="shared" ca="1" si="210"/>
        <v>#NUM!</v>
      </c>
      <c r="EB80" s="264" t="e">
        <f t="shared" ca="1" si="210"/>
        <v>#NUM!</v>
      </c>
      <c r="EC80" s="264" t="e">
        <f t="shared" ca="1" si="210"/>
        <v>#NUM!</v>
      </c>
      <c r="ED80" s="264" t="e">
        <f t="shared" ca="1" si="210"/>
        <v>#NUM!</v>
      </c>
      <c r="EE80" s="264" t="e">
        <f t="shared" ca="1" si="210"/>
        <v>#NUM!</v>
      </c>
      <c r="EF80" s="264" t="e">
        <f t="shared" ca="1" si="210"/>
        <v>#NUM!</v>
      </c>
      <c r="EG80" s="264" t="e">
        <f t="shared" ref="EG80:GR80" ca="1" si="211">SUM(EG66:ER66)</f>
        <v>#NUM!</v>
      </c>
      <c r="EH80" s="264" t="e">
        <f t="shared" ca="1" si="211"/>
        <v>#NUM!</v>
      </c>
      <c r="EI80" s="264" t="e">
        <f t="shared" ca="1" si="211"/>
        <v>#NUM!</v>
      </c>
      <c r="EJ80" s="264" t="e">
        <f t="shared" ca="1" si="211"/>
        <v>#NUM!</v>
      </c>
      <c r="EK80" s="264" t="e">
        <f t="shared" ca="1" si="211"/>
        <v>#NUM!</v>
      </c>
      <c r="EL80" s="264" t="e">
        <f t="shared" ca="1" si="211"/>
        <v>#NUM!</v>
      </c>
      <c r="EM80" s="264" t="e">
        <f t="shared" ca="1" si="211"/>
        <v>#NUM!</v>
      </c>
      <c r="EN80" s="264" t="e">
        <f t="shared" ca="1" si="211"/>
        <v>#NUM!</v>
      </c>
      <c r="EO80" s="264" t="e">
        <f t="shared" ca="1" si="211"/>
        <v>#NUM!</v>
      </c>
      <c r="EP80" s="264" t="e">
        <f t="shared" ca="1" si="211"/>
        <v>#NUM!</v>
      </c>
      <c r="EQ80" s="264" t="e">
        <f t="shared" ca="1" si="211"/>
        <v>#NUM!</v>
      </c>
      <c r="ER80" s="264" t="e">
        <f t="shared" ca="1" si="211"/>
        <v>#NUM!</v>
      </c>
      <c r="ES80" s="264" t="e">
        <f t="shared" ca="1" si="211"/>
        <v>#NUM!</v>
      </c>
      <c r="ET80" s="264" t="e">
        <f t="shared" ca="1" si="211"/>
        <v>#NUM!</v>
      </c>
      <c r="EU80" s="264" t="e">
        <f t="shared" ca="1" si="211"/>
        <v>#NUM!</v>
      </c>
      <c r="EV80" s="264" t="e">
        <f t="shared" ca="1" si="211"/>
        <v>#NUM!</v>
      </c>
      <c r="EW80" s="264" t="e">
        <f t="shared" ca="1" si="211"/>
        <v>#NUM!</v>
      </c>
      <c r="EX80" s="264" t="e">
        <f t="shared" ca="1" si="211"/>
        <v>#NUM!</v>
      </c>
      <c r="EY80" s="264" t="e">
        <f t="shared" ca="1" si="211"/>
        <v>#NUM!</v>
      </c>
      <c r="EZ80" s="264" t="e">
        <f t="shared" ca="1" si="211"/>
        <v>#NUM!</v>
      </c>
      <c r="FA80" s="264" t="e">
        <f t="shared" ca="1" si="211"/>
        <v>#NUM!</v>
      </c>
      <c r="FB80" s="264" t="e">
        <f t="shared" ca="1" si="211"/>
        <v>#NUM!</v>
      </c>
      <c r="FC80" s="264" t="e">
        <f t="shared" ca="1" si="211"/>
        <v>#NUM!</v>
      </c>
      <c r="FD80" s="264" t="e">
        <f t="shared" ca="1" si="211"/>
        <v>#NUM!</v>
      </c>
      <c r="FE80" s="264" t="e">
        <f t="shared" ca="1" si="211"/>
        <v>#NUM!</v>
      </c>
      <c r="FF80" s="264" t="e">
        <f t="shared" ca="1" si="211"/>
        <v>#NUM!</v>
      </c>
      <c r="FG80" s="264" t="e">
        <f t="shared" ca="1" si="211"/>
        <v>#NUM!</v>
      </c>
      <c r="FH80" s="264" t="e">
        <f t="shared" ca="1" si="211"/>
        <v>#NUM!</v>
      </c>
      <c r="FI80" s="264" t="e">
        <f t="shared" ca="1" si="211"/>
        <v>#NUM!</v>
      </c>
      <c r="FJ80" s="264" t="e">
        <f t="shared" ca="1" si="211"/>
        <v>#NUM!</v>
      </c>
      <c r="FK80" s="264" t="e">
        <f t="shared" ca="1" si="211"/>
        <v>#NUM!</v>
      </c>
      <c r="FL80" s="264" t="e">
        <f t="shared" ca="1" si="211"/>
        <v>#NUM!</v>
      </c>
      <c r="FM80" s="264" t="e">
        <f t="shared" ca="1" si="211"/>
        <v>#NUM!</v>
      </c>
      <c r="FN80" s="264" t="e">
        <f t="shared" ca="1" si="211"/>
        <v>#NUM!</v>
      </c>
      <c r="FO80" s="264" t="e">
        <f t="shared" ca="1" si="211"/>
        <v>#NUM!</v>
      </c>
      <c r="FP80" s="264" t="e">
        <f t="shared" ca="1" si="211"/>
        <v>#NUM!</v>
      </c>
      <c r="FQ80" s="264" t="e">
        <f t="shared" ca="1" si="211"/>
        <v>#NUM!</v>
      </c>
      <c r="FR80" s="264" t="e">
        <f t="shared" ca="1" si="211"/>
        <v>#NUM!</v>
      </c>
      <c r="FS80" s="264" t="e">
        <f t="shared" ca="1" si="211"/>
        <v>#NUM!</v>
      </c>
      <c r="FT80" s="264" t="e">
        <f t="shared" ca="1" si="211"/>
        <v>#NUM!</v>
      </c>
      <c r="FU80" s="264" t="e">
        <f t="shared" ca="1" si="211"/>
        <v>#NUM!</v>
      </c>
      <c r="FV80" s="264" t="e">
        <f t="shared" ca="1" si="211"/>
        <v>#NUM!</v>
      </c>
      <c r="FW80" s="264" t="e">
        <f t="shared" ca="1" si="211"/>
        <v>#NUM!</v>
      </c>
      <c r="FX80" s="264" t="e">
        <f t="shared" ca="1" si="211"/>
        <v>#NUM!</v>
      </c>
      <c r="FY80" s="264" t="e">
        <f t="shared" ca="1" si="211"/>
        <v>#NUM!</v>
      </c>
      <c r="FZ80" s="264" t="e">
        <f t="shared" ca="1" si="211"/>
        <v>#NUM!</v>
      </c>
      <c r="GA80" s="264" t="e">
        <f t="shared" ca="1" si="211"/>
        <v>#NUM!</v>
      </c>
      <c r="GB80" s="264" t="e">
        <f t="shared" ca="1" si="211"/>
        <v>#NUM!</v>
      </c>
      <c r="GC80" s="264" t="e">
        <f t="shared" ca="1" si="211"/>
        <v>#NUM!</v>
      </c>
      <c r="GD80" s="264" t="e">
        <f t="shared" ca="1" si="211"/>
        <v>#NUM!</v>
      </c>
      <c r="GE80" s="264" t="e">
        <f t="shared" ca="1" si="211"/>
        <v>#NUM!</v>
      </c>
      <c r="GF80" s="264" t="e">
        <f t="shared" ca="1" si="211"/>
        <v>#NUM!</v>
      </c>
      <c r="GG80" s="264" t="e">
        <f t="shared" ca="1" si="211"/>
        <v>#NUM!</v>
      </c>
      <c r="GH80" s="264" t="e">
        <f t="shared" ca="1" si="211"/>
        <v>#NUM!</v>
      </c>
      <c r="GI80" s="264" t="e">
        <f t="shared" ca="1" si="211"/>
        <v>#NUM!</v>
      </c>
      <c r="GJ80" s="264" t="e">
        <f t="shared" ca="1" si="211"/>
        <v>#NUM!</v>
      </c>
      <c r="GK80" s="264" t="e">
        <f t="shared" ca="1" si="211"/>
        <v>#NUM!</v>
      </c>
      <c r="GL80" s="264" t="e">
        <f t="shared" ca="1" si="211"/>
        <v>#NUM!</v>
      </c>
      <c r="GM80" s="264" t="e">
        <f t="shared" ca="1" si="211"/>
        <v>#NUM!</v>
      </c>
      <c r="GN80" s="264" t="e">
        <f t="shared" ca="1" si="211"/>
        <v>#NUM!</v>
      </c>
      <c r="GO80" s="264" t="e">
        <f t="shared" ca="1" si="211"/>
        <v>#NUM!</v>
      </c>
      <c r="GP80" s="264" t="e">
        <f t="shared" ca="1" si="211"/>
        <v>#NUM!</v>
      </c>
      <c r="GQ80" s="264" t="e">
        <f t="shared" ca="1" si="211"/>
        <v>#NUM!</v>
      </c>
      <c r="GR80" s="264" t="e">
        <f t="shared" ca="1" si="211"/>
        <v>#NUM!</v>
      </c>
      <c r="GS80" s="264" t="e">
        <f t="shared" ref="GS80:JD80" ca="1" si="212">SUM(GS66:HD66)</f>
        <v>#NUM!</v>
      </c>
      <c r="GT80" s="264" t="e">
        <f t="shared" ca="1" si="212"/>
        <v>#NUM!</v>
      </c>
      <c r="GU80" s="264" t="e">
        <f t="shared" ca="1" si="212"/>
        <v>#NUM!</v>
      </c>
      <c r="GV80" s="264" t="e">
        <f t="shared" ca="1" si="212"/>
        <v>#NUM!</v>
      </c>
      <c r="GW80" s="264" t="e">
        <f t="shared" ca="1" si="212"/>
        <v>#NUM!</v>
      </c>
      <c r="GX80" s="264" t="e">
        <f t="shared" ca="1" si="212"/>
        <v>#NUM!</v>
      </c>
      <c r="GY80" s="264" t="e">
        <f t="shared" ca="1" si="212"/>
        <v>#NUM!</v>
      </c>
      <c r="GZ80" s="264" t="e">
        <f t="shared" ca="1" si="212"/>
        <v>#NUM!</v>
      </c>
      <c r="HA80" s="264" t="e">
        <f t="shared" ca="1" si="212"/>
        <v>#NUM!</v>
      </c>
      <c r="HB80" s="264" t="e">
        <f t="shared" ca="1" si="212"/>
        <v>#NUM!</v>
      </c>
      <c r="HC80" s="264" t="e">
        <f t="shared" ca="1" si="212"/>
        <v>#NUM!</v>
      </c>
      <c r="HD80" s="264" t="e">
        <f t="shared" ca="1" si="212"/>
        <v>#NUM!</v>
      </c>
      <c r="HE80" s="264" t="e">
        <f t="shared" ca="1" si="212"/>
        <v>#NUM!</v>
      </c>
      <c r="HF80" s="264" t="e">
        <f t="shared" ca="1" si="212"/>
        <v>#NUM!</v>
      </c>
      <c r="HG80" s="264" t="e">
        <f t="shared" ca="1" si="212"/>
        <v>#NUM!</v>
      </c>
      <c r="HH80" s="264" t="e">
        <f t="shared" ca="1" si="212"/>
        <v>#NUM!</v>
      </c>
      <c r="HI80" s="264" t="e">
        <f t="shared" ca="1" si="212"/>
        <v>#NUM!</v>
      </c>
      <c r="HJ80" s="264" t="e">
        <f t="shared" ca="1" si="212"/>
        <v>#NUM!</v>
      </c>
      <c r="HK80" s="264" t="e">
        <f t="shared" ca="1" si="212"/>
        <v>#NUM!</v>
      </c>
      <c r="HL80" s="264" t="e">
        <f t="shared" ca="1" si="212"/>
        <v>#NUM!</v>
      </c>
      <c r="HM80" s="264" t="e">
        <f t="shared" ca="1" si="212"/>
        <v>#NUM!</v>
      </c>
      <c r="HN80" s="264" t="e">
        <f t="shared" ca="1" si="212"/>
        <v>#NUM!</v>
      </c>
      <c r="HO80" s="264" t="e">
        <f t="shared" ca="1" si="212"/>
        <v>#NUM!</v>
      </c>
      <c r="HP80" s="264" t="e">
        <f t="shared" ca="1" si="212"/>
        <v>#NUM!</v>
      </c>
      <c r="HQ80" s="264" t="e">
        <f t="shared" ca="1" si="212"/>
        <v>#NUM!</v>
      </c>
      <c r="HR80" s="264" t="e">
        <f t="shared" ca="1" si="212"/>
        <v>#NUM!</v>
      </c>
      <c r="HS80" s="264" t="e">
        <f t="shared" ca="1" si="212"/>
        <v>#NUM!</v>
      </c>
      <c r="HT80" s="264" t="e">
        <f t="shared" ca="1" si="212"/>
        <v>#NUM!</v>
      </c>
      <c r="HU80" s="264" t="e">
        <f t="shared" ca="1" si="212"/>
        <v>#NUM!</v>
      </c>
      <c r="HV80" s="264" t="e">
        <f t="shared" ca="1" si="212"/>
        <v>#NUM!</v>
      </c>
      <c r="HW80" s="264" t="e">
        <f t="shared" ca="1" si="212"/>
        <v>#NUM!</v>
      </c>
      <c r="HX80" s="264" t="e">
        <f t="shared" ca="1" si="212"/>
        <v>#NUM!</v>
      </c>
      <c r="HY80" s="264" t="e">
        <f t="shared" ca="1" si="212"/>
        <v>#NUM!</v>
      </c>
      <c r="HZ80" s="264" t="e">
        <f t="shared" ca="1" si="212"/>
        <v>#NUM!</v>
      </c>
      <c r="IA80" s="264" t="e">
        <f t="shared" ca="1" si="212"/>
        <v>#NUM!</v>
      </c>
      <c r="IB80" s="264" t="e">
        <f t="shared" ca="1" si="212"/>
        <v>#NUM!</v>
      </c>
      <c r="IC80" s="264" t="e">
        <f t="shared" ca="1" si="212"/>
        <v>#NUM!</v>
      </c>
      <c r="ID80" s="264" t="e">
        <f t="shared" ca="1" si="212"/>
        <v>#NUM!</v>
      </c>
      <c r="IE80" s="264" t="e">
        <f t="shared" ca="1" si="212"/>
        <v>#NUM!</v>
      </c>
      <c r="IF80" s="264" t="e">
        <f t="shared" ca="1" si="212"/>
        <v>#NUM!</v>
      </c>
      <c r="IG80" s="264" t="e">
        <f t="shared" ca="1" si="212"/>
        <v>#NUM!</v>
      </c>
      <c r="IH80" s="264" t="e">
        <f t="shared" ca="1" si="212"/>
        <v>#NUM!</v>
      </c>
      <c r="II80" s="264" t="e">
        <f t="shared" ca="1" si="212"/>
        <v>#NUM!</v>
      </c>
      <c r="IJ80" s="264" t="e">
        <f t="shared" ca="1" si="212"/>
        <v>#NUM!</v>
      </c>
      <c r="IK80" s="264" t="e">
        <f t="shared" ca="1" si="212"/>
        <v>#NUM!</v>
      </c>
      <c r="IL80" s="264" t="e">
        <f t="shared" ca="1" si="212"/>
        <v>#NUM!</v>
      </c>
      <c r="IM80" s="264" t="e">
        <f t="shared" ca="1" si="212"/>
        <v>#NUM!</v>
      </c>
      <c r="IN80" s="264" t="e">
        <f t="shared" ca="1" si="212"/>
        <v>#NUM!</v>
      </c>
      <c r="IO80" s="264" t="e">
        <f t="shared" ca="1" si="212"/>
        <v>#NUM!</v>
      </c>
      <c r="IP80" s="264" t="e">
        <f t="shared" ca="1" si="212"/>
        <v>#NUM!</v>
      </c>
      <c r="IQ80" s="264" t="e">
        <f t="shared" ca="1" si="212"/>
        <v>#NUM!</v>
      </c>
      <c r="IR80" s="264" t="e">
        <f t="shared" ca="1" si="212"/>
        <v>#NUM!</v>
      </c>
      <c r="IS80" s="264" t="e">
        <f t="shared" ca="1" si="212"/>
        <v>#NUM!</v>
      </c>
      <c r="IT80" s="264" t="e">
        <f t="shared" ca="1" si="212"/>
        <v>#NUM!</v>
      </c>
      <c r="IU80" s="264" t="e">
        <f t="shared" ca="1" si="212"/>
        <v>#NUM!</v>
      </c>
      <c r="IV80" s="264" t="e">
        <f t="shared" ca="1" si="212"/>
        <v>#NUM!</v>
      </c>
      <c r="IW80" s="264" t="e">
        <f t="shared" ca="1" si="212"/>
        <v>#NUM!</v>
      </c>
      <c r="IX80" s="264" t="e">
        <f t="shared" ca="1" si="212"/>
        <v>#NUM!</v>
      </c>
      <c r="IY80" s="264" t="e">
        <f t="shared" ca="1" si="212"/>
        <v>#NUM!</v>
      </c>
      <c r="IZ80" s="264" t="e">
        <f t="shared" ca="1" si="212"/>
        <v>#NUM!</v>
      </c>
      <c r="JA80" s="264" t="e">
        <f t="shared" ca="1" si="212"/>
        <v>#NUM!</v>
      </c>
      <c r="JB80" s="264" t="e">
        <f t="shared" ca="1" si="212"/>
        <v>#NUM!</v>
      </c>
      <c r="JC80" s="264" t="e">
        <f t="shared" ca="1" si="212"/>
        <v>#NUM!</v>
      </c>
      <c r="JD80" s="264" t="e">
        <f t="shared" ca="1" si="212"/>
        <v>#NUM!</v>
      </c>
      <c r="JE80" s="264" t="e">
        <f t="shared" ref="JE80:JL80" ca="1" si="213">SUM(JE66:JP66)</f>
        <v>#NUM!</v>
      </c>
      <c r="JF80" s="264" t="e">
        <f t="shared" ca="1" si="213"/>
        <v>#NUM!</v>
      </c>
      <c r="JG80" s="264" t="e">
        <f t="shared" ca="1" si="213"/>
        <v>#NUM!</v>
      </c>
      <c r="JH80" s="264" t="e">
        <f t="shared" ca="1" si="213"/>
        <v>#NUM!</v>
      </c>
      <c r="JI80" s="264" t="e">
        <f t="shared" ca="1" si="213"/>
        <v>#NUM!</v>
      </c>
      <c r="JJ80" s="264" t="e">
        <f t="shared" ca="1" si="213"/>
        <v>#NUM!</v>
      </c>
      <c r="JK80" s="264" t="e">
        <f t="shared" ca="1" si="213"/>
        <v>#NUM!</v>
      </c>
      <c r="JL80" s="264" t="e">
        <f t="shared" ca="1" si="213"/>
        <v>#NUM!</v>
      </c>
      <c r="JM80" s="251" t="s">
        <v>321</v>
      </c>
    </row>
    <row r="81" spans="1:273" s="251" customFormat="1" x14ac:dyDescent="0.25">
      <c r="A81" s="260"/>
      <c r="B81" s="260"/>
      <c r="C81" s="251" t="s">
        <v>63</v>
      </c>
      <c r="F81" s="92" t="s">
        <v>22</v>
      </c>
      <c r="G81" s="256" t="e">
        <f ca="1">SUM(I81:AB81)</f>
        <v>#NUM!</v>
      </c>
      <c r="I81" s="256" t="e">
        <f ca="1">IF(AND(I79=1,I78&gt;0),I78-I80,0)</f>
        <v>#NUM!</v>
      </c>
      <c r="J81" s="256" t="e">
        <f ca="1">IF(AND(J79=1,J78&gt;0),J78-J80,0)</f>
        <v>#NUM!</v>
      </c>
      <c r="K81" s="256" t="e">
        <f ca="1">IF(AND(K79=1,K78&gt;0),K78-K80,0)</f>
        <v>#NUM!</v>
      </c>
      <c r="L81" s="256" t="e">
        <f t="shared" ref="L81:AU81" ca="1" si="214">IF(AND(L79=1,L78&gt;0),L78-L80,0)</f>
        <v>#NUM!</v>
      </c>
      <c r="M81" s="256" t="e">
        <f t="shared" ca="1" si="214"/>
        <v>#NUM!</v>
      </c>
      <c r="N81" s="256" t="e">
        <f t="shared" ca="1" si="214"/>
        <v>#NUM!</v>
      </c>
      <c r="O81" s="256" t="e">
        <f t="shared" ca="1" si="214"/>
        <v>#NUM!</v>
      </c>
      <c r="P81" s="256" t="e">
        <f t="shared" ca="1" si="214"/>
        <v>#NUM!</v>
      </c>
      <c r="Q81" s="256" t="e">
        <f t="shared" ca="1" si="214"/>
        <v>#NUM!</v>
      </c>
      <c r="R81" s="256" t="e">
        <f t="shared" ca="1" si="214"/>
        <v>#NUM!</v>
      </c>
      <c r="S81" s="256" t="e">
        <f t="shared" ca="1" si="214"/>
        <v>#NUM!</v>
      </c>
      <c r="T81" s="256" t="e">
        <f t="shared" ca="1" si="214"/>
        <v>#NUM!</v>
      </c>
      <c r="U81" s="256" t="e">
        <f t="shared" ca="1" si="214"/>
        <v>#NUM!</v>
      </c>
      <c r="V81" s="256" t="e">
        <f t="shared" ca="1" si="214"/>
        <v>#NUM!</v>
      </c>
      <c r="W81" s="256" t="e">
        <f t="shared" ca="1" si="214"/>
        <v>#NUM!</v>
      </c>
      <c r="X81" s="256" t="e">
        <f t="shared" ca="1" si="214"/>
        <v>#NUM!</v>
      </c>
      <c r="Y81" s="256" t="e">
        <f t="shared" ca="1" si="214"/>
        <v>#NUM!</v>
      </c>
      <c r="Z81" s="256" t="e">
        <f t="shared" ca="1" si="214"/>
        <v>#NUM!</v>
      </c>
      <c r="AA81" s="256" t="e">
        <f t="shared" ca="1" si="214"/>
        <v>#NUM!</v>
      </c>
      <c r="AB81" s="256" t="e">
        <f t="shared" ca="1" si="214"/>
        <v>#NUM!</v>
      </c>
      <c r="AC81" s="256" t="e">
        <f t="shared" ca="1" si="214"/>
        <v>#NUM!</v>
      </c>
      <c r="AD81" s="256" t="e">
        <f t="shared" ca="1" si="214"/>
        <v>#NUM!</v>
      </c>
      <c r="AE81" s="256" t="e">
        <f t="shared" ca="1" si="214"/>
        <v>#NUM!</v>
      </c>
      <c r="AF81" s="256" t="e">
        <f t="shared" ca="1" si="214"/>
        <v>#NUM!</v>
      </c>
      <c r="AG81" s="256" t="e">
        <f t="shared" ca="1" si="214"/>
        <v>#NUM!</v>
      </c>
      <c r="AH81" s="256" t="e">
        <f t="shared" ca="1" si="214"/>
        <v>#NUM!</v>
      </c>
      <c r="AI81" s="256" t="e">
        <f t="shared" ca="1" si="214"/>
        <v>#NUM!</v>
      </c>
      <c r="AJ81" s="256" t="e">
        <f t="shared" ca="1" si="214"/>
        <v>#NUM!</v>
      </c>
      <c r="AK81" s="256" t="e">
        <f t="shared" ca="1" si="214"/>
        <v>#NUM!</v>
      </c>
      <c r="AL81" s="256" t="e">
        <f t="shared" ca="1" si="214"/>
        <v>#NUM!</v>
      </c>
      <c r="AM81" s="256" t="e">
        <f t="shared" ca="1" si="214"/>
        <v>#NUM!</v>
      </c>
      <c r="AN81" s="256" t="e">
        <f t="shared" ca="1" si="214"/>
        <v>#NUM!</v>
      </c>
      <c r="AO81" s="256" t="e">
        <f t="shared" ca="1" si="214"/>
        <v>#NUM!</v>
      </c>
      <c r="AP81" s="256" t="e">
        <f t="shared" ca="1" si="214"/>
        <v>#NUM!</v>
      </c>
      <c r="AQ81" s="256" t="e">
        <f t="shared" ca="1" si="214"/>
        <v>#NUM!</v>
      </c>
      <c r="AR81" s="256" t="e">
        <f t="shared" ca="1" si="214"/>
        <v>#NUM!</v>
      </c>
      <c r="AS81" s="256" t="e">
        <f t="shared" ca="1" si="214"/>
        <v>#NUM!</v>
      </c>
      <c r="AT81" s="256" t="e">
        <f t="shared" ca="1" si="214"/>
        <v>#NUM!</v>
      </c>
      <c r="AU81" s="256" t="e">
        <f t="shared" ca="1" si="214"/>
        <v>#NUM!</v>
      </c>
      <c r="AV81" s="256" t="e">
        <f t="shared" ref="AV81:DG81" ca="1" si="215">IF(AND(AV79=1,AV78&gt;0),AV78-AV80,0)</f>
        <v>#NUM!</v>
      </c>
      <c r="AW81" s="256" t="e">
        <f t="shared" ca="1" si="215"/>
        <v>#NUM!</v>
      </c>
      <c r="AX81" s="256" t="e">
        <f t="shared" ca="1" si="215"/>
        <v>#NUM!</v>
      </c>
      <c r="AY81" s="256" t="e">
        <f t="shared" ca="1" si="215"/>
        <v>#NUM!</v>
      </c>
      <c r="AZ81" s="256" t="e">
        <f t="shared" ca="1" si="215"/>
        <v>#NUM!</v>
      </c>
      <c r="BA81" s="256" t="e">
        <f t="shared" ca="1" si="215"/>
        <v>#NUM!</v>
      </c>
      <c r="BB81" s="256" t="e">
        <f t="shared" ca="1" si="215"/>
        <v>#NUM!</v>
      </c>
      <c r="BC81" s="256" t="e">
        <f t="shared" ca="1" si="215"/>
        <v>#NUM!</v>
      </c>
      <c r="BD81" s="256" t="e">
        <f t="shared" ca="1" si="215"/>
        <v>#NUM!</v>
      </c>
      <c r="BE81" s="256" t="e">
        <f t="shared" ca="1" si="215"/>
        <v>#NUM!</v>
      </c>
      <c r="BF81" s="256" t="e">
        <f t="shared" ca="1" si="215"/>
        <v>#NUM!</v>
      </c>
      <c r="BG81" s="256" t="e">
        <f t="shared" ca="1" si="215"/>
        <v>#NUM!</v>
      </c>
      <c r="BH81" s="256" t="e">
        <f t="shared" ca="1" si="215"/>
        <v>#NUM!</v>
      </c>
      <c r="BI81" s="256" t="e">
        <f t="shared" ca="1" si="215"/>
        <v>#NUM!</v>
      </c>
      <c r="BJ81" s="256" t="e">
        <f t="shared" ca="1" si="215"/>
        <v>#NUM!</v>
      </c>
      <c r="BK81" s="256" t="e">
        <f t="shared" ca="1" si="215"/>
        <v>#NUM!</v>
      </c>
      <c r="BL81" s="256" t="e">
        <f t="shared" ca="1" si="215"/>
        <v>#NUM!</v>
      </c>
      <c r="BM81" s="256" t="e">
        <f t="shared" ca="1" si="215"/>
        <v>#NUM!</v>
      </c>
      <c r="BN81" s="256" t="e">
        <f t="shared" ca="1" si="215"/>
        <v>#NUM!</v>
      </c>
      <c r="BO81" s="256" t="e">
        <f t="shared" ca="1" si="215"/>
        <v>#NUM!</v>
      </c>
      <c r="BP81" s="256" t="e">
        <f t="shared" ca="1" si="215"/>
        <v>#NUM!</v>
      </c>
      <c r="BQ81" s="256" t="e">
        <f t="shared" ca="1" si="215"/>
        <v>#NUM!</v>
      </c>
      <c r="BR81" s="256" t="e">
        <f t="shared" ca="1" si="215"/>
        <v>#NUM!</v>
      </c>
      <c r="BS81" s="256" t="e">
        <f t="shared" ca="1" si="215"/>
        <v>#NUM!</v>
      </c>
      <c r="BT81" s="256" t="e">
        <f t="shared" ca="1" si="215"/>
        <v>#NUM!</v>
      </c>
      <c r="BU81" s="256" t="e">
        <f t="shared" ca="1" si="215"/>
        <v>#NUM!</v>
      </c>
      <c r="BV81" s="256" t="e">
        <f t="shared" ca="1" si="215"/>
        <v>#NUM!</v>
      </c>
      <c r="BW81" s="256" t="e">
        <f t="shared" ca="1" si="215"/>
        <v>#NUM!</v>
      </c>
      <c r="BX81" s="256" t="e">
        <f t="shared" ca="1" si="215"/>
        <v>#NUM!</v>
      </c>
      <c r="BY81" s="256" t="e">
        <f t="shared" ca="1" si="215"/>
        <v>#NUM!</v>
      </c>
      <c r="BZ81" s="256" t="e">
        <f t="shared" ca="1" si="215"/>
        <v>#NUM!</v>
      </c>
      <c r="CA81" s="256" t="e">
        <f t="shared" ca="1" si="215"/>
        <v>#NUM!</v>
      </c>
      <c r="CB81" s="256" t="e">
        <f t="shared" ca="1" si="215"/>
        <v>#NUM!</v>
      </c>
      <c r="CC81" s="256" t="e">
        <f t="shared" ca="1" si="215"/>
        <v>#NUM!</v>
      </c>
      <c r="CD81" s="256" t="e">
        <f t="shared" ca="1" si="215"/>
        <v>#NUM!</v>
      </c>
      <c r="CE81" s="256" t="e">
        <f t="shared" ca="1" si="215"/>
        <v>#NUM!</v>
      </c>
      <c r="CF81" s="256" t="e">
        <f t="shared" ca="1" si="215"/>
        <v>#NUM!</v>
      </c>
      <c r="CG81" s="256" t="e">
        <f t="shared" ca="1" si="215"/>
        <v>#NUM!</v>
      </c>
      <c r="CH81" s="256" t="e">
        <f t="shared" ca="1" si="215"/>
        <v>#NUM!</v>
      </c>
      <c r="CI81" s="256" t="e">
        <f t="shared" ca="1" si="215"/>
        <v>#NUM!</v>
      </c>
      <c r="CJ81" s="256" t="e">
        <f t="shared" ca="1" si="215"/>
        <v>#NUM!</v>
      </c>
      <c r="CK81" s="256" t="e">
        <f t="shared" ca="1" si="215"/>
        <v>#NUM!</v>
      </c>
      <c r="CL81" s="256" t="e">
        <f t="shared" ca="1" si="215"/>
        <v>#NUM!</v>
      </c>
      <c r="CM81" s="256" t="e">
        <f t="shared" ca="1" si="215"/>
        <v>#NUM!</v>
      </c>
      <c r="CN81" s="256" t="e">
        <f t="shared" ca="1" si="215"/>
        <v>#NUM!</v>
      </c>
      <c r="CO81" s="256" t="e">
        <f t="shared" ca="1" si="215"/>
        <v>#NUM!</v>
      </c>
      <c r="CP81" s="256" t="e">
        <f t="shared" ca="1" si="215"/>
        <v>#NUM!</v>
      </c>
      <c r="CQ81" s="256" t="e">
        <f t="shared" ca="1" si="215"/>
        <v>#NUM!</v>
      </c>
      <c r="CR81" s="256" t="e">
        <f t="shared" ca="1" si="215"/>
        <v>#NUM!</v>
      </c>
      <c r="CS81" s="256" t="e">
        <f t="shared" ca="1" si="215"/>
        <v>#NUM!</v>
      </c>
      <c r="CT81" s="256" t="e">
        <f t="shared" ca="1" si="215"/>
        <v>#NUM!</v>
      </c>
      <c r="CU81" s="256" t="e">
        <f t="shared" ca="1" si="215"/>
        <v>#NUM!</v>
      </c>
      <c r="CV81" s="256" t="e">
        <f t="shared" ca="1" si="215"/>
        <v>#NUM!</v>
      </c>
      <c r="CW81" s="256" t="e">
        <f t="shared" ca="1" si="215"/>
        <v>#NUM!</v>
      </c>
      <c r="CX81" s="256" t="e">
        <f t="shared" ca="1" si="215"/>
        <v>#NUM!</v>
      </c>
      <c r="CY81" s="256" t="e">
        <f t="shared" ca="1" si="215"/>
        <v>#NUM!</v>
      </c>
      <c r="CZ81" s="256" t="e">
        <f t="shared" ca="1" si="215"/>
        <v>#NUM!</v>
      </c>
      <c r="DA81" s="256" t="e">
        <f t="shared" ca="1" si="215"/>
        <v>#NUM!</v>
      </c>
      <c r="DB81" s="256" t="e">
        <f t="shared" ca="1" si="215"/>
        <v>#NUM!</v>
      </c>
      <c r="DC81" s="256" t="e">
        <f t="shared" ca="1" si="215"/>
        <v>#NUM!</v>
      </c>
      <c r="DD81" s="256" t="e">
        <f t="shared" ca="1" si="215"/>
        <v>#NUM!</v>
      </c>
      <c r="DE81" s="256" t="e">
        <f t="shared" ca="1" si="215"/>
        <v>#NUM!</v>
      </c>
      <c r="DF81" s="256" t="e">
        <f t="shared" ca="1" si="215"/>
        <v>#NUM!</v>
      </c>
      <c r="DG81" s="256" t="e">
        <f t="shared" ca="1" si="215"/>
        <v>#NUM!</v>
      </c>
      <c r="DH81" s="256" t="e">
        <f t="shared" ref="DH81:FS81" ca="1" si="216">IF(AND(DH79=1,DH78&gt;0),DH78-DH80,0)</f>
        <v>#NUM!</v>
      </c>
      <c r="DI81" s="256" t="e">
        <f t="shared" ca="1" si="216"/>
        <v>#NUM!</v>
      </c>
      <c r="DJ81" s="256" t="e">
        <f t="shared" ca="1" si="216"/>
        <v>#NUM!</v>
      </c>
      <c r="DK81" s="256" t="e">
        <f t="shared" ca="1" si="216"/>
        <v>#NUM!</v>
      </c>
      <c r="DL81" s="256" t="e">
        <f t="shared" ca="1" si="216"/>
        <v>#NUM!</v>
      </c>
      <c r="DM81" s="256" t="e">
        <f t="shared" ca="1" si="216"/>
        <v>#NUM!</v>
      </c>
      <c r="DN81" s="256" t="e">
        <f t="shared" ca="1" si="216"/>
        <v>#NUM!</v>
      </c>
      <c r="DO81" s="256" t="e">
        <f t="shared" ca="1" si="216"/>
        <v>#NUM!</v>
      </c>
      <c r="DP81" s="256" t="e">
        <f t="shared" ca="1" si="216"/>
        <v>#NUM!</v>
      </c>
      <c r="DQ81" s="256" t="e">
        <f t="shared" ca="1" si="216"/>
        <v>#NUM!</v>
      </c>
      <c r="DR81" s="256" t="e">
        <f t="shared" ca="1" si="216"/>
        <v>#NUM!</v>
      </c>
      <c r="DS81" s="256" t="e">
        <f t="shared" ca="1" si="216"/>
        <v>#NUM!</v>
      </c>
      <c r="DT81" s="256" t="e">
        <f t="shared" ca="1" si="216"/>
        <v>#NUM!</v>
      </c>
      <c r="DU81" s="256" t="e">
        <f t="shared" ca="1" si="216"/>
        <v>#NUM!</v>
      </c>
      <c r="DV81" s="256" t="e">
        <f t="shared" ca="1" si="216"/>
        <v>#NUM!</v>
      </c>
      <c r="DW81" s="256" t="e">
        <f t="shared" ca="1" si="216"/>
        <v>#NUM!</v>
      </c>
      <c r="DX81" s="256" t="e">
        <f t="shared" ca="1" si="216"/>
        <v>#NUM!</v>
      </c>
      <c r="DY81" s="256" t="e">
        <f t="shared" ca="1" si="216"/>
        <v>#NUM!</v>
      </c>
      <c r="DZ81" s="256" t="e">
        <f t="shared" ca="1" si="216"/>
        <v>#NUM!</v>
      </c>
      <c r="EA81" s="256" t="e">
        <f t="shared" ca="1" si="216"/>
        <v>#NUM!</v>
      </c>
      <c r="EB81" s="256" t="e">
        <f t="shared" ca="1" si="216"/>
        <v>#NUM!</v>
      </c>
      <c r="EC81" s="256" t="e">
        <f t="shared" ca="1" si="216"/>
        <v>#NUM!</v>
      </c>
      <c r="ED81" s="256" t="e">
        <f t="shared" ca="1" si="216"/>
        <v>#NUM!</v>
      </c>
      <c r="EE81" s="256" t="e">
        <f t="shared" ca="1" si="216"/>
        <v>#NUM!</v>
      </c>
      <c r="EF81" s="256" t="e">
        <f t="shared" ca="1" si="216"/>
        <v>#NUM!</v>
      </c>
      <c r="EG81" s="256" t="e">
        <f t="shared" ca="1" si="216"/>
        <v>#NUM!</v>
      </c>
      <c r="EH81" s="256" t="e">
        <f t="shared" ca="1" si="216"/>
        <v>#NUM!</v>
      </c>
      <c r="EI81" s="256" t="e">
        <f t="shared" ca="1" si="216"/>
        <v>#NUM!</v>
      </c>
      <c r="EJ81" s="256" t="e">
        <f t="shared" ca="1" si="216"/>
        <v>#NUM!</v>
      </c>
      <c r="EK81" s="256" t="e">
        <f t="shared" ca="1" si="216"/>
        <v>#NUM!</v>
      </c>
      <c r="EL81" s="256" t="e">
        <f t="shared" ca="1" si="216"/>
        <v>#NUM!</v>
      </c>
      <c r="EM81" s="256" t="e">
        <f t="shared" ca="1" si="216"/>
        <v>#NUM!</v>
      </c>
      <c r="EN81" s="256" t="e">
        <f t="shared" ca="1" si="216"/>
        <v>#NUM!</v>
      </c>
      <c r="EO81" s="256" t="e">
        <f t="shared" ca="1" si="216"/>
        <v>#NUM!</v>
      </c>
      <c r="EP81" s="256" t="e">
        <f t="shared" ca="1" si="216"/>
        <v>#NUM!</v>
      </c>
      <c r="EQ81" s="256" t="e">
        <f t="shared" ca="1" si="216"/>
        <v>#NUM!</v>
      </c>
      <c r="ER81" s="256" t="e">
        <f t="shared" ca="1" si="216"/>
        <v>#NUM!</v>
      </c>
      <c r="ES81" s="256" t="e">
        <f t="shared" ca="1" si="216"/>
        <v>#NUM!</v>
      </c>
      <c r="ET81" s="256" t="e">
        <f t="shared" ca="1" si="216"/>
        <v>#NUM!</v>
      </c>
      <c r="EU81" s="256" t="e">
        <f t="shared" ca="1" si="216"/>
        <v>#NUM!</v>
      </c>
      <c r="EV81" s="256" t="e">
        <f t="shared" ca="1" si="216"/>
        <v>#NUM!</v>
      </c>
      <c r="EW81" s="256" t="e">
        <f t="shared" ca="1" si="216"/>
        <v>#NUM!</v>
      </c>
      <c r="EX81" s="256" t="e">
        <f t="shared" ca="1" si="216"/>
        <v>#NUM!</v>
      </c>
      <c r="EY81" s="256" t="e">
        <f t="shared" ca="1" si="216"/>
        <v>#NUM!</v>
      </c>
      <c r="EZ81" s="256" t="e">
        <f t="shared" ca="1" si="216"/>
        <v>#NUM!</v>
      </c>
      <c r="FA81" s="256" t="e">
        <f t="shared" ca="1" si="216"/>
        <v>#NUM!</v>
      </c>
      <c r="FB81" s="256" t="e">
        <f t="shared" ca="1" si="216"/>
        <v>#NUM!</v>
      </c>
      <c r="FC81" s="256" t="e">
        <f t="shared" ca="1" si="216"/>
        <v>#NUM!</v>
      </c>
      <c r="FD81" s="256" t="e">
        <f t="shared" ca="1" si="216"/>
        <v>#NUM!</v>
      </c>
      <c r="FE81" s="256" t="e">
        <f t="shared" ca="1" si="216"/>
        <v>#NUM!</v>
      </c>
      <c r="FF81" s="256" t="e">
        <f t="shared" ca="1" si="216"/>
        <v>#NUM!</v>
      </c>
      <c r="FG81" s="256" t="e">
        <f t="shared" ca="1" si="216"/>
        <v>#NUM!</v>
      </c>
      <c r="FH81" s="256" t="e">
        <f t="shared" ca="1" si="216"/>
        <v>#NUM!</v>
      </c>
      <c r="FI81" s="256" t="e">
        <f t="shared" ca="1" si="216"/>
        <v>#NUM!</v>
      </c>
      <c r="FJ81" s="256" t="e">
        <f t="shared" ca="1" si="216"/>
        <v>#NUM!</v>
      </c>
      <c r="FK81" s="256" t="e">
        <f t="shared" ca="1" si="216"/>
        <v>#NUM!</v>
      </c>
      <c r="FL81" s="256" t="e">
        <f t="shared" ca="1" si="216"/>
        <v>#NUM!</v>
      </c>
      <c r="FM81" s="256" t="e">
        <f t="shared" ca="1" si="216"/>
        <v>#NUM!</v>
      </c>
      <c r="FN81" s="256" t="e">
        <f t="shared" ca="1" si="216"/>
        <v>#NUM!</v>
      </c>
      <c r="FO81" s="256" t="e">
        <f t="shared" ca="1" si="216"/>
        <v>#NUM!</v>
      </c>
      <c r="FP81" s="256" t="e">
        <f t="shared" ca="1" si="216"/>
        <v>#NUM!</v>
      </c>
      <c r="FQ81" s="256" t="e">
        <f t="shared" ca="1" si="216"/>
        <v>#NUM!</v>
      </c>
      <c r="FR81" s="256" t="e">
        <f t="shared" ca="1" si="216"/>
        <v>#NUM!</v>
      </c>
      <c r="FS81" s="256" t="e">
        <f t="shared" ca="1" si="216"/>
        <v>#NUM!</v>
      </c>
      <c r="FT81" s="256" t="e">
        <f t="shared" ref="FT81:IE81" ca="1" si="217">IF(AND(FT79=1,FT78&gt;0),FT78-FT80,0)</f>
        <v>#NUM!</v>
      </c>
      <c r="FU81" s="256" t="e">
        <f t="shared" ca="1" si="217"/>
        <v>#NUM!</v>
      </c>
      <c r="FV81" s="256" t="e">
        <f t="shared" ca="1" si="217"/>
        <v>#NUM!</v>
      </c>
      <c r="FW81" s="256" t="e">
        <f t="shared" ca="1" si="217"/>
        <v>#NUM!</v>
      </c>
      <c r="FX81" s="256" t="e">
        <f t="shared" ca="1" si="217"/>
        <v>#NUM!</v>
      </c>
      <c r="FY81" s="256" t="e">
        <f t="shared" ca="1" si="217"/>
        <v>#NUM!</v>
      </c>
      <c r="FZ81" s="256" t="e">
        <f t="shared" ca="1" si="217"/>
        <v>#NUM!</v>
      </c>
      <c r="GA81" s="256" t="e">
        <f t="shared" ca="1" si="217"/>
        <v>#NUM!</v>
      </c>
      <c r="GB81" s="256" t="e">
        <f t="shared" ca="1" si="217"/>
        <v>#NUM!</v>
      </c>
      <c r="GC81" s="256" t="e">
        <f t="shared" ca="1" si="217"/>
        <v>#NUM!</v>
      </c>
      <c r="GD81" s="256" t="e">
        <f t="shared" ca="1" si="217"/>
        <v>#NUM!</v>
      </c>
      <c r="GE81" s="256" t="e">
        <f t="shared" ca="1" si="217"/>
        <v>#NUM!</v>
      </c>
      <c r="GF81" s="256" t="e">
        <f t="shared" ca="1" si="217"/>
        <v>#NUM!</v>
      </c>
      <c r="GG81" s="256" t="e">
        <f t="shared" ca="1" si="217"/>
        <v>#NUM!</v>
      </c>
      <c r="GH81" s="256" t="e">
        <f t="shared" ca="1" si="217"/>
        <v>#NUM!</v>
      </c>
      <c r="GI81" s="256" t="e">
        <f t="shared" ca="1" si="217"/>
        <v>#NUM!</v>
      </c>
      <c r="GJ81" s="256" t="e">
        <f t="shared" ca="1" si="217"/>
        <v>#NUM!</v>
      </c>
      <c r="GK81" s="256" t="e">
        <f t="shared" ca="1" si="217"/>
        <v>#NUM!</v>
      </c>
      <c r="GL81" s="256" t="e">
        <f t="shared" ca="1" si="217"/>
        <v>#NUM!</v>
      </c>
      <c r="GM81" s="256" t="e">
        <f t="shared" ca="1" si="217"/>
        <v>#NUM!</v>
      </c>
      <c r="GN81" s="256" t="e">
        <f t="shared" ca="1" si="217"/>
        <v>#NUM!</v>
      </c>
      <c r="GO81" s="256" t="e">
        <f t="shared" ca="1" si="217"/>
        <v>#NUM!</v>
      </c>
      <c r="GP81" s="256" t="e">
        <f t="shared" ca="1" si="217"/>
        <v>#NUM!</v>
      </c>
      <c r="GQ81" s="256" t="e">
        <f t="shared" ca="1" si="217"/>
        <v>#NUM!</v>
      </c>
      <c r="GR81" s="256" t="e">
        <f t="shared" ca="1" si="217"/>
        <v>#NUM!</v>
      </c>
      <c r="GS81" s="256" t="e">
        <f t="shared" ca="1" si="217"/>
        <v>#NUM!</v>
      </c>
      <c r="GT81" s="256" t="e">
        <f t="shared" ca="1" si="217"/>
        <v>#NUM!</v>
      </c>
      <c r="GU81" s="256" t="e">
        <f t="shared" ca="1" si="217"/>
        <v>#NUM!</v>
      </c>
      <c r="GV81" s="256" t="e">
        <f t="shared" ca="1" si="217"/>
        <v>#NUM!</v>
      </c>
      <c r="GW81" s="256" t="e">
        <f t="shared" ca="1" si="217"/>
        <v>#NUM!</v>
      </c>
      <c r="GX81" s="256" t="e">
        <f t="shared" ca="1" si="217"/>
        <v>#NUM!</v>
      </c>
      <c r="GY81" s="256" t="e">
        <f t="shared" ca="1" si="217"/>
        <v>#NUM!</v>
      </c>
      <c r="GZ81" s="256" t="e">
        <f t="shared" ca="1" si="217"/>
        <v>#NUM!</v>
      </c>
      <c r="HA81" s="256" t="e">
        <f t="shared" ca="1" si="217"/>
        <v>#NUM!</v>
      </c>
      <c r="HB81" s="256" t="e">
        <f t="shared" ca="1" si="217"/>
        <v>#NUM!</v>
      </c>
      <c r="HC81" s="256" t="e">
        <f t="shared" ca="1" si="217"/>
        <v>#NUM!</v>
      </c>
      <c r="HD81" s="256" t="e">
        <f t="shared" ca="1" si="217"/>
        <v>#NUM!</v>
      </c>
      <c r="HE81" s="256" t="e">
        <f t="shared" ca="1" si="217"/>
        <v>#NUM!</v>
      </c>
      <c r="HF81" s="256" t="e">
        <f t="shared" ca="1" si="217"/>
        <v>#NUM!</v>
      </c>
      <c r="HG81" s="256" t="e">
        <f t="shared" ca="1" si="217"/>
        <v>#NUM!</v>
      </c>
      <c r="HH81" s="256" t="e">
        <f t="shared" ca="1" si="217"/>
        <v>#NUM!</v>
      </c>
      <c r="HI81" s="256" t="e">
        <f t="shared" ca="1" si="217"/>
        <v>#NUM!</v>
      </c>
      <c r="HJ81" s="256" t="e">
        <f t="shared" ca="1" si="217"/>
        <v>#NUM!</v>
      </c>
      <c r="HK81" s="256" t="e">
        <f t="shared" ca="1" si="217"/>
        <v>#NUM!</v>
      </c>
      <c r="HL81" s="256" t="e">
        <f t="shared" ca="1" si="217"/>
        <v>#NUM!</v>
      </c>
      <c r="HM81" s="256" t="e">
        <f t="shared" ca="1" si="217"/>
        <v>#NUM!</v>
      </c>
      <c r="HN81" s="256" t="e">
        <f t="shared" ca="1" si="217"/>
        <v>#NUM!</v>
      </c>
      <c r="HO81" s="256" t="e">
        <f t="shared" ca="1" si="217"/>
        <v>#NUM!</v>
      </c>
      <c r="HP81" s="256" t="e">
        <f t="shared" ca="1" si="217"/>
        <v>#NUM!</v>
      </c>
      <c r="HQ81" s="256" t="e">
        <f t="shared" ca="1" si="217"/>
        <v>#NUM!</v>
      </c>
      <c r="HR81" s="256" t="e">
        <f t="shared" ca="1" si="217"/>
        <v>#NUM!</v>
      </c>
      <c r="HS81" s="256" t="e">
        <f t="shared" ca="1" si="217"/>
        <v>#NUM!</v>
      </c>
      <c r="HT81" s="256" t="e">
        <f t="shared" ca="1" si="217"/>
        <v>#NUM!</v>
      </c>
      <c r="HU81" s="256" t="e">
        <f t="shared" ca="1" si="217"/>
        <v>#NUM!</v>
      </c>
      <c r="HV81" s="256" t="e">
        <f t="shared" ca="1" si="217"/>
        <v>#NUM!</v>
      </c>
      <c r="HW81" s="256" t="e">
        <f t="shared" ca="1" si="217"/>
        <v>#NUM!</v>
      </c>
      <c r="HX81" s="256" t="e">
        <f t="shared" ca="1" si="217"/>
        <v>#NUM!</v>
      </c>
      <c r="HY81" s="256" t="e">
        <f t="shared" ca="1" si="217"/>
        <v>#NUM!</v>
      </c>
      <c r="HZ81" s="256" t="e">
        <f t="shared" ca="1" si="217"/>
        <v>#NUM!</v>
      </c>
      <c r="IA81" s="256" t="e">
        <f t="shared" ca="1" si="217"/>
        <v>#NUM!</v>
      </c>
      <c r="IB81" s="256" t="e">
        <f t="shared" ca="1" si="217"/>
        <v>#NUM!</v>
      </c>
      <c r="IC81" s="256" t="e">
        <f t="shared" ca="1" si="217"/>
        <v>#NUM!</v>
      </c>
      <c r="ID81" s="256" t="e">
        <f t="shared" ca="1" si="217"/>
        <v>#NUM!</v>
      </c>
      <c r="IE81" s="256" t="e">
        <f t="shared" ca="1" si="217"/>
        <v>#NUM!</v>
      </c>
      <c r="IF81" s="256" t="e">
        <f t="shared" ref="IF81:JL81" ca="1" si="218">IF(AND(IF79=1,IF78&gt;0),IF78-IF80,0)</f>
        <v>#NUM!</v>
      </c>
      <c r="IG81" s="256" t="e">
        <f t="shared" ca="1" si="218"/>
        <v>#NUM!</v>
      </c>
      <c r="IH81" s="256" t="e">
        <f t="shared" ca="1" si="218"/>
        <v>#NUM!</v>
      </c>
      <c r="II81" s="256" t="e">
        <f t="shared" ca="1" si="218"/>
        <v>#NUM!</v>
      </c>
      <c r="IJ81" s="256" t="e">
        <f t="shared" ca="1" si="218"/>
        <v>#NUM!</v>
      </c>
      <c r="IK81" s="256" t="e">
        <f t="shared" ca="1" si="218"/>
        <v>#NUM!</v>
      </c>
      <c r="IL81" s="256" t="e">
        <f t="shared" ca="1" si="218"/>
        <v>#NUM!</v>
      </c>
      <c r="IM81" s="256" t="e">
        <f t="shared" ca="1" si="218"/>
        <v>#NUM!</v>
      </c>
      <c r="IN81" s="256" t="e">
        <f t="shared" ca="1" si="218"/>
        <v>#NUM!</v>
      </c>
      <c r="IO81" s="256" t="e">
        <f t="shared" ca="1" si="218"/>
        <v>#NUM!</v>
      </c>
      <c r="IP81" s="256" t="e">
        <f t="shared" ca="1" si="218"/>
        <v>#NUM!</v>
      </c>
      <c r="IQ81" s="256" t="e">
        <f t="shared" ca="1" si="218"/>
        <v>#NUM!</v>
      </c>
      <c r="IR81" s="256" t="e">
        <f t="shared" ca="1" si="218"/>
        <v>#NUM!</v>
      </c>
      <c r="IS81" s="256" t="e">
        <f t="shared" ca="1" si="218"/>
        <v>#NUM!</v>
      </c>
      <c r="IT81" s="256" t="e">
        <f t="shared" ca="1" si="218"/>
        <v>#NUM!</v>
      </c>
      <c r="IU81" s="256" t="e">
        <f t="shared" ca="1" si="218"/>
        <v>#NUM!</v>
      </c>
      <c r="IV81" s="256" t="e">
        <f t="shared" ca="1" si="218"/>
        <v>#NUM!</v>
      </c>
      <c r="IW81" s="256" t="e">
        <f t="shared" ca="1" si="218"/>
        <v>#NUM!</v>
      </c>
      <c r="IX81" s="256" t="e">
        <f t="shared" ca="1" si="218"/>
        <v>#NUM!</v>
      </c>
      <c r="IY81" s="256" t="e">
        <f t="shared" ca="1" si="218"/>
        <v>#NUM!</v>
      </c>
      <c r="IZ81" s="256" t="e">
        <f t="shared" ca="1" si="218"/>
        <v>#NUM!</v>
      </c>
      <c r="JA81" s="256" t="e">
        <f t="shared" ca="1" si="218"/>
        <v>#NUM!</v>
      </c>
      <c r="JB81" s="256" t="e">
        <f t="shared" ca="1" si="218"/>
        <v>#NUM!</v>
      </c>
      <c r="JC81" s="256" t="e">
        <f t="shared" ca="1" si="218"/>
        <v>#NUM!</v>
      </c>
      <c r="JD81" s="256" t="e">
        <f t="shared" ca="1" si="218"/>
        <v>#NUM!</v>
      </c>
      <c r="JE81" s="256" t="e">
        <f t="shared" ca="1" si="218"/>
        <v>#NUM!</v>
      </c>
      <c r="JF81" s="256" t="e">
        <f t="shared" ca="1" si="218"/>
        <v>#NUM!</v>
      </c>
      <c r="JG81" s="256" t="e">
        <f t="shared" ca="1" si="218"/>
        <v>#NUM!</v>
      </c>
      <c r="JH81" s="256" t="e">
        <f t="shared" ca="1" si="218"/>
        <v>#NUM!</v>
      </c>
      <c r="JI81" s="256" t="e">
        <f t="shared" ca="1" si="218"/>
        <v>#NUM!</v>
      </c>
      <c r="JJ81" s="256" t="e">
        <f t="shared" ca="1" si="218"/>
        <v>#NUM!</v>
      </c>
      <c r="JK81" s="256" t="e">
        <f t="shared" ca="1" si="218"/>
        <v>#NUM!</v>
      </c>
      <c r="JL81" s="256" t="e">
        <f t="shared" ca="1" si="218"/>
        <v>#NUM!</v>
      </c>
      <c r="JM81" s="251" t="s">
        <v>321</v>
      </c>
    </row>
    <row r="82" spans="1:273" s="251" customFormat="1" x14ac:dyDescent="0.25">
      <c r="A82" s="260"/>
      <c r="B82" s="260"/>
      <c r="C82" s="252" t="s">
        <v>60</v>
      </c>
      <c r="D82" s="252"/>
      <c r="E82" s="261"/>
      <c r="F82" s="92" t="s">
        <v>22</v>
      </c>
      <c r="G82" s="264" t="e">
        <f ca="1">SUM(I82:AB82)</f>
        <v>#NUM!</v>
      </c>
      <c r="H82" s="252"/>
      <c r="I82" s="264" t="e">
        <f t="shared" ref="I82:BT82" ca="1" si="219">IF(I81&gt;0,I81,0)</f>
        <v>#NUM!</v>
      </c>
      <c r="J82" s="264" t="e">
        <f t="shared" ca="1" si="219"/>
        <v>#NUM!</v>
      </c>
      <c r="K82" s="264" t="e">
        <f t="shared" ca="1" si="219"/>
        <v>#NUM!</v>
      </c>
      <c r="L82" s="264" t="e">
        <f t="shared" ca="1" si="219"/>
        <v>#NUM!</v>
      </c>
      <c r="M82" s="264" t="e">
        <f t="shared" ca="1" si="219"/>
        <v>#NUM!</v>
      </c>
      <c r="N82" s="264" t="e">
        <f t="shared" ca="1" si="219"/>
        <v>#NUM!</v>
      </c>
      <c r="O82" s="264" t="e">
        <f t="shared" ca="1" si="219"/>
        <v>#NUM!</v>
      </c>
      <c r="P82" s="264" t="e">
        <f t="shared" ca="1" si="219"/>
        <v>#NUM!</v>
      </c>
      <c r="Q82" s="264" t="e">
        <f t="shared" ca="1" si="219"/>
        <v>#NUM!</v>
      </c>
      <c r="R82" s="264" t="e">
        <f t="shared" ca="1" si="219"/>
        <v>#NUM!</v>
      </c>
      <c r="S82" s="264" t="e">
        <f t="shared" ca="1" si="219"/>
        <v>#NUM!</v>
      </c>
      <c r="T82" s="264" t="e">
        <f t="shared" ca="1" si="219"/>
        <v>#NUM!</v>
      </c>
      <c r="U82" s="264" t="e">
        <f t="shared" ca="1" si="219"/>
        <v>#NUM!</v>
      </c>
      <c r="V82" s="264" t="e">
        <f t="shared" ca="1" si="219"/>
        <v>#NUM!</v>
      </c>
      <c r="W82" s="264" t="e">
        <f t="shared" ca="1" si="219"/>
        <v>#NUM!</v>
      </c>
      <c r="X82" s="264" t="e">
        <f t="shared" ca="1" si="219"/>
        <v>#NUM!</v>
      </c>
      <c r="Y82" s="264" t="e">
        <f t="shared" ca="1" si="219"/>
        <v>#NUM!</v>
      </c>
      <c r="Z82" s="264" t="e">
        <f t="shared" ca="1" si="219"/>
        <v>#NUM!</v>
      </c>
      <c r="AA82" s="264" t="e">
        <f t="shared" ca="1" si="219"/>
        <v>#NUM!</v>
      </c>
      <c r="AB82" s="264" t="e">
        <f t="shared" ca="1" si="219"/>
        <v>#NUM!</v>
      </c>
      <c r="AC82" s="264" t="e">
        <f t="shared" ca="1" si="219"/>
        <v>#NUM!</v>
      </c>
      <c r="AD82" s="264" t="e">
        <f t="shared" ca="1" si="219"/>
        <v>#NUM!</v>
      </c>
      <c r="AE82" s="264" t="e">
        <f t="shared" ca="1" si="219"/>
        <v>#NUM!</v>
      </c>
      <c r="AF82" s="264" t="e">
        <f t="shared" ca="1" si="219"/>
        <v>#NUM!</v>
      </c>
      <c r="AG82" s="264" t="e">
        <f t="shared" ca="1" si="219"/>
        <v>#NUM!</v>
      </c>
      <c r="AH82" s="264" t="e">
        <f t="shared" ca="1" si="219"/>
        <v>#NUM!</v>
      </c>
      <c r="AI82" s="264" t="e">
        <f t="shared" ca="1" si="219"/>
        <v>#NUM!</v>
      </c>
      <c r="AJ82" s="264" t="e">
        <f t="shared" ca="1" si="219"/>
        <v>#NUM!</v>
      </c>
      <c r="AK82" s="264" t="e">
        <f t="shared" ca="1" si="219"/>
        <v>#NUM!</v>
      </c>
      <c r="AL82" s="264" t="e">
        <f t="shared" ca="1" si="219"/>
        <v>#NUM!</v>
      </c>
      <c r="AM82" s="264" t="e">
        <f t="shared" ca="1" si="219"/>
        <v>#NUM!</v>
      </c>
      <c r="AN82" s="264" t="e">
        <f t="shared" ca="1" si="219"/>
        <v>#NUM!</v>
      </c>
      <c r="AO82" s="264" t="e">
        <f t="shared" ca="1" si="219"/>
        <v>#NUM!</v>
      </c>
      <c r="AP82" s="264" t="e">
        <f t="shared" ca="1" si="219"/>
        <v>#NUM!</v>
      </c>
      <c r="AQ82" s="264" t="e">
        <f t="shared" ca="1" si="219"/>
        <v>#NUM!</v>
      </c>
      <c r="AR82" s="264" t="e">
        <f t="shared" ca="1" si="219"/>
        <v>#NUM!</v>
      </c>
      <c r="AS82" s="264" t="e">
        <f t="shared" ca="1" si="219"/>
        <v>#NUM!</v>
      </c>
      <c r="AT82" s="264" t="e">
        <f t="shared" ca="1" si="219"/>
        <v>#NUM!</v>
      </c>
      <c r="AU82" s="264" t="e">
        <f t="shared" ca="1" si="219"/>
        <v>#NUM!</v>
      </c>
      <c r="AV82" s="264" t="e">
        <f t="shared" ca="1" si="219"/>
        <v>#NUM!</v>
      </c>
      <c r="AW82" s="264" t="e">
        <f t="shared" ca="1" si="219"/>
        <v>#NUM!</v>
      </c>
      <c r="AX82" s="264" t="e">
        <f t="shared" ca="1" si="219"/>
        <v>#NUM!</v>
      </c>
      <c r="AY82" s="264" t="e">
        <f t="shared" ca="1" si="219"/>
        <v>#NUM!</v>
      </c>
      <c r="AZ82" s="264" t="e">
        <f t="shared" ca="1" si="219"/>
        <v>#NUM!</v>
      </c>
      <c r="BA82" s="264" t="e">
        <f t="shared" ca="1" si="219"/>
        <v>#NUM!</v>
      </c>
      <c r="BB82" s="264" t="e">
        <f t="shared" ca="1" si="219"/>
        <v>#NUM!</v>
      </c>
      <c r="BC82" s="264" t="e">
        <f t="shared" ca="1" si="219"/>
        <v>#NUM!</v>
      </c>
      <c r="BD82" s="264" t="e">
        <f t="shared" ca="1" si="219"/>
        <v>#NUM!</v>
      </c>
      <c r="BE82" s="264" t="e">
        <f t="shared" ca="1" si="219"/>
        <v>#NUM!</v>
      </c>
      <c r="BF82" s="264" t="e">
        <f t="shared" ca="1" si="219"/>
        <v>#NUM!</v>
      </c>
      <c r="BG82" s="264" t="e">
        <f t="shared" ca="1" si="219"/>
        <v>#NUM!</v>
      </c>
      <c r="BH82" s="264" t="e">
        <f t="shared" ca="1" si="219"/>
        <v>#NUM!</v>
      </c>
      <c r="BI82" s="264" t="e">
        <f t="shared" ca="1" si="219"/>
        <v>#NUM!</v>
      </c>
      <c r="BJ82" s="264" t="e">
        <f t="shared" ca="1" si="219"/>
        <v>#NUM!</v>
      </c>
      <c r="BK82" s="264" t="e">
        <f t="shared" ca="1" si="219"/>
        <v>#NUM!</v>
      </c>
      <c r="BL82" s="264" t="e">
        <f t="shared" ca="1" si="219"/>
        <v>#NUM!</v>
      </c>
      <c r="BM82" s="264" t="e">
        <f t="shared" ca="1" si="219"/>
        <v>#NUM!</v>
      </c>
      <c r="BN82" s="264" t="e">
        <f t="shared" ca="1" si="219"/>
        <v>#NUM!</v>
      </c>
      <c r="BO82" s="264" t="e">
        <f t="shared" ca="1" si="219"/>
        <v>#NUM!</v>
      </c>
      <c r="BP82" s="264" t="e">
        <f t="shared" ca="1" si="219"/>
        <v>#NUM!</v>
      </c>
      <c r="BQ82" s="264" t="e">
        <f t="shared" ca="1" si="219"/>
        <v>#NUM!</v>
      </c>
      <c r="BR82" s="264" t="e">
        <f t="shared" ca="1" si="219"/>
        <v>#NUM!</v>
      </c>
      <c r="BS82" s="264" t="e">
        <f t="shared" ca="1" si="219"/>
        <v>#NUM!</v>
      </c>
      <c r="BT82" s="264" t="e">
        <f t="shared" ca="1" si="219"/>
        <v>#NUM!</v>
      </c>
      <c r="BU82" s="264" t="e">
        <f t="shared" ref="BU82:EF82" ca="1" si="220">IF(BU81&gt;0,BU81,0)</f>
        <v>#NUM!</v>
      </c>
      <c r="BV82" s="264" t="e">
        <f t="shared" ca="1" si="220"/>
        <v>#NUM!</v>
      </c>
      <c r="BW82" s="264" t="e">
        <f t="shared" ca="1" si="220"/>
        <v>#NUM!</v>
      </c>
      <c r="BX82" s="264" t="e">
        <f t="shared" ca="1" si="220"/>
        <v>#NUM!</v>
      </c>
      <c r="BY82" s="264" t="e">
        <f t="shared" ca="1" si="220"/>
        <v>#NUM!</v>
      </c>
      <c r="BZ82" s="264" t="e">
        <f t="shared" ca="1" si="220"/>
        <v>#NUM!</v>
      </c>
      <c r="CA82" s="264" t="e">
        <f t="shared" ca="1" si="220"/>
        <v>#NUM!</v>
      </c>
      <c r="CB82" s="264" t="e">
        <f t="shared" ca="1" si="220"/>
        <v>#NUM!</v>
      </c>
      <c r="CC82" s="264" t="e">
        <f t="shared" ca="1" si="220"/>
        <v>#NUM!</v>
      </c>
      <c r="CD82" s="264" t="e">
        <f t="shared" ca="1" si="220"/>
        <v>#NUM!</v>
      </c>
      <c r="CE82" s="264" t="e">
        <f t="shared" ca="1" si="220"/>
        <v>#NUM!</v>
      </c>
      <c r="CF82" s="264" t="e">
        <f t="shared" ca="1" si="220"/>
        <v>#NUM!</v>
      </c>
      <c r="CG82" s="264" t="e">
        <f t="shared" ca="1" si="220"/>
        <v>#NUM!</v>
      </c>
      <c r="CH82" s="264" t="e">
        <f t="shared" ca="1" si="220"/>
        <v>#NUM!</v>
      </c>
      <c r="CI82" s="264" t="e">
        <f t="shared" ca="1" si="220"/>
        <v>#NUM!</v>
      </c>
      <c r="CJ82" s="264" t="e">
        <f t="shared" ca="1" si="220"/>
        <v>#NUM!</v>
      </c>
      <c r="CK82" s="264" t="e">
        <f t="shared" ca="1" si="220"/>
        <v>#NUM!</v>
      </c>
      <c r="CL82" s="264" t="e">
        <f t="shared" ca="1" si="220"/>
        <v>#NUM!</v>
      </c>
      <c r="CM82" s="264" t="e">
        <f t="shared" ca="1" si="220"/>
        <v>#NUM!</v>
      </c>
      <c r="CN82" s="264" t="e">
        <f t="shared" ca="1" si="220"/>
        <v>#NUM!</v>
      </c>
      <c r="CO82" s="264" t="e">
        <f t="shared" ca="1" si="220"/>
        <v>#NUM!</v>
      </c>
      <c r="CP82" s="264" t="e">
        <f t="shared" ca="1" si="220"/>
        <v>#NUM!</v>
      </c>
      <c r="CQ82" s="264" t="e">
        <f t="shared" ca="1" si="220"/>
        <v>#NUM!</v>
      </c>
      <c r="CR82" s="264" t="e">
        <f t="shared" ca="1" si="220"/>
        <v>#NUM!</v>
      </c>
      <c r="CS82" s="264" t="e">
        <f t="shared" ca="1" si="220"/>
        <v>#NUM!</v>
      </c>
      <c r="CT82" s="264" t="e">
        <f t="shared" ca="1" si="220"/>
        <v>#NUM!</v>
      </c>
      <c r="CU82" s="264" t="e">
        <f t="shared" ca="1" si="220"/>
        <v>#NUM!</v>
      </c>
      <c r="CV82" s="264" t="e">
        <f t="shared" ca="1" si="220"/>
        <v>#NUM!</v>
      </c>
      <c r="CW82" s="264" t="e">
        <f t="shared" ca="1" si="220"/>
        <v>#NUM!</v>
      </c>
      <c r="CX82" s="264" t="e">
        <f t="shared" ca="1" si="220"/>
        <v>#NUM!</v>
      </c>
      <c r="CY82" s="264" t="e">
        <f t="shared" ca="1" si="220"/>
        <v>#NUM!</v>
      </c>
      <c r="CZ82" s="264" t="e">
        <f t="shared" ca="1" si="220"/>
        <v>#NUM!</v>
      </c>
      <c r="DA82" s="264" t="e">
        <f t="shared" ca="1" si="220"/>
        <v>#NUM!</v>
      </c>
      <c r="DB82" s="264" t="e">
        <f t="shared" ca="1" si="220"/>
        <v>#NUM!</v>
      </c>
      <c r="DC82" s="264" t="e">
        <f t="shared" ca="1" si="220"/>
        <v>#NUM!</v>
      </c>
      <c r="DD82" s="264" t="e">
        <f t="shared" ca="1" si="220"/>
        <v>#NUM!</v>
      </c>
      <c r="DE82" s="264" t="e">
        <f t="shared" ca="1" si="220"/>
        <v>#NUM!</v>
      </c>
      <c r="DF82" s="264" t="e">
        <f t="shared" ca="1" si="220"/>
        <v>#NUM!</v>
      </c>
      <c r="DG82" s="264" t="e">
        <f t="shared" ca="1" si="220"/>
        <v>#NUM!</v>
      </c>
      <c r="DH82" s="264" t="e">
        <f t="shared" ca="1" si="220"/>
        <v>#NUM!</v>
      </c>
      <c r="DI82" s="264" t="e">
        <f t="shared" ca="1" si="220"/>
        <v>#NUM!</v>
      </c>
      <c r="DJ82" s="264" t="e">
        <f t="shared" ca="1" si="220"/>
        <v>#NUM!</v>
      </c>
      <c r="DK82" s="264" t="e">
        <f t="shared" ca="1" si="220"/>
        <v>#NUM!</v>
      </c>
      <c r="DL82" s="264" t="e">
        <f t="shared" ca="1" si="220"/>
        <v>#NUM!</v>
      </c>
      <c r="DM82" s="264" t="e">
        <f t="shared" ca="1" si="220"/>
        <v>#NUM!</v>
      </c>
      <c r="DN82" s="264" t="e">
        <f t="shared" ca="1" si="220"/>
        <v>#NUM!</v>
      </c>
      <c r="DO82" s="264" t="e">
        <f t="shared" ca="1" si="220"/>
        <v>#NUM!</v>
      </c>
      <c r="DP82" s="264" t="e">
        <f t="shared" ca="1" si="220"/>
        <v>#NUM!</v>
      </c>
      <c r="DQ82" s="264" t="e">
        <f t="shared" ca="1" si="220"/>
        <v>#NUM!</v>
      </c>
      <c r="DR82" s="264" t="e">
        <f t="shared" ca="1" si="220"/>
        <v>#NUM!</v>
      </c>
      <c r="DS82" s="264" t="e">
        <f t="shared" ca="1" si="220"/>
        <v>#NUM!</v>
      </c>
      <c r="DT82" s="264" t="e">
        <f t="shared" ca="1" si="220"/>
        <v>#NUM!</v>
      </c>
      <c r="DU82" s="264" t="e">
        <f t="shared" ca="1" si="220"/>
        <v>#NUM!</v>
      </c>
      <c r="DV82" s="264" t="e">
        <f t="shared" ca="1" si="220"/>
        <v>#NUM!</v>
      </c>
      <c r="DW82" s="264" t="e">
        <f t="shared" ca="1" si="220"/>
        <v>#NUM!</v>
      </c>
      <c r="DX82" s="264" t="e">
        <f t="shared" ca="1" si="220"/>
        <v>#NUM!</v>
      </c>
      <c r="DY82" s="264" t="e">
        <f t="shared" ca="1" si="220"/>
        <v>#NUM!</v>
      </c>
      <c r="DZ82" s="264" t="e">
        <f t="shared" ca="1" si="220"/>
        <v>#NUM!</v>
      </c>
      <c r="EA82" s="264" t="e">
        <f t="shared" ca="1" si="220"/>
        <v>#NUM!</v>
      </c>
      <c r="EB82" s="264" t="e">
        <f t="shared" ca="1" si="220"/>
        <v>#NUM!</v>
      </c>
      <c r="EC82" s="264" t="e">
        <f t="shared" ca="1" si="220"/>
        <v>#NUM!</v>
      </c>
      <c r="ED82" s="264" t="e">
        <f t="shared" ca="1" si="220"/>
        <v>#NUM!</v>
      </c>
      <c r="EE82" s="264" t="e">
        <f t="shared" ca="1" si="220"/>
        <v>#NUM!</v>
      </c>
      <c r="EF82" s="264" t="e">
        <f t="shared" ca="1" si="220"/>
        <v>#NUM!</v>
      </c>
      <c r="EG82" s="264" t="e">
        <f t="shared" ref="EG82:EN82" ca="1" si="221">IF(EG81&gt;0,EG81,0)</f>
        <v>#NUM!</v>
      </c>
      <c r="EH82" s="264" t="e">
        <f t="shared" ca="1" si="221"/>
        <v>#NUM!</v>
      </c>
      <c r="EI82" s="264" t="e">
        <f t="shared" ca="1" si="221"/>
        <v>#NUM!</v>
      </c>
      <c r="EJ82" s="264" t="e">
        <f t="shared" ca="1" si="221"/>
        <v>#NUM!</v>
      </c>
      <c r="EK82" s="264" t="e">
        <f t="shared" ca="1" si="221"/>
        <v>#NUM!</v>
      </c>
      <c r="EL82" s="264" t="e">
        <f t="shared" ca="1" si="221"/>
        <v>#NUM!</v>
      </c>
      <c r="EM82" s="264" t="e">
        <f t="shared" ca="1" si="221"/>
        <v>#NUM!</v>
      </c>
      <c r="EN82" s="264" t="e">
        <f t="shared" ca="1" si="221"/>
        <v>#NUM!</v>
      </c>
      <c r="EO82" s="264" t="e">
        <f ca="1">IF(EO81&gt;0,EO81,0)</f>
        <v>#NUM!</v>
      </c>
      <c r="EP82" s="264" t="e">
        <f t="shared" ref="EP82:HA82" ca="1" si="222">IF(EP81&gt;0,EP81,0)</f>
        <v>#NUM!</v>
      </c>
      <c r="EQ82" s="264" t="e">
        <f t="shared" ca="1" si="222"/>
        <v>#NUM!</v>
      </c>
      <c r="ER82" s="264" t="e">
        <f t="shared" ca="1" si="222"/>
        <v>#NUM!</v>
      </c>
      <c r="ES82" s="264" t="e">
        <f t="shared" ca="1" si="222"/>
        <v>#NUM!</v>
      </c>
      <c r="ET82" s="264" t="e">
        <f t="shared" ca="1" si="222"/>
        <v>#NUM!</v>
      </c>
      <c r="EU82" s="264" t="e">
        <f t="shared" ca="1" si="222"/>
        <v>#NUM!</v>
      </c>
      <c r="EV82" s="264" t="e">
        <f t="shared" ca="1" si="222"/>
        <v>#NUM!</v>
      </c>
      <c r="EW82" s="264" t="e">
        <f t="shared" ca="1" si="222"/>
        <v>#NUM!</v>
      </c>
      <c r="EX82" s="264" t="e">
        <f t="shared" ca="1" si="222"/>
        <v>#NUM!</v>
      </c>
      <c r="EY82" s="264" t="e">
        <f t="shared" ca="1" si="222"/>
        <v>#NUM!</v>
      </c>
      <c r="EZ82" s="264" t="e">
        <f t="shared" ca="1" si="222"/>
        <v>#NUM!</v>
      </c>
      <c r="FA82" s="264" t="e">
        <f t="shared" ca="1" si="222"/>
        <v>#NUM!</v>
      </c>
      <c r="FB82" s="264" t="e">
        <f t="shared" ca="1" si="222"/>
        <v>#NUM!</v>
      </c>
      <c r="FC82" s="264" t="e">
        <f t="shared" ca="1" si="222"/>
        <v>#NUM!</v>
      </c>
      <c r="FD82" s="264" t="e">
        <f t="shared" ca="1" si="222"/>
        <v>#NUM!</v>
      </c>
      <c r="FE82" s="264" t="e">
        <f t="shared" ca="1" si="222"/>
        <v>#NUM!</v>
      </c>
      <c r="FF82" s="264" t="e">
        <f t="shared" ca="1" si="222"/>
        <v>#NUM!</v>
      </c>
      <c r="FG82" s="264" t="e">
        <f t="shared" ca="1" si="222"/>
        <v>#NUM!</v>
      </c>
      <c r="FH82" s="264" t="e">
        <f t="shared" ca="1" si="222"/>
        <v>#NUM!</v>
      </c>
      <c r="FI82" s="264" t="e">
        <f t="shared" ca="1" si="222"/>
        <v>#NUM!</v>
      </c>
      <c r="FJ82" s="264" t="e">
        <f t="shared" ca="1" si="222"/>
        <v>#NUM!</v>
      </c>
      <c r="FK82" s="264" t="e">
        <f t="shared" ca="1" si="222"/>
        <v>#NUM!</v>
      </c>
      <c r="FL82" s="264" t="e">
        <f t="shared" ca="1" si="222"/>
        <v>#NUM!</v>
      </c>
      <c r="FM82" s="264" t="e">
        <f t="shared" ca="1" si="222"/>
        <v>#NUM!</v>
      </c>
      <c r="FN82" s="264" t="e">
        <f t="shared" ca="1" si="222"/>
        <v>#NUM!</v>
      </c>
      <c r="FO82" s="264" t="e">
        <f t="shared" ca="1" si="222"/>
        <v>#NUM!</v>
      </c>
      <c r="FP82" s="264" t="e">
        <f t="shared" ca="1" si="222"/>
        <v>#NUM!</v>
      </c>
      <c r="FQ82" s="264" t="e">
        <f t="shared" ca="1" si="222"/>
        <v>#NUM!</v>
      </c>
      <c r="FR82" s="264" t="e">
        <f t="shared" ca="1" si="222"/>
        <v>#NUM!</v>
      </c>
      <c r="FS82" s="264" t="e">
        <f t="shared" ca="1" si="222"/>
        <v>#NUM!</v>
      </c>
      <c r="FT82" s="264" t="e">
        <f t="shared" ca="1" si="222"/>
        <v>#NUM!</v>
      </c>
      <c r="FU82" s="264" t="e">
        <f t="shared" ca="1" si="222"/>
        <v>#NUM!</v>
      </c>
      <c r="FV82" s="264" t="e">
        <f t="shared" ca="1" si="222"/>
        <v>#NUM!</v>
      </c>
      <c r="FW82" s="264" t="e">
        <f t="shared" ca="1" si="222"/>
        <v>#NUM!</v>
      </c>
      <c r="FX82" s="264" t="e">
        <f t="shared" ca="1" si="222"/>
        <v>#NUM!</v>
      </c>
      <c r="FY82" s="264" t="e">
        <f t="shared" ca="1" si="222"/>
        <v>#NUM!</v>
      </c>
      <c r="FZ82" s="264" t="e">
        <f t="shared" ca="1" si="222"/>
        <v>#NUM!</v>
      </c>
      <c r="GA82" s="264" t="e">
        <f t="shared" ca="1" si="222"/>
        <v>#NUM!</v>
      </c>
      <c r="GB82" s="264" t="e">
        <f t="shared" ca="1" si="222"/>
        <v>#NUM!</v>
      </c>
      <c r="GC82" s="264" t="e">
        <f t="shared" ca="1" si="222"/>
        <v>#NUM!</v>
      </c>
      <c r="GD82" s="264" t="e">
        <f t="shared" ca="1" si="222"/>
        <v>#NUM!</v>
      </c>
      <c r="GE82" s="264" t="e">
        <f t="shared" ca="1" si="222"/>
        <v>#NUM!</v>
      </c>
      <c r="GF82" s="264" t="e">
        <f t="shared" ca="1" si="222"/>
        <v>#NUM!</v>
      </c>
      <c r="GG82" s="264" t="e">
        <f t="shared" ca="1" si="222"/>
        <v>#NUM!</v>
      </c>
      <c r="GH82" s="264" t="e">
        <f t="shared" ca="1" si="222"/>
        <v>#NUM!</v>
      </c>
      <c r="GI82" s="264" t="e">
        <f t="shared" ca="1" si="222"/>
        <v>#NUM!</v>
      </c>
      <c r="GJ82" s="264" t="e">
        <f t="shared" ca="1" si="222"/>
        <v>#NUM!</v>
      </c>
      <c r="GK82" s="264" t="e">
        <f t="shared" ca="1" si="222"/>
        <v>#NUM!</v>
      </c>
      <c r="GL82" s="264" t="e">
        <f t="shared" ca="1" si="222"/>
        <v>#NUM!</v>
      </c>
      <c r="GM82" s="264" t="e">
        <f t="shared" ca="1" si="222"/>
        <v>#NUM!</v>
      </c>
      <c r="GN82" s="264" t="e">
        <f t="shared" ca="1" si="222"/>
        <v>#NUM!</v>
      </c>
      <c r="GO82" s="264" t="e">
        <f t="shared" ca="1" si="222"/>
        <v>#NUM!</v>
      </c>
      <c r="GP82" s="264" t="e">
        <f t="shared" ca="1" si="222"/>
        <v>#NUM!</v>
      </c>
      <c r="GQ82" s="264" t="e">
        <f t="shared" ca="1" si="222"/>
        <v>#NUM!</v>
      </c>
      <c r="GR82" s="264" t="e">
        <f t="shared" ca="1" si="222"/>
        <v>#NUM!</v>
      </c>
      <c r="GS82" s="264" t="e">
        <f t="shared" ca="1" si="222"/>
        <v>#NUM!</v>
      </c>
      <c r="GT82" s="264" t="e">
        <f t="shared" ca="1" si="222"/>
        <v>#NUM!</v>
      </c>
      <c r="GU82" s="264" t="e">
        <f t="shared" ca="1" si="222"/>
        <v>#NUM!</v>
      </c>
      <c r="GV82" s="264" t="e">
        <f t="shared" ca="1" si="222"/>
        <v>#NUM!</v>
      </c>
      <c r="GW82" s="264" t="e">
        <f t="shared" ca="1" si="222"/>
        <v>#NUM!</v>
      </c>
      <c r="GX82" s="264" t="e">
        <f t="shared" ca="1" si="222"/>
        <v>#NUM!</v>
      </c>
      <c r="GY82" s="264" t="e">
        <f t="shared" ca="1" si="222"/>
        <v>#NUM!</v>
      </c>
      <c r="GZ82" s="264" t="e">
        <f t="shared" ca="1" si="222"/>
        <v>#NUM!</v>
      </c>
      <c r="HA82" s="264" t="e">
        <f t="shared" ca="1" si="222"/>
        <v>#NUM!</v>
      </c>
      <c r="HB82" s="264" t="e">
        <f t="shared" ref="HB82:JL82" ca="1" si="223">IF(HB81&gt;0,HB81,0)</f>
        <v>#NUM!</v>
      </c>
      <c r="HC82" s="264" t="e">
        <f t="shared" ca="1" si="223"/>
        <v>#NUM!</v>
      </c>
      <c r="HD82" s="264" t="e">
        <f t="shared" ca="1" si="223"/>
        <v>#NUM!</v>
      </c>
      <c r="HE82" s="264" t="e">
        <f t="shared" ca="1" si="223"/>
        <v>#NUM!</v>
      </c>
      <c r="HF82" s="264" t="e">
        <f t="shared" ca="1" si="223"/>
        <v>#NUM!</v>
      </c>
      <c r="HG82" s="264" t="e">
        <f t="shared" ca="1" si="223"/>
        <v>#NUM!</v>
      </c>
      <c r="HH82" s="264" t="e">
        <f t="shared" ca="1" si="223"/>
        <v>#NUM!</v>
      </c>
      <c r="HI82" s="264" t="e">
        <f t="shared" ca="1" si="223"/>
        <v>#NUM!</v>
      </c>
      <c r="HJ82" s="264" t="e">
        <f t="shared" ca="1" si="223"/>
        <v>#NUM!</v>
      </c>
      <c r="HK82" s="264" t="e">
        <f t="shared" ca="1" si="223"/>
        <v>#NUM!</v>
      </c>
      <c r="HL82" s="264" t="e">
        <f t="shared" ca="1" si="223"/>
        <v>#NUM!</v>
      </c>
      <c r="HM82" s="264" t="e">
        <f t="shared" ca="1" si="223"/>
        <v>#NUM!</v>
      </c>
      <c r="HN82" s="264" t="e">
        <f t="shared" ca="1" si="223"/>
        <v>#NUM!</v>
      </c>
      <c r="HO82" s="264" t="e">
        <f t="shared" ca="1" si="223"/>
        <v>#NUM!</v>
      </c>
      <c r="HP82" s="264" t="e">
        <f t="shared" ca="1" si="223"/>
        <v>#NUM!</v>
      </c>
      <c r="HQ82" s="264" t="e">
        <f t="shared" ca="1" si="223"/>
        <v>#NUM!</v>
      </c>
      <c r="HR82" s="264" t="e">
        <f t="shared" ca="1" si="223"/>
        <v>#NUM!</v>
      </c>
      <c r="HS82" s="264" t="e">
        <f t="shared" ca="1" si="223"/>
        <v>#NUM!</v>
      </c>
      <c r="HT82" s="264" t="e">
        <f t="shared" ca="1" si="223"/>
        <v>#NUM!</v>
      </c>
      <c r="HU82" s="264" t="e">
        <f t="shared" ca="1" si="223"/>
        <v>#NUM!</v>
      </c>
      <c r="HV82" s="264" t="e">
        <f t="shared" ca="1" si="223"/>
        <v>#NUM!</v>
      </c>
      <c r="HW82" s="264" t="e">
        <f t="shared" ca="1" si="223"/>
        <v>#NUM!</v>
      </c>
      <c r="HX82" s="264" t="e">
        <f t="shared" ca="1" si="223"/>
        <v>#NUM!</v>
      </c>
      <c r="HY82" s="264" t="e">
        <f t="shared" ca="1" si="223"/>
        <v>#NUM!</v>
      </c>
      <c r="HZ82" s="264" t="e">
        <f t="shared" ca="1" si="223"/>
        <v>#NUM!</v>
      </c>
      <c r="IA82" s="264" t="e">
        <f t="shared" ca="1" si="223"/>
        <v>#NUM!</v>
      </c>
      <c r="IB82" s="264" t="e">
        <f t="shared" ca="1" si="223"/>
        <v>#NUM!</v>
      </c>
      <c r="IC82" s="264" t="e">
        <f t="shared" ca="1" si="223"/>
        <v>#NUM!</v>
      </c>
      <c r="ID82" s="264" t="e">
        <f t="shared" ca="1" si="223"/>
        <v>#NUM!</v>
      </c>
      <c r="IE82" s="264" t="e">
        <f t="shared" ca="1" si="223"/>
        <v>#NUM!</v>
      </c>
      <c r="IF82" s="264" t="e">
        <f t="shared" ca="1" si="223"/>
        <v>#NUM!</v>
      </c>
      <c r="IG82" s="264" t="e">
        <f t="shared" ca="1" si="223"/>
        <v>#NUM!</v>
      </c>
      <c r="IH82" s="264" t="e">
        <f t="shared" ca="1" si="223"/>
        <v>#NUM!</v>
      </c>
      <c r="II82" s="264" t="e">
        <f t="shared" ca="1" si="223"/>
        <v>#NUM!</v>
      </c>
      <c r="IJ82" s="264" t="e">
        <f t="shared" ca="1" si="223"/>
        <v>#NUM!</v>
      </c>
      <c r="IK82" s="264" t="e">
        <f t="shared" ca="1" si="223"/>
        <v>#NUM!</v>
      </c>
      <c r="IL82" s="264" t="e">
        <f t="shared" ca="1" si="223"/>
        <v>#NUM!</v>
      </c>
      <c r="IM82" s="264" t="e">
        <f t="shared" ca="1" si="223"/>
        <v>#NUM!</v>
      </c>
      <c r="IN82" s="264" t="e">
        <f t="shared" ca="1" si="223"/>
        <v>#NUM!</v>
      </c>
      <c r="IO82" s="264" t="e">
        <f t="shared" ca="1" si="223"/>
        <v>#NUM!</v>
      </c>
      <c r="IP82" s="264" t="e">
        <f t="shared" ca="1" si="223"/>
        <v>#NUM!</v>
      </c>
      <c r="IQ82" s="264" t="e">
        <f t="shared" ca="1" si="223"/>
        <v>#NUM!</v>
      </c>
      <c r="IR82" s="264" t="e">
        <f t="shared" ca="1" si="223"/>
        <v>#NUM!</v>
      </c>
      <c r="IS82" s="264" t="e">
        <f t="shared" ca="1" si="223"/>
        <v>#NUM!</v>
      </c>
      <c r="IT82" s="264" t="e">
        <f t="shared" ca="1" si="223"/>
        <v>#NUM!</v>
      </c>
      <c r="IU82" s="264" t="e">
        <f t="shared" ca="1" si="223"/>
        <v>#NUM!</v>
      </c>
      <c r="IV82" s="264" t="e">
        <f t="shared" ca="1" si="223"/>
        <v>#NUM!</v>
      </c>
      <c r="IW82" s="264" t="e">
        <f t="shared" ca="1" si="223"/>
        <v>#NUM!</v>
      </c>
      <c r="IX82" s="264" t="e">
        <f t="shared" ca="1" si="223"/>
        <v>#NUM!</v>
      </c>
      <c r="IY82" s="264" t="e">
        <f t="shared" ca="1" si="223"/>
        <v>#NUM!</v>
      </c>
      <c r="IZ82" s="264" t="e">
        <f t="shared" ca="1" si="223"/>
        <v>#NUM!</v>
      </c>
      <c r="JA82" s="264" t="e">
        <f t="shared" ca="1" si="223"/>
        <v>#NUM!</v>
      </c>
      <c r="JB82" s="264" t="e">
        <f t="shared" ca="1" si="223"/>
        <v>#NUM!</v>
      </c>
      <c r="JC82" s="264" t="e">
        <f t="shared" ca="1" si="223"/>
        <v>#NUM!</v>
      </c>
      <c r="JD82" s="264" t="e">
        <f t="shared" ca="1" si="223"/>
        <v>#NUM!</v>
      </c>
      <c r="JE82" s="264" t="e">
        <f t="shared" ca="1" si="223"/>
        <v>#NUM!</v>
      </c>
      <c r="JF82" s="264" t="e">
        <f t="shared" ca="1" si="223"/>
        <v>#NUM!</v>
      </c>
      <c r="JG82" s="264" t="e">
        <f t="shared" ca="1" si="223"/>
        <v>#NUM!</v>
      </c>
      <c r="JH82" s="264" t="e">
        <f t="shared" ca="1" si="223"/>
        <v>#NUM!</v>
      </c>
      <c r="JI82" s="264" t="e">
        <f t="shared" ca="1" si="223"/>
        <v>#NUM!</v>
      </c>
      <c r="JJ82" s="264" t="e">
        <f t="shared" ca="1" si="223"/>
        <v>#NUM!</v>
      </c>
      <c r="JK82" s="264" t="e">
        <f t="shared" ca="1" si="223"/>
        <v>#NUM!</v>
      </c>
      <c r="JL82" s="264" t="e">
        <f t="shared" ca="1" si="223"/>
        <v>#NUM!</v>
      </c>
      <c r="JM82" s="251" t="s">
        <v>321</v>
      </c>
    </row>
    <row r="83" spans="1:273" s="251" customFormat="1" x14ac:dyDescent="0.25">
      <c r="A83" s="260"/>
      <c r="B83" s="260"/>
      <c r="C83" s="311" t="s">
        <v>350</v>
      </c>
      <c r="D83" s="252"/>
      <c r="E83" s="261"/>
      <c r="F83" s="92" t="s">
        <v>22</v>
      </c>
      <c r="G83" s="264"/>
      <c r="H83" s="252"/>
      <c r="I83" s="264" t="e">
        <f t="shared" ref="I83:BT83" ca="1" si="224">I78-I82</f>
        <v>#NUM!</v>
      </c>
      <c r="J83" s="264" t="e">
        <f t="shared" ca="1" si="224"/>
        <v>#NUM!</v>
      </c>
      <c r="K83" s="264" t="e">
        <f t="shared" ca="1" si="224"/>
        <v>#NUM!</v>
      </c>
      <c r="L83" s="264" t="e">
        <f t="shared" ca="1" si="224"/>
        <v>#NUM!</v>
      </c>
      <c r="M83" s="264" t="e">
        <f t="shared" ca="1" si="224"/>
        <v>#NUM!</v>
      </c>
      <c r="N83" s="264" t="e">
        <f t="shared" ca="1" si="224"/>
        <v>#NUM!</v>
      </c>
      <c r="O83" s="264" t="e">
        <f t="shared" ca="1" si="224"/>
        <v>#NUM!</v>
      </c>
      <c r="P83" s="264" t="e">
        <f t="shared" ca="1" si="224"/>
        <v>#NUM!</v>
      </c>
      <c r="Q83" s="264" t="e">
        <f t="shared" ca="1" si="224"/>
        <v>#NUM!</v>
      </c>
      <c r="R83" s="264" t="e">
        <f t="shared" ca="1" si="224"/>
        <v>#NUM!</v>
      </c>
      <c r="S83" s="264" t="e">
        <f t="shared" ca="1" si="224"/>
        <v>#NUM!</v>
      </c>
      <c r="T83" s="264" t="e">
        <f t="shared" ca="1" si="224"/>
        <v>#NUM!</v>
      </c>
      <c r="U83" s="264" t="e">
        <f t="shared" ca="1" si="224"/>
        <v>#NUM!</v>
      </c>
      <c r="V83" s="264" t="e">
        <f t="shared" ca="1" si="224"/>
        <v>#NUM!</v>
      </c>
      <c r="W83" s="264" t="e">
        <f t="shared" ca="1" si="224"/>
        <v>#NUM!</v>
      </c>
      <c r="X83" s="264" t="e">
        <f t="shared" ca="1" si="224"/>
        <v>#NUM!</v>
      </c>
      <c r="Y83" s="264" t="e">
        <f t="shared" ca="1" si="224"/>
        <v>#NUM!</v>
      </c>
      <c r="Z83" s="264" t="e">
        <f t="shared" ca="1" si="224"/>
        <v>#NUM!</v>
      </c>
      <c r="AA83" s="264" t="e">
        <f t="shared" ca="1" si="224"/>
        <v>#NUM!</v>
      </c>
      <c r="AB83" s="264" t="e">
        <f t="shared" ca="1" si="224"/>
        <v>#NUM!</v>
      </c>
      <c r="AC83" s="264" t="e">
        <f t="shared" ca="1" si="224"/>
        <v>#NUM!</v>
      </c>
      <c r="AD83" s="264" t="e">
        <f t="shared" ca="1" si="224"/>
        <v>#NUM!</v>
      </c>
      <c r="AE83" s="264" t="e">
        <f t="shared" ca="1" si="224"/>
        <v>#NUM!</v>
      </c>
      <c r="AF83" s="264" t="e">
        <f t="shared" ca="1" si="224"/>
        <v>#NUM!</v>
      </c>
      <c r="AG83" s="264" t="e">
        <f t="shared" ca="1" si="224"/>
        <v>#NUM!</v>
      </c>
      <c r="AH83" s="264" t="e">
        <f t="shared" ca="1" si="224"/>
        <v>#NUM!</v>
      </c>
      <c r="AI83" s="264" t="e">
        <f t="shared" ca="1" si="224"/>
        <v>#NUM!</v>
      </c>
      <c r="AJ83" s="264" t="e">
        <f t="shared" ca="1" si="224"/>
        <v>#NUM!</v>
      </c>
      <c r="AK83" s="264" t="e">
        <f t="shared" ca="1" si="224"/>
        <v>#NUM!</v>
      </c>
      <c r="AL83" s="264" t="e">
        <f t="shared" ca="1" si="224"/>
        <v>#NUM!</v>
      </c>
      <c r="AM83" s="264" t="e">
        <f t="shared" ca="1" si="224"/>
        <v>#NUM!</v>
      </c>
      <c r="AN83" s="264" t="e">
        <f t="shared" ca="1" si="224"/>
        <v>#NUM!</v>
      </c>
      <c r="AO83" s="264" t="e">
        <f t="shared" ca="1" si="224"/>
        <v>#NUM!</v>
      </c>
      <c r="AP83" s="264" t="e">
        <f t="shared" ca="1" si="224"/>
        <v>#NUM!</v>
      </c>
      <c r="AQ83" s="264" t="e">
        <f t="shared" ca="1" si="224"/>
        <v>#NUM!</v>
      </c>
      <c r="AR83" s="264" t="e">
        <f t="shared" ca="1" si="224"/>
        <v>#NUM!</v>
      </c>
      <c r="AS83" s="264" t="e">
        <f t="shared" ca="1" si="224"/>
        <v>#NUM!</v>
      </c>
      <c r="AT83" s="264" t="e">
        <f t="shared" ca="1" si="224"/>
        <v>#NUM!</v>
      </c>
      <c r="AU83" s="264" t="e">
        <f t="shared" ca="1" si="224"/>
        <v>#NUM!</v>
      </c>
      <c r="AV83" s="264" t="e">
        <f t="shared" ca="1" si="224"/>
        <v>#NUM!</v>
      </c>
      <c r="AW83" s="264" t="e">
        <f t="shared" ca="1" si="224"/>
        <v>#NUM!</v>
      </c>
      <c r="AX83" s="264" t="e">
        <f t="shared" ca="1" si="224"/>
        <v>#NUM!</v>
      </c>
      <c r="AY83" s="264" t="e">
        <f t="shared" ca="1" si="224"/>
        <v>#NUM!</v>
      </c>
      <c r="AZ83" s="264" t="e">
        <f t="shared" ca="1" si="224"/>
        <v>#NUM!</v>
      </c>
      <c r="BA83" s="264" t="e">
        <f t="shared" ca="1" si="224"/>
        <v>#NUM!</v>
      </c>
      <c r="BB83" s="264" t="e">
        <f t="shared" ca="1" si="224"/>
        <v>#NUM!</v>
      </c>
      <c r="BC83" s="264" t="e">
        <f t="shared" ca="1" si="224"/>
        <v>#NUM!</v>
      </c>
      <c r="BD83" s="264" t="e">
        <f t="shared" ca="1" si="224"/>
        <v>#NUM!</v>
      </c>
      <c r="BE83" s="264" t="e">
        <f t="shared" ca="1" si="224"/>
        <v>#NUM!</v>
      </c>
      <c r="BF83" s="264" t="e">
        <f t="shared" ca="1" si="224"/>
        <v>#NUM!</v>
      </c>
      <c r="BG83" s="264" t="e">
        <f t="shared" ca="1" si="224"/>
        <v>#NUM!</v>
      </c>
      <c r="BH83" s="264" t="e">
        <f t="shared" ca="1" si="224"/>
        <v>#NUM!</v>
      </c>
      <c r="BI83" s="264" t="e">
        <f t="shared" ca="1" si="224"/>
        <v>#NUM!</v>
      </c>
      <c r="BJ83" s="264" t="e">
        <f t="shared" ca="1" si="224"/>
        <v>#NUM!</v>
      </c>
      <c r="BK83" s="264" t="e">
        <f t="shared" ca="1" si="224"/>
        <v>#NUM!</v>
      </c>
      <c r="BL83" s="264" t="e">
        <f t="shared" ca="1" si="224"/>
        <v>#NUM!</v>
      </c>
      <c r="BM83" s="264" t="e">
        <f t="shared" ca="1" si="224"/>
        <v>#NUM!</v>
      </c>
      <c r="BN83" s="264" t="e">
        <f t="shared" ca="1" si="224"/>
        <v>#NUM!</v>
      </c>
      <c r="BO83" s="264" t="e">
        <f t="shared" ca="1" si="224"/>
        <v>#NUM!</v>
      </c>
      <c r="BP83" s="264" t="e">
        <f t="shared" ca="1" si="224"/>
        <v>#NUM!</v>
      </c>
      <c r="BQ83" s="264" t="e">
        <f t="shared" ca="1" si="224"/>
        <v>#NUM!</v>
      </c>
      <c r="BR83" s="264" t="e">
        <f t="shared" ca="1" si="224"/>
        <v>#NUM!</v>
      </c>
      <c r="BS83" s="264" t="e">
        <f t="shared" ca="1" si="224"/>
        <v>#NUM!</v>
      </c>
      <c r="BT83" s="264" t="e">
        <f t="shared" ca="1" si="224"/>
        <v>#NUM!</v>
      </c>
      <c r="BU83" s="264" t="e">
        <f t="shared" ref="BU83:EF83" ca="1" si="225">BU78-BU82</f>
        <v>#NUM!</v>
      </c>
      <c r="BV83" s="264" t="e">
        <f t="shared" ca="1" si="225"/>
        <v>#NUM!</v>
      </c>
      <c r="BW83" s="264" t="e">
        <f t="shared" ca="1" si="225"/>
        <v>#NUM!</v>
      </c>
      <c r="BX83" s="264" t="e">
        <f t="shared" ca="1" si="225"/>
        <v>#NUM!</v>
      </c>
      <c r="BY83" s="264" t="e">
        <f t="shared" ca="1" si="225"/>
        <v>#NUM!</v>
      </c>
      <c r="BZ83" s="264" t="e">
        <f t="shared" ca="1" si="225"/>
        <v>#NUM!</v>
      </c>
      <c r="CA83" s="264" t="e">
        <f t="shared" ca="1" si="225"/>
        <v>#NUM!</v>
      </c>
      <c r="CB83" s="264" t="e">
        <f t="shared" ca="1" si="225"/>
        <v>#NUM!</v>
      </c>
      <c r="CC83" s="264" t="e">
        <f t="shared" ca="1" si="225"/>
        <v>#NUM!</v>
      </c>
      <c r="CD83" s="264" t="e">
        <f t="shared" ca="1" si="225"/>
        <v>#NUM!</v>
      </c>
      <c r="CE83" s="264" t="e">
        <f t="shared" ca="1" si="225"/>
        <v>#NUM!</v>
      </c>
      <c r="CF83" s="264" t="e">
        <f t="shared" ca="1" si="225"/>
        <v>#NUM!</v>
      </c>
      <c r="CG83" s="264" t="e">
        <f t="shared" ca="1" si="225"/>
        <v>#NUM!</v>
      </c>
      <c r="CH83" s="264" t="e">
        <f t="shared" ca="1" si="225"/>
        <v>#NUM!</v>
      </c>
      <c r="CI83" s="264" t="e">
        <f t="shared" ca="1" si="225"/>
        <v>#NUM!</v>
      </c>
      <c r="CJ83" s="264" t="e">
        <f t="shared" ca="1" si="225"/>
        <v>#NUM!</v>
      </c>
      <c r="CK83" s="264" t="e">
        <f t="shared" ca="1" si="225"/>
        <v>#NUM!</v>
      </c>
      <c r="CL83" s="264" t="e">
        <f t="shared" ca="1" si="225"/>
        <v>#NUM!</v>
      </c>
      <c r="CM83" s="264" t="e">
        <f t="shared" ca="1" si="225"/>
        <v>#NUM!</v>
      </c>
      <c r="CN83" s="264" t="e">
        <f t="shared" ca="1" si="225"/>
        <v>#NUM!</v>
      </c>
      <c r="CO83" s="264" t="e">
        <f t="shared" ca="1" si="225"/>
        <v>#NUM!</v>
      </c>
      <c r="CP83" s="264" t="e">
        <f t="shared" ca="1" si="225"/>
        <v>#NUM!</v>
      </c>
      <c r="CQ83" s="264" t="e">
        <f t="shared" ca="1" si="225"/>
        <v>#NUM!</v>
      </c>
      <c r="CR83" s="264" t="e">
        <f t="shared" ca="1" si="225"/>
        <v>#NUM!</v>
      </c>
      <c r="CS83" s="264" t="e">
        <f t="shared" ca="1" si="225"/>
        <v>#NUM!</v>
      </c>
      <c r="CT83" s="264" t="e">
        <f t="shared" ca="1" si="225"/>
        <v>#NUM!</v>
      </c>
      <c r="CU83" s="264" t="e">
        <f t="shared" ca="1" si="225"/>
        <v>#NUM!</v>
      </c>
      <c r="CV83" s="264" t="e">
        <f t="shared" ca="1" si="225"/>
        <v>#NUM!</v>
      </c>
      <c r="CW83" s="264" t="e">
        <f t="shared" ca="1" si="225"/>
        <v>#NUM!</v>
      </c>
      <c r="CX83" s="264" t="e">
        <f t="shared" ca="1" si="225"/>
        <v>#NUM!</v>
      </c>
      <c r="CY83" s="264" t="e">
        <f t="shared" ca="1" si="225"/>
        <v>#NUM!</v>
      </c>
      <c r="CZ83" s="264" t="e">
        <f t="shared" ca="1" si="225"/>
        <v>#NUM!</v>
      </c>
      <c r="DA83" s="264" t="e">
        <f t="shared" ca="1" si="225"/>
        <v>#NUM!</v>
      </c>
      <c r="DB83" s="264" t="e">
        <f t="shared" ca="1" si="225"/>
        <v>#NUM!</v>
      </c>
      <c r="DC83" s="264" t="e">
        <f t="shared" ca="1" si="225"/>
        <v>#NUM!</v>
      </c>
      <c r="DD83" s="264" t="e">
        <f t="shared" ca="1" si="225"/>
        <v>#NUM!</v>
      </c>
      <c r="DE83" s="264" t="e">
        <f t="shared" ca="1" si="225"/>
        <v>#NUM!</v>
      </c>
      <c r="DF83" s="264" t="e">
        <f t="shared" ca="1" si="225"/>
        <v>#NUM!</v>
      </c>
      <c r="DG83" s="264" t="e">
        <f t="shared" ca="1" si="225"/>
        <v>#NUM!</v>
      </c>
      <c r="DH83" s="264" t="e">
        <f t="shared" ca="1" si="225"/>
        <v>#NUM!</v>
      </c>
      <c r="DI83" s="264" t="e">
        <f t="shared" ca="1" si="225"/>
        <v>#NUM!</v>
      </c>
      <c r="DJ83" s="264" t="e">
        <f t="shared" ca="1" si="225"/>
        <v>#NUM!</v>
      </c>
      <c r="DK83" s="264" t="e">
        <f t="shared" ca="1" si="225"/>
        <v>#NUM!</v>
      </c>
      <c r="DL83" s="264" t="e">
        <f t="shared" ca="1" si="225"/>
        <v>#NUM!</v>
      </c>
      <c r="DM83" s="264" t="e">
        <f t="shared" ca="1" si="225"/>
        <v>#NUM!</v>
      </c>
      <c r="DN83" s="264" t="e">
        <f t="shared" ca="1" si="225"/>
        <v>#NUM!</v>
      </c>
      <c r="DO83" s="264" t="e">
        <f t="shared" ca="1" si="225"/>
        <v>#NUM!</v>
      </c>
      <c r="DP83" s="264" t="e">
        <f t="shared" ca="1" si="225"/>
        <v>#NUM!</v>
      </c>
      <c r="DQ83" s="264" t="e">
        <f t="shared" ca="1" si="225"/>
        <v>#NUM!</v>
      </c>
      <c r="DR83" s="264" t="e">
        <f t="shared" ca="1" si="225"/>
        <v>#NUM!</v>
      </c>
      <c r="DS83" s="264" t="e">
        <f t="shared" ca="1" si="225"/>
        <v>#NUM!</v>
      </c>
      <c r="DT83" s="264" t="e">
        <f t="shared" ca="1" si="225"/>
        <v>#NUM!</v>
      </c>
      <c r="DU83" s="264" t="e">
        <f t="shared" ca="1" si="225"/>
        <v>#NUM!</v>
      </c>
      <c r="DV83" s="264" t="e">
        <f t="shared" ca="1" si="225"/>
        <v>#NUM!</v>
      </c>
      <c r="DW83" s="264" t="e">
        <f t="shared" ca="1" si="225"/>
        <v>#NUM!</v>
      </c>
      <c r="DX83" s="264" t="e">
        <f t="shared" ca="1" si="225"/>
        <v>#NUM!</v>
      </c>
      <c r="DY83" s="264" t="e">
        <f t="shared" ca="1" si="225"/>
        <v>#NUM!</v>
      </c>
      <c r="DZ83" s="264" t="e">
        <f t="shared" ca="1" si="225"/>
        <v>#NUM!</v>
      </c>
      <c r="EA83" s="264" t="e">
        <f t="shared" ca="1" si="225"/>
        <v>#NUM!</v>
      </c>
      <c r="EB83" s="264" t="e">
        <f t="shared" ca="1" si="225"/>
        <v>#NUM!</v>
      </c>
      <c r="EC83" s="264" t="e">
        <f t="shared" ca="1" si="225"/>
        <v>#NUM!</v>
      </c>
      <c r="ED83" s="264" t="e">
        <f t="shared" ca="1" si="225"/>
        <v>#NUM!</v>
      </c>
      <c r="EE83" s="264" t="e">
        <f t="shared" ca="1" si="225"/>
        <v>#NUM!</v>
      </c>
      <c r="EF83" s="264" t="e">
        <f t="shared" ca="1" si="225"/>
        <v>#NUM!</v>
      </c>
      <c r="EG83" s="264" t="e">
        <f t="shared" ref="EG83:EN83" ca="1" si="226">EG78-EG82</f>
        <v>#NUM!</v>
      </c>
      <c r="EH83" s="264" t="e">
        <f t="shared" ca="1" si="226"/>
        <v>#NUM!</v>
      </c>
      <c r="EI83" s="264" t="e">
        <f t="shared" ca="1" si="226"/>
        <v>#NUM!</v>
      </c>
      <c r="EJ83" s="264" t="e">
        <f t="shared" ca="1" si="226"/>
        <v>#NUM!</v>
      </c>
      <c r="EK83" s="264" t="e">
        <f t="shared" ca="1" si="226"/>
        <v>#NUM!</v>
      </c>
      <c r="EL83" s="264" t="e">
        <f t="shared" ca="1" si="226"/>
        <v>#NUM!</v>
      </c>
      <c r="EM83" s="264" t="e">
        <f t="shared" ca="1" si="226"/>
        <v>#NUM!</v>
      </c>
      <c r="EN83" s="264" t="e">
        <f t="shared" ca="1" si="226"/>
        <v>#NUM!</v>
      </c>
      <c r="EO83" s="264" t="e">
        <f ca="1">EO78-EO82</f>
        <v>#NUM!</v>
      </c>
      <c r="EP83" s="264" t="e">
        <f t="shared" ref="EP83:HA83" ca="1" si="227">EP78-EP82</f>
        <v>#NUM!</v>
      </c>
      <c r="EQ83" s="264" t="e">
        <f t="shared" ca="1" si="227"/>
        <v>#NUM!</v>
      </c>
      <c r="ER83" s="264" t="e">
        <f t="shared" ca="1" si="227"/>
        <v>#NUM!</v>
      </c>
      <c r="ES83" s="264" t="e">
        <f t="shared" ca="1" si="227"/>
        <v>#NUM!</v>
      </c>
      <c r="ET83" s="264" t="e">
        <f t="shared" ca="1" si="227"/>
        <v>#NUM!</v>
      </c>
      <c r="EU83" s="264" t="e">
        <f t="shared" ca="1" si="227"/>
        <v>#NUM!</v>
      </c>
      <c r="EV83" s="264" t="e">
        <f t="shared" ca="1" si="227"/>
        <v>#NUM!</v>
      </c>
      <c r="EW83" s="264" t="e">
        <f t="shared" ca="1" si="227"/>
        <v>#NUM!</v>
      </c>
      <c r="EX83" s="264" t="e">
        <f t="shared" ca="1" si="227"/>
        <v>#NUM!</v>
      </c>
      <c r="EY83" s="264" t="e">
        <f t="shared" ca="1" si="227"/>
        <v>#NUM!</v>
      </c>
      <c r="EZ83" s="264" t="e">
        <f t="shared" ca="1" si="227"/>
        <v>#NUM!</v>
      </c>
      <c r="FA83" s="264" t="e">
        <f t="shared" ca="1" si="227"/>
        <v>#NUM!</v>
      </c>
      <c r="FB83" s="264" t="e">
        <f t="shared" ca="1" si="227"/>
        <v>#NUM!</v>
      </c>
      <c r="FC83" s="264" t="e">
        <f t="shared" ca="1" si="227"/>
        <v>#NUM!</v>
      </c>
      <c r="FD83" s="264" t="e">
        <f t="shared" ca="1" si="227"/>
        <v>#NUM!</v>
      </c>
      <c r="FE83" s="264" t="e">
        <f t="shared" ca="1" si="227"/>
        <v>#NUM!</v>
      </c>
      <c r="FF83" s="264" t="e">
        <f t="shared" ca="1" si="227"/>
        <v>#NUM!</v>
      </c>
      <c r="FG83" s="264" t="e">
        <f t="shared" ca="1" si="227"/>
        <v>#NUM!</v>
      </c>
      <c r="FH83" s="264" t="e">
        <f t="shared" ca="1" si="227"/>
        <v>#NUM!</v>
      </c>
      <c r="FI83" s="264" t="e">
        <f t="shared" ca="1" si="227"/>
        <v>#NUM!</v>
      </c>
      <c r="FJ83" s="264" t="e">
        <f t="shared" ca="1" si="227"/>
        <v>#NUM!</v>
      </c>
      <c r="FK83" s="264" t="e">
        <f t="shared" ca="1" si="227"/>
        <v>#NUM!</v>
      </c>
      <c r="FL83" s="264" t="e">
        <f t="shared" ca="1" si="227"/>
        <v>#NUM!</v>
      </c>
      <c r="FM83" s="264" t="e">
        <f t="shared" ca="1" si="227"/>
        <v>#NUM!</v>
      </c>
      <c r="FN83" s="264" t="e">
        <f t="shared" ca="1" si="227"/>
        <v>#NUM!</v>
      </c>
      <c r="FO83" s="264" t="e">
        <f t="shared" ca="1" si="227"/>
        <v>#NUM!</v>
      </c>
      <c r="FP83" s="264" t="e">
        <f t="shared" ca="1" si="227"/>
        <v>#NUM!</v>
      </c>
      <c r="FQ83" s="264" t="e">
        <f t="shared" ca="1" si="227"/>
        <v>#NUM!</v>
      </c>
      <c r="FR83" s="264" t="e">
        <f t="shared" ca="1" si="227"/>
        <v>#NUM!</v>
      </c>
      <c r="FS83" s="264" t="e">
        <f t="shared" ca="1" si="227"/>
        <v>#NUM!</v>
      </c>
      <c r="FT83" s="264" t="e">
        <f t="shared" ca="1" si="227"/>
        <v>#NUM!</v>
      </c>
      <c r="FU83" s="264" t="e">
        <f t="shared" ca="1" si="227"/>
        <v>#NUM!</v>
      </c>
      <c r="FV83" s="264" t="e">
        <f t="shared" ca="1" si="227"/>
        <v>#NUM!</v>
      </c>
      <c r="FW83" s="264" t="e">
        <f t="shared" ca="1" si="227"/>
        <v>#NUM!</v>
      </c>
      <c r="FX83" s="264" t="e">
        <f t="shared" ca="1" si="227"/>
        <v>#NUM!</v>
      </c>
      <c r="FY83" s="264" t="e">
        <f t="shared" ca="1" si="227"/>
        <v>#NUM!</v>
      </c>
      <c r="FZ83" s="264" t="e">
        <f t="shared" ca="1" si="227"/>
        <v>#NUM!</v>
      </c>
      <c r="GA83" s="264" t="e">
        <f t="shared" ca="1" si="227"/>
        <v>#NUM!</v>
      </c>
      <c r="GB83" s="264" t="e">
        <f t="shared" ca="1" si="227"/>
        <v>#NUM!</v>
      </c>
      <c r="GC83" s="264" t="e">
        <f t="shared" ca="1" si="227"/>
        <v>#NUM!</v>
      </c>
      <c r="GD83" s="264" t="e">
        <f t="shared" ca="1" si="227"/>
        <v>#NUM!</v>
      </c>
      <c r="GE83" s="264" t="e">
        <f t="shared" ca="1" si="227"/>
        <v>#NUM!</v>
      </c>
      <c r="GF83" s="264" t="e">
        <f t="shared" ca="1" si="227"/>
        <v>#NUM!</v>
      </c>
      <c r="GG83" s="264" t="e">
        <f t="shared" ca="1" si="227"/>
        <v>#NUM!</v>
      </c>
      <c r="GH83" s="264" t="e">
        <f t="shared" ca="1" si="227"/>
        <v>#NUM!</v>
      </c>
      <c r="GI83" s="264" t="e">
        <f t="shared" ca="1" si="227"/>
        <v>#NUM!</v>
      </c>
      <c r="GJ83" s="264" t="e">
        <f t="shared" ca="1" si="227"/>
        <v>#NUM!</v>
      </c>
      <c r="GK83" s="264" t="e">
        <f t="shared" ca="1" si="227"/>
        <v>#NUM!</v>
      </c>
      <c r="GL83" s="264" t="e">
        <f t="shared" ca="1" si="227"/>
        <v>#NUM!</v>
      </c>
      <c r="GM83" s="264" t="e">
        <f t="shared" ca="1" si="227"/>
        <v>#NUM!</v>
      </c>
      <c r="GN83" s="264" t="e">
        <f t="shared" ca="1" si="227"/>
        <v>#NUM!</v>
      </c>
      <c r="GO83" s="264" t="e">
        <f t="shared" ca="1" si="227"/>
        <v>#NUM!</v>
      </c>
      <c r="GP83" s="264" t="e">
        <f t="shared" ca="1" si="227"/>
        <v>#NUM!</v>
      </c>
      <c r="GQ83" s="264" t="e">
        <f t="shared" ca="1" si="227"/>
        <v>#NUM!</v>
      </c>
      <c r="GR83" s="264" t="e">
        <f t="shared" ca="1" si="227"/>
        <v>#NUM!</v>
      </c>
      <c r="GS83" s="264" t="e">
        <f t="shared" ca="1" si="227"/>
        <v>#NUM!</v>
      </c>
      <c r="GT83" s="264" t="e">
        <f t="shared" ca="1" si="227"/>
        <v>#NUM!</v>
      </c>
      <c r="GU83" s="264" t="e">
        <f t="shared" ca="1" si="227"/>
        <v>#NUM!</v>
      </c>
      <c r="GV83" s="264" t="e">
        <f t="shared" ca="1" si="227"/>
        <v>#NUM!</v>
      </c>
      <c r="GW83" s="264" t="e">
        <f t="shared" ca="1" si="227"/>
        <v>#NUM!</v>
      </c>
      <c r="GX83" s="264" t="e">
        <f t="shared" ca="1" si="227"/>
        <v>#NUM!</v>
      </c>
      <c r="GY83" s="264" t="e">
        <f t="shared" ca="1" si="227"/>
        <v>#NUM!</v>
      </c>
      <c r="GZ83" s="264" t="e">
        <f t="shared" ca="1" si="227"/>
        <v>#NUM!</v>
      </c>
      <c r="HA83" s="264" t="e">
        <f t="shared" ca="1" si="227"/>
        <v>#NUM!</v>
      </c>
      <c r="HB83" s="264" t="e">
        <f t="shared" ref="HB83:JL83" ca="1" si="228">HB78-HB82</f>
        <v>#NUM!</v>
      </c>
      <c r="HC83" s="264" t="e">
        <f t="shared" ca="1" si="228"/>
        <v>#NUM!</v>
      </c>
      <c r="HD83" s="264" t="e">
        <f t="shared" ca="1" si="228"/>
        <v>#NUM!</v>
      </c>
      <c r="HE83" s="264" t="e">
        <f t="shared" ca="1" si="228"/>
        <v>#NUM!</v>
      </c>
      <c r="HF83" s="264" t="e">
        <f t="shared" ca="1" si="228"/>
        <v>#NUM!</v>
      </c>
      <c r="HG83" s="264" t="e">
        <f t="shared" ca="1" si="228"/>
        <v>#NUM!</v>
      </c>
      <c r="HH83" s="264" t="e">
        <f t="shared" ca="1" si="228"/>
        <v>#NUM!</v>
      </c>
      <c r="HI83" s="264" t="e">
        <f t="shared" ca="1" si="228"/>
        <v>#NUM!</v>
      </c>
      <c r="HJ83" s="264" t="e">
        <f t="shared" ca="1" si="228"/>
        <v>#NUM!</v>
      </c>
      <c r="HK83" s="264" t="e">
        <f t="shared" ca="1" si="228"/>
        <v>#NUM!</v>
      </c>
      <c r="HL83" s="264" t="e">
        <f t="shared" ca="1" si="228"/>
        <v>#NUM!</v>
      </c>
      <c r="HM83" s="264" t="e">
        <f t="shared" ca="1" si="228"/>
        <v>#NUM!</v>
      </c>
      <c r="HN83" s="264" t="e">
        <f t="shared" ca="1" si="228"/>
        <v>#NUM!</v>
      </c>
      <c r="HO83" s="264" t="e">
        <f t="shared" ca="1" si="228"/>
        <v>#NUM!</v>
      </c>
      <c r="HP83" s="264" t="e">
        <f t="shared" ca="1" si="228"/>
        <v>#NUM!</v>
      </c>
      <c r="HQ83" s="264" t="e">
        <f t="shared" ca="1" si="228"/>
        <v>#NUM!</v>
      </c>
      <c r="HR83" s="264" t="e">
        <f t="shared" ca="1" si="228"/>
        <v>#NUM!</v>
      </c>
      <c r="HS83" s="264" t="e">
        <f t="shared" ca="1" si="228"/>
        <v>#NUM!</v>
      </c>
      <c r="HT83" s="264" t="e">
        <f t="shared" ca="1" si="228"/>
        <v>#NUM!</v>
      </c>
      <c r="HU83" s="264" t="e">
        <f t="shared" ca="1" si="228"/>
        <v>#NUM!</v>
      </c>
      <c r="HV83" s="264" t="e">
        <f t="shared" ca="1" si="228"/>
        <v>#NUM!</v>
      </c>
      <c r="HW83" s="264" t="e">
        <f t="shared" ca="1" si="228"/>
        <v>#NUM!</v>
      </c>
      <c r="HX83" s="264" t="e">
        <f t="shared" ca="1" si="228"/>
        <v>#NUM!</v>
      </c>
      <c r="HY83" s="264" t="e">
        <f t="shared" ca="1" si="228"/>
        <v>#NUM!</v>
      </c>
      <c r="HZ83" s="264" t="e">
        <f t="shared" ca="1" si="228"/>
        <v>#NUM!</v>
      </c>
      <c r="IA83" s="264" t="e">
        <f t="shared" ca="1" si="228"/>
        <v>#NUM!</v>
      </c>
      <c r="IB83" s="264" t="e">
        <f t="shared" ca="1" si="228"/>
        <v>#NUM!</v>
      </c>
      <c r="IC83" s="264" t="e">
        <f t="shared" ca="1" si="228"/>
        <v>#NUM!</v>
      </c>
      <c r="ID83" s="264" t="e">
        <f t="shared" ca="1" si="228"/>
        <v>#NUM!</v>
      </c>
      <c r="IE83" s="264" t="e">
        <f t="shared" ca="1" si="228"/>
        <v>#NUM!</v>
      </c>
      <c r="IF83" s="264" t="e">
        <f t="shared" ca="1" si="228"/>
        <v>#NUM!</v>
      </c>
      <c r="IG83" s="264" t="e">
        <f t="shared" ca="1" si="228"/>
        <v>#NUM!</v>
      </c>
      <c r="IH83" s="264" t="e">
        <f t="shared" ca="1" si="228"/>
        <v>#NUM!</v>
      </c>
      <c r="II83" s="264" t="e">
        <f t="shared" ca="1" si="228"/>
        <v>#NUM!</v>
      </c>
      <c r="IJ83" s="264" t="e">
        <f t="shared" ca="1" si="228"/>
        <v>#NUM!</v>
      </c>
      <c r="IK83" s="264" t="e">
        <f t="shared" ca="1" si="228"/>
        <v>#NUM!</v>
      </c>
      <c r="IL83" s="264" t="e">
        <f t="shared" ca="1" si="228"/>
        <v>#NUM!</v>
      </c>
      <c r="IM83" s="264" t="e">
        <f t="shared" ca="1" si="228"/>
        <v>#NUM!</v>
      </c>
      <c r="IN83" s="264" t="e">
        <f t="shared" ca="1" si="228"/>
        <v>#NUM!</v>
      </c>
      <c r="IO83" s="264" t="e">
        <f t="shared" ca="1" si="228"/>
        <v>#NUM!</v>
      </c>
      <c r="IP83" s="264" t="e">
        <f t="shared" ca="1" si="228"/>
        <v>#NUM!</v>
      </c>
      <c r="IQ83" s="264" t="e">
        <f t="shared" ca="1" si="228"/>
        <v>#NUM!</v>
      </c>
      <c r="IR83" s="264" t="e">
        <f t="shared" ca="1" si="228"/>
        <v>#NUM!</v>
      </c>
      <c r="IS83" s="264" t="e">
        <f t="shared" ca="1" si="228"/>
        <v>#NUM!</v>
      </c>
      <c r="IT83" s="264" t="e">
        <f t="shared" ca="1" si="228"/>
        <v>#NUM!</v>
      </c>
      <c r="IU83" s="264" t="e">
        <f t="shared" ca="1" si="228"/>
        <v>#NUM!</v>
      </c>
      <c r="IV83" s="264" t="e">
        <f t="shared" ca="1" si="228"/>
        <v>#NUM!</v>
      </c>
      <c r="IW83" s="264" t="e">
        <f t="shared" ca="1" si="228"/>
        <v>#NUM!</v>
      </c>
      <c r="IX83" s="264" t="e">
        <f t="shared" ca="1" si="228"/>
        <v>#NUM!</v>
      </c>
      <c r="IY83" s="264" t="e">
        <f t="shared" ca="1" si="228"/>
        <v>#NUM!</v>
      </c>
      <c r="IZ83" s="264" t="e">
        <f t="shared" ca="1" si="228"/>
        <v>#NUM!</v>
      </c>
      <c r="JA83" s="264" t="e">
        <f t="shared" ca="1" si="228"/>
        <v>#NUM!</v>
      </c>
      <c r="JB83" s="264" t="e">
        <f t="shared" ca="1" si="228"/>
        <v>#NUM!</v>
      </c>
      <c r="JC83" s="264" t="e">
        <f t="shared" ca="1" si="228"/>
        <v>#NUM!</v>
      </c>
      <c r="JD83" s="264" t="e">
        <f t="shared" ca="1" si="228"/>
        <v>#NUM!</v>
      </c>
      <c r="JE83" s="264" t="e">
        <f t="shared" ca="1" si="228"/>
        <v>#NUM!</v>
      </c>
      <c r="JF83" s="264" t="e">
        <f t="shared" ca="1" si="228"/>
        <v>#NUM!</v>
      </c>
      <c r="JG83" s="264" t="e">
        <f t="shared" ca="1" si="228"/>
        <v>#NUM!</v>
      </c>
      <c r="JH83" s="264" t="e">
        <f t="shared" ca="1" si="228"/>
        <v>#NUM!</v>
      </c>
      <c r="JI83" s="264" t="e">
        <f t="shared" ca="1" si="228"/>
        <v>#NUM!</v>
      </c>
      <c r="JJ83" s="264" t="e">
        <f t="shared" ca="1" si="228"/>
        <v>#NUM!</v>
      </c>
      <c r="JK83" s="264" t="e">
        <f t="shared" ca="1" si="228"/>
        <v>#NUM!</v>
      </c>
      <c r="JL83" s="264" t="e">
        <f t="shared" ca="1" si="228"/>
        <v>#NUM!</v>
      </c>
      <c r="JM83" s="251" t="s">
        <v>321</v>
      </c>
    </row>
    <row r="84" spans="1:273" x14ac:dyDescent="0.25">
      <c r="C84" s="252"/>
      <c r="D84" s="252"/>
      <c r="E84" s="261"/>
      <c r="F84" s="252"/>
      <c r="G84" s="252"/>
      <c r="H84" s="252"/>
      <c r="I84" s="264"/>
      <c r="J84" s="264"/>
      <c r="K84" s="264"/>
      <c r="L84" s="264"/>
      <c r="M84" s="264"/>
      <c r="N84" s="264"/>
      <c r="O84" s="264"/>
      <c r="P84" s="264"/>
      <c r="Q84" s="264"/>
      <c r="R84" s="264"/>
      <c r="S84" s="264"/>
      <c r="T84" s="264"/>
      <c r="U84" s="264"/>
      <c r="V84" s="264"/>
      <c r="W84" s="264"/>
      <c r="X84" s="264"/>
      <c r="Y84" s="264"/>
      <c r="Z84" s="264"/>
      <c r="AA84" s="264"/>
      <c r="AB84" s="264"/>
      <c r="AC84" s="264"/>
      <c r="AD84" s="264"/>
      <c r="EF84" s="231"/>
      <c r="EG84" s="231"/>
      <c r="EH84" s="231"/>
      <c r="EI84" s="231"/>
      <c r="EJ84" s="231"/>
      <c r="EK84" s="231"/>
      <c r="EL84" s="231"/>
      <c r="EM84" s="231"/>
      <c r="EN84" s="231"/>
      <c r="EO84" s="231"/>
      <c r="JM84" s="92" t="s">
        <v>321</v>
      </c>
    </row>
    <row r="85" spans="1:273" s="251" customFormat="1" x14ac:dyDescent="0.25">
      <c r="A85" s="260"/>
      <c r="B85" s="300"/>
      <c r="C85" s="233" t="s">
        <v>56</v>
      </c>
      <c r="D85" s="233"/>
      <c r="E85" s="312" t="e">
        <f xml:space="preserve"> E114 / Inputs!$F$33 * (1 - Inputs!$F$33)</f>
        <v>#DIV/0!</v>
      </c>
      <c r="F85" s="229" t="s">
        <v>22</v>
      </c>
      <c r="G85" s="302">
        <f>SUM(I85:JL85)</f>
        <v>0</v>
      </c>
      <c r="H85" s="233"/>
      <c r="I85" s="302">
        <f>IF(I19=1,$E$85, 0)</f>
        <v>0</v>
      </c>
      <c r="J85" s="302">
        <f t="shared" ref="J85:BU85" si="229">IF(J19=1,$E$85, 0)</f>
        <v>0</v>
      </c>
      <c r="K85" s="302">
        <f t="shared" si="229"/>
        <v>0</v>
      </c>
      <c r="L85" s="302">
        <f t="shared" si="229"/>
        <v>0</v>
      </c>
      <c r="M85" s="302">
        <f t="shared" si="229"/>
        <v>0</v>
      </c>
      <c r="N85" s="302">
        <f t="shared" si="229"/>
        <v>0</v>
      </c>
      <c r="O85" s="302">
        <f t="shared" si="229"/>
        <v>0</v>
      </c>
      <c r="P85" s="302">
        <f t="shared" si="229"/>
        <v>0</v>
      </c>
      <c r="Q85" s="302">
        <f t="shared" si="229"/>
        <v>0</v>
      </c>
      <c r="R85" s="302">
        <f t="shared" si="229"/>
        <v>0</v>
      </c>
      <c r="S85" s="302">
        <f t="shared" si="229"/>
        <v>0</v>
      </c>
      <c r="T85" s="302">
        <f t="shared" si="229"/>
        <v>0</v>
      </c>
      <c r="U85" s="302">
        <f t="shared" si="229"/>
        <v>0</v>
      </c>
      <c r="V85" s="302">
        <f t="shared" si="229"/>
        <v>0</v>
      </c>
      <c r="W85" s="302">
        <f t="shared" si="229"/>
        <v>0</v>
      </c>
      <c r="X85" s="302">
        <f t="shared" si="229"/>
        <v>0</v>
      </c>
      <c r="Y85" s="302">
        <f t="shared" si="229"/>
        <v>0</v>
      </c>
      <c r="Z85" s="302">
        <f t="shared" si="229"/>
        <v>0</v>
      </c>
      <c r="AA85" s="302">
        <f t="shared" si="229"/>
        <v>0</v>
      </c>
      <c r="AB85" s="302">
        <f t="shared" si="229"/>
        <v>0</v>
      </c>
      <c r="AC85" s="302">
        <f t="shared" si="229"/>
        <v>0</v>
      </c>
      <c r="AD85" s="302">
        <f t="shared" si="229"/>
        <v>0</v>
      </c>
      <c r="AE85" s="302">
        <f t="shared" si="229"/>
        <v>0</v>
      </c>
      <c r="AF85" s="302">
        <f t="shared" si="229"/>
        <v>0</v>
      </c>
      <c r="AG85" s="302">
        <f t="shared" si="229"/>
        <v>0</v>
      </c>
      <c r="AH85" s="302">
        <f t="shared" si="229"/>
        <v>0</v>
      </c>
      <c r="AI85" s="302">
        <f t="shared" si="229"/>
        <v>0</v>
      </c>
      <c r="AJ85" s="302">
        <f t="shared" si="229"/>
        <v>0</v>
      </c>
      <c r="AK85" s="302">
        <f t="shared" si="229"/>
        <v>0</v>
      </c>
      <c r="AL85" s="302">
        <f t="shared" si="229"/>
        <v>0</v>
      </c>
      <c r="AM85" s="302">
        <f t="shared" si="229"/>
        <v>0</v>
      </c>
      <c r="AN85" s="302">
        <f t="shared" si="229"/>
        <v>0</v>
      </c>
      <c r="AO85" s="302">
        <f t="shared" si="229"/>
        <v>0</v>
      </c>
      <c r="AP85" s="302">
        <f t="shared" si="229"/>
        <v>0</v>
      </c>
      <c r="AQ85" s="302">
        <f t="shared" si="229"/>
        <v>0</v>
      </c>
      <c r="AR85" s="302">
        <f t="shared" si="229"/>
        <v>0</v>
      </c>
      <c r="AS85" s="302">
        <f t="shared" si="229"/>
        <v>0</v>
      </c>
      <c r="AT85" s="302">
        <f t="shared" si="229"/>
        <v>0</v>
      </c>
      <c r="AU85" s="302">
        <f t="shared" si="229"/>
        <v>0</v>
      </c>
      <c r="AV85" s="302">
        <f t="shared" si="229"/>
        <v>0</v>
      </c>
      <c r="AW85" s="302">
        <f t="shared" si="229"/>
        <v>0</v>
      </c>
      <c r="AX85" s="302">
        <f t="shared" si="229"/>
        <v>0</v>
      </c>
      <c r="AY85" s="302">
        <f t="shared" si="229"/>
        <v>0</v>
      </c>
      <c r="AZ85" s="302">
        <f t="shared" si="229"/>
        <v>0</v>
      </c>
      <c r="BA85" s="302">
        <f t="shared" si="229"/>
        <v>0</v>
      </c>
      <c r="BB85" s="302">
        <f t="shared" si="229"/>
        <v>0</v>
      </c>
      <c r="BC85" s="302">
        <f t="shared" si="229"/>
        <v>0</v>
      </c>
      <c r="BD85" s="302">
        <f t="shared" si="229"/>
        <v>0</v>
      </c>
      <c r="BE85" s="302">
        <f t="shared" si="229"/>
        <v>0</v>
      </c>
      <c r="BF85" s="302">
        <f t="shared" si="229"/>
        <v>0</v>
      </c>
      <c r="BG85" s="302">
        <f t="shared" si="229"/>
        <v>0</v>
      </c>
      <c r="BH85" s="302">
        <f t="shared" si="229"/>
        <v>0</v>
      </c>
      <c r="BI85" s="302">
        <f t="shared" si="229"/>
        <v>0</v>
      </c>
      <c r="BJ85" s="302">
        <f t="shared" si="229"/>
        <v>0</v>
      </c>
      <c r="BK85" s="302">
        <f t="shared" si="229"/>
        <v>0</v>
      </c>
      <c r="BL85" s="302">
        <f t="shared" si="229"/>
        <v>0</v>
      </c>
      <c r="BM85" s="302">
        <f t="shared" si="229"/>
        <v>0</v>
      </c>
      <c r="BN85" s="302">
        <f t="shared" si="229"/>
        <v>0</v>
      </c>
      <c r="BO85" s="302">
        <f t="shared" si="229"/>
        <v>0</v>
      </c>
      <c r="BP85" s="302">
        <f t="shared" si="229"/>
        <v>0</v>
      </c>
      <c r="BQ85" s="302">
        <f t="shared" si="229"/>
        <v>0</v>
      </c>
      <c r="BR85" s="302">
        <f t="shared" si="229"/>
        <v>0</v>
      </c>
      <c r="BS85" s="302">
        <f t="shared" si="229"/>
        <v>0</v>
      </c>
      <c r="BT85" s="302">
        <f t="shared" si="229"/>
        <v>0</v>
      </c>
      <c r="BU85" s="302">
        <f t="shared" si="229"/>
        <v>0</v>
      </c>
      <c r="BV85" s="302">
        <f t="shared" ref="BV85:EG85" si="230">IF(BV19=1,$E$85, 0)</f>
        <v>0</v>
      </c>
      <c r="BW85" s="302">
        <f t="shared" si="230"/>
        <v>0</v>
      </c>
      <c r="BX85" s="302">
        <f t="shared" si="230"/>
        <v>0</v>
      </c>
      <c r="BY85" s="302">
        <f t="shared" si="230"/>
        <v>0</v>
      </c>
      <c r="BZ85" s="302">
        <f t="shared" si="230"/>
        <v>0</v>
      </c>
      <c r="CA85" s="302">
        <f t="shared" si="230"/>
        <v>0</v>
      </c>
      <c r="CB85" s="302">
        <f t="shared" si="230"/>
        <v>0</v>
      </c>
      <c r="CC85" s="302">
        <f t="shared" si="230"/>
        <v>0</v>
      </c>
      <c r="CD85" s="302">
        <f t="shared" si="230"/>
        <v>0</v>
      </c>
      <c r="CE85" s="302">
        <f t="shared" si="230"/>
        <v>0</v>
      </c>
      <c r="CF85" s="302">
        <f t="shared" si="230"/>
        <v>0</v>
      </c>
      <c r="CG85" s="302">
        <f t="shared" si="230"/>
        <v>0</v>
      </c>
      <c r="CH85" s="302">
        <f t="shared" si="230"/>
        <v>0</v>
      </c>
      <c r="CI85" s="302">
        <f t="shared" si="230"/>
        <v>0</v>
      </c>
      <c r="CJ85" s="302">
        <f t="shared" si="230"/>
        <v>0</v>
      </c>
      <c r="CK85" s="302">
        <f t="shared" si="230"/>
        <v>0</v>
      </c>
      <c r="CL85" s="302">
        <f t="shared" si="230"/>
        <v>0</v>
      </c>
      <c r="CM85" s="302">
        <f t="shared" si="230"/>
        <v>0</v>
      </c>
      <c r="CN85" s="302">
        <f t="shared" si="230"/>
        <v>0</v>
      </c>
      <c r="CO85" s="302">
        <f t="shared" si="230"/>
        <v>0</v>
      </c>
      <c r="CP85" s="302">
        <f t="shared" si="230"/>
        <v>0</v>
      </c>
      <c r="CQ85" s="302">
        <f t="shared" si="230"/>
        <v>0</v>
      </c>
      <c r="CR85" s="302">
        <f t="shared" si="230"/>
        <v>0</v>
      </c>
      <c r="CS85" s="302">
        <f t="shared" si="230"/>
        <v>0</v>
      </c>
      <c r="CT85" s="302">
        <f t="shared" si="230"/>
        <v>0</v>
      </c>
      <c r="CU85" s="302">
        <f t="shared" si="230"/>
        <v>0</v>
      </c>
      <c r="CV85" s="302">
        <f t="shared" si="230"/>
        <v>0</v>
      </c>
      <c r="CW85" s="302">
        <f t="shared" si="230"/>
        <v>0</v>
      </c>
      <c r="CX85" s="302">
        <f t="shared" si="230"/>
        <v>0</v>
      </c>
      <c r="CY85" s="302">
        <f t="shared" si="230"/>
        <v>0</v>
      </c>
      <c r="CZ85" s="302">
        <f t="shared" si="230"/>
        <v>0</v>
      </c>
      <c r="DA85" s="302">
        <f t="shared" si="230"/>
        <v>0</v>
      </c>
      <c r="DB85" s="302">
        <f t="shared" si="230"/>
        <v>0</v>
      </c>
      <c r="DC85" s="302">
        <f t="shared" si="230"/>
        <v>0</v>
      </c>
      <c r="DD85" s="302">
        <f t="shared" si="230"/>
        <v>0</v>
      </c>
      <c r="DE85" s="302">
        <f t="shared" si="230"/>
        <v>0</v>
      </c>
      <c r="DF85" s="302">
        <f t="shared" si="230"/>
        <v>0</v>
      </c>
      <c r="DG85" s="302">
        <f t="shared" si="230"/>
        <v>0</v>
      </c>
      <c r="DH85" s="302">
        <f t="shared" si="230"/>
        <v>0</v>
      </c>
      <c r="DI85" s="302">
        <f t="shared" si="230"/>
        <v>0</v>
      </c>
      <c r="DJ85" s="302">
        <f t="shared" si="230"/>
        <v>0</v>
      </c>
      <c r="DK85" s="302">
        <f t="shared" si="230"/>
        <v>0</v>
      </c>
      <c r="DL85" s="302">
        <f t="shared" si="230"/>
        <v>0</v>
      </c>
      <c r="DM85" s="302">
        <f t="shared" si="230"/>
        <v>0</v>
      </c>
      <c r="DN85" s="302">
        <f t="shared" si="230"/>
        <v>0</v>
      </c>
      <c r="DO85" s="302">
        <f t="shared" si="230"/>
        <v>0</v>
      </c>
      <c r="DP85" s="302">
        <f t="shared" si="230"/>
        <v>0</v>
      </c>
      <c r="DQ85" s="302">
        <f t="shared" si="230"/>
        <v>0</v>
      </c>
      <c r="DR85" s="302">
        <f t="shared" si="230"/>
        <v>0</v>
      </c>
      <c r="DS85" s="302">
        <f t="shared" si="230"/>
        <v>0</v>
      </c>
      <c r="DT85" s="302">
        <f t="shared" si="230"/>
        <v>0</v>
      </c>
      <c r="DU85" s="302">
        <f t="shared" si="230"/>
        <v>0</v>
      </c>
      <c r="DV85" s="302">
        <f t="shared" si="230"/>
        <v>0</v>
      </c>
      <c r="DW85" s="302">
        <f t="shared" si="230"/>
        <v>0</v>
      </c>
      <c r="DX85" s="302">
        <f t="shared" si="230"/>
        <v>0</v>
      </c>
      <c r="DY85" s="302">
        <f t="shared" si="230"/>
        <v>0</v>
      </c>
      <c r="DZ85" s="302">
        <f t="shared" si="230"/>
        <v>0</v>
      </c>
      <c r="EA85" s="302">
        <f t="shared" si="230"/>
        <v>0</v>
      </c>
      <c r="EB85" s="302">
        <f t="shared" si="230"/>
        <v>0</v>
      </c>
      <c r="EC85" s="302">
        <f t="shared" si="230"/>
        <v>0</v>
      </c>
      <c r="ED85" s="302">
        <f t="shared" si="230"/>
        <v>0</v>
      </c>
      <c r="EE85" s="302">
        <f t="shared" si="230"/>
        <v>0</v>
      </c>
      <c r="EF85" s="302">
        <f t="shared" si="230"/>
        <v>0</v>
      </c>
      <c r="EG85" s="302">
        <f t="shared" si="230"/>
        <v>0</v>
      </c>
      <c r="EH85" s="302">
        <f t="shared" ref="EH85:GS85" si="231">IF(EH19=1,$E$85, 0)</f>
        <v>0</v>
      </c>
      <c r="EI85" s="302">
        <f t="shared" si="231"/>
        <v>0</v>
      </c>
      <c r="EJ85" s="302">
        <f t="shared" si="231"/>
        <v>0</v>
      </c>
      <c r="EK85" s="302">
        <f t="shared" si="231"/>
        <v>0</v>
      </c>
      <c r="EL85" s="302">
        <f t="shared" si="231"/>
        <v>0</v>
      </c>
      <c r="EM85" s="302">
        <f t="shared" si="231"/>
        <v>0</v>
      </c>
      <c r="EN85" s="302">
        <f t="shared" si="231"/>
        <v>0</v>
      </c>
      <c r="EO85" s="302">
        <f t="shared" si="231"/>
        <v>0</v>
      </c>
      <c r="EP85" s="302">
        <f t="shared" si="231"/>
        <v>0</v>
      </c>
      <c r="EQ85" s="302">
        <f t="shared" si="231"/>
        <v>0</v>
      </c>
      <c r="ER85" s="302">
        <f t="shared" si="231"/>
        <v>0</v>
      </c>
      <c r="ES85" s="302">
        <f t="shared" si="231"/>
        <v>0</v>
      </c>
      <c r="ET85" s="302">
        <f t="shared" si="231"/>
        <v>0</v>
      </c>
      <c r="EU85" s="302">
        <f t="shared" si="231"/>
        <v>0</v>
      </c>
      <c r="EV85" s="302">
        <f t="shared" si="231"/>
        <v>0</v>
      </c>
      <c r="EW85" s="302">
        <f t="shared" si="231"/>
        <v>0</v>
      </c>
      <c r="EX85" s="302">
        <f t="shared" si="231"/>
        <v>0</v>
      </c>
      <c r="EY85" s="302">
        <f t="shared" si="231"/>
        <v>0</v>
      </c>
      <c r="EZ85" s="302">
        <f t="shared" si="231"/>
        <v>0</v>
      </c>
      <c r="FA85" s="302">
        <f t="shared" si="231"/>
        <v>0</v>
      </c>
      <c r="FB85" s="302">
        <f t="shared" si="231"/>
        <v>0</v>
      </c>
      <c r="FC85" s="302">
        <f t="shared" si="231"/>
        <v>0</v>
      </c>
      <c r="FD85" s="302">
        <f t="shared" si="231"/>
        <v>0</v>
      </c>
      <c r="FE85" s="302">
        <f t="shared" si="231"/>
        <v>0</v>
      </c>
      <c r="FF85" s="302">
        <f t="shared" si="231"/>
        <v>0</v>
      </c>
      <c r="FG85" s="302">
        <f t="shared" si="231"/>
        <v>0</v>
      </c>
      <c r="FH85" s="302">
        <f t="shared" si="231"/>
        <v>0</v>
      </c>
      <c r="FI85" s="302">
        <f t="shared" si="231"/>
        <v>0</v>
      </c>
      <c r="FJ85" s="302">
        <f t="shared" si="231"/>
        <v>0</v>
      </c>
      <c r="FK85" s="302">
        <f t="shared" si="231"/>
        <v>0</v>
      </c>
      <c r="FL85" s="302">
        <f t="shared" si="231"/>
        <v>0</v>
      </c>
      <c r="FM85" s="302">
        <f t="shared" si="231"/>
        <v>0</v>
      </c>
      <c r="FN85" s="302">
        <f t="shared" si="231"/>
        <v>0</v>
      </c>
      <c r="FO85" s="302">
        <f t="shared" si="231"/>
        <v>0</v>
      </c>
      <c r="FP85" s="302">
        <f t="shared" si="231"/>
        <v>0</v>
      </c>
      <c r="FQ85" s="302">
        <f t="shared" si="231"/>
        <v>0</v>
      </c>
      <c r="FR85" s="302">
        <f t="shared" si="231"/>
        <v>0</v>
      </c>
      <c r="FS85" s="302">
        <f t="shared" si="231"/>
        <v>0</v>
      </c>
      <c r="FT85" s="302">
        <f t="shared" si="231"/>
        <v>0</v>
      </c>
      <c r="FU85" s="302">
        <f t="shared" si="231"/>
        <v>0</v>
      </c>
      <c r="FV85" s="302">
        <f t="shared" si="231"/>
        <v>0</v>
      </c>
      <c r="FW85" s="302">
        <f t="shared" si="231"/>
        <v>0</v>
      </c>
      <c r="FX85" s="302">
        <f t="shared" si="231"/>
        <v>0</v>
      </c>
      <c r="FY85" s="302">
        <f t="shared" si="231"/>
        <v>0</v>
      </c>
      <c r="FZ85" s="302">
        <f t="shared" si="231"/>
        <v>0</v>
      </c>
      <c r="GA85" s="302">
        <f t="shared" si="231"/>
        <v>0</v>
      </c>
      <c r="GB85" s="302">
        <f t="shared" si="231"/>
        <v>0</v>
      </c>
      <c r="GC85" s="302">
        <f t="shared" si="231"/>
        <v>0</v>
      </c>
      <c r="GD85" s="302">
        <f t="shared" si="231"/>
        <v>0</v>
      </c>
      <c r="GE85" s="302">
        <f t="shared" si="231"/>
        <v>0</v>
      </c>
      <c r="GF85" s="302">
        <f t="shared" si="231"/>
        <v>0</v>
      </c>
      <c r="GG85" s="302">
        <f t="shared" si="231"/>
        <v>0</v>
      </c>
      <c r="GH85" s="302">
        <f t="shared" si="231"/>
        <v>0</v>
      </c>
      <c r="GI85" s="302">
        <f t="shared" si="231"/>
        <v>0</v>
      </c>
      <c r="GJ85" s="302">
        <f t="shared" si="231"/>
        <v>0</v>
      </c>
      <c r="GK85" s="302">
        <f t="shared" si="231"/>
        <v>0</v>
      </c>
      <c r="GL85" s="302">
        <f t="shared" si="231"/>
        <v>0</v>
      </c>
      <c r="GM85" s="302">
        <f t="shared" si="231"/>
        <v>0</v>
      </c>
      <c r="GN85" s="302">
        <f t="shared" si="231"/>
        <v>0</v>
      </c>
      <c r="GO85" s="302">
        <f t="shared" si="231"/>
        <v>0</v>
      </c>
      <c r="GP85" s="302">
        <f t="shared" si="231"/>
        <v>0</v>
      </c>
      <c r="GQ85" s="302">
        <f t="shared" si="231"/>
        <v>0</v>
      </c>
      <c r="GR85" s="302">
        <f t="shared" si="231"/>
        <v>0</v>
      </c>
      <c r="GS85" s="302">
        <f t="shared" si="231"/>
        <v>0</v>
      </c>
      <c r="GT85" s="302">
        <f t="shared" ref="GT85:JE85" si="232">IF(GT19=1,$E$85, 0)</f>
        <v>0</v>
      </c>
      <c r="GU85" s="302">
        <f t="shared" si="232"/>
        <v>0</v>
      </c>
      <c r="GV85" s="302">
        <f t="shared" si="232"/>
        <v>0</v>
      </c>
      <c r="GW85" s="302">
        <f t="shared" si="232"/>
        <v>0</v>
      </c>
      <c r="GX85" s="302">
        <f t="shared" si="232"/>
        <v>0</v>
      </c>
      <c r="GY85" s="302">
        <f t="shared" si="232"/>
        <v>0</v>
      </c>
      <c r="GZ85" s="302">
        <f t="shared" si="232"/>
        <v>0</v>
      </c>
      <c r="HA85" s="302">
        <f t="shared" si="232"/>
        <v>0</v>
      </c>
      <c r="HB85" s="302">
        <f t="shared" si="232"/>
        <v>0</v>
      </c>
      <c r="HC85" s="302">
        <f t="shared" si="232"/>
        <v>0</v>
      </c>
      <c r="HD85" s="302">
        <f t="shared" si="232"/>
        <v>0</v>
      </c>
      <c r="HE85" s="302">
        <f t="shared" si="232"/>
        <v>0</v>
      </c>
      <c r="HF85" s="302">
        <f t="shared" si="232"/>
        <v>0</v>
      </c>
      <c r="HG85" s="302">
        <f t="shared" si="232"/>
        <v>0</v>
      </c>
      <c r="HH85" s="302">
        <f t="shared" si="232"/>
        <v>0</v>
      </c>
      <c r="HI85" s="302">
        <f t="shared" si="232"/>
        <v>0</v>
      </c>
      <c r="HJ85" s="302">
        <f t="shared" si="232"/>
        <v>0</v>
      </c>
      <c r="HK85" s="302">
        <f t="shared" si="232"/>
        <v>0</v>
      </c>
      <c r="HL85" s="302">
        <f t="shared" si="232"/>
        <v>0</v>
      </c>
      <c r="HM85" s="302">
        <f t="shared" si="232"/>
        <v>0</v>
      </c>
      <c r="HN85" s="302">
        <f t="shared" si="232"/>
        <v>0</v>
      </c>
      <c r="HO85" s="302">
        <f t="shared" si="232"/>
        <v>0</v>
      </c>
      <c r="HP85" s="302">
        <f t="shared" si="232"/>
        <v>0</v>
      </c>
      <c r="HQ85" s="302">
        <f t="shared" si="232"/>
        <v>0</v>
      </c>
      <c r="HR85" s="302">
        <f t="shared" si="232"/>
        <v>0</v>
      </c>
      <c r="HS85" s="302">
        <f t="shared" si="232"/>
        <v>0</v>
      </c>
      <c r="HT85" s="302">
        <f t="shared" si="232"/>
        <v>0</v>
      </c>
      <c r="HU85" s="302">
        <f t="shared" si="232"/>
        <v>0</v>
      </c>
      <c r="HV85" s="302">
        <f t="shared" si="232"/>
        <v>0</v>
      </c>
      <c r="HW85" s="302">
        <f t="shared" si="232"/>
        <v>0</v>
      </c>
      <c r="HX85" s="302">
        <f t="shared" si="232"/>
        <v>0</v>
      </c>
      <c r="HY85" s="302">
        <f t="shared" si="232"/>
        <v>0</v>
      </c>
      <c r="HZ85" s="302">
        <f t="shared" si="232"/>
        <v>0</v>
      </c>
      <c r="IA85" s="302">
        <f t="shared" si="232"/>
        <v>0</v>
      </c>
      <c r="IB85" s="302">
        <f t="shared" si="232"/>
        <v>0</v>
      </c>
      <c r="IC85" s="302">
        <f t="shared" si="232"/>
        <v>0</v>
      </c>
      <c r="ID85" s="302">
        <f t="shared" si="232"/>
        <v>0</v>
      </c>
      <c r="IE85" s="302">
        <f t="shared" si="232"/>
        <v>0</v>
      </c>
      <c r="IF85" s="302">
        <f t="shared" si="232"/>
        <v>0</v>
      </c>
      <c r="IG85" s="302">
        <f t="shared" si="232"/>
        <v>0</v>
      </c>
      <c r="IH85" s="302">
        <f t="shared" si="232"/>
        <v>0</v>
      </c>
      <c r="II85" s="302">
        <f t="shared" si="232"/>
        <v>0</v>
      </c>
      <c r="IJ85" s="302">
        <f t="shared" si="232"/>
        <v>0</v>
      </c>
      <c r="IK85" s="302">
        <f t="shared" si="232"/>
        <v>0</v>
      </c>
      <c r="IL85" s="302">
        <f t="shared" si="232"/>
        <v>0</v>
      </c>
      <c r="IM85" s="302">
        <f t="shared" si="232"/>
        <v>0</v>
      </c>
      <c r="IN85" s="302">
        <f t="shared" si="232"/>
        <v>0</v>
      </c>
      <c r="IO85" s="302">
        <f t="shared" si="232"/>
        <v>0</v>
      </c>
      <c r="IP85" s="302">
        <f t="shared" si="232"/>
        <v>0</v>
      </c>
      <c r="IQ85" s="302">
        <f t="shared" si="232"/>
        <v>0</v>
      </c>
      <c r="IR85" s="302">
        <f t="shared" si="232"/>
        <v>0</v>
      </c>
      <c r="IS85" s="302">
        <f t="shared" si="232"/>
        <v>0</v>
      </c>
      <c r="IT85" s="302">
        <f t="shared" si="232"/>
        <v>0</v>
      </c>
      <c r="IU85" s="302">
        <f t="shared" si="232"/>
        <v>0</v>
      </c>
      <c r="IV85" s="302">
        <f t="shared" si="232"/>
        <v>0</v>
      </c>
      <c r="IW85" s="302">
        <f t="shared" si="232"/>
        <v>0</v>
      </c>
      <c r="IX85" s="302">
        <f t="shared" si="232"/>
        <v>0</v>
      </c>
      <c r="IY85" s="302">
        <f t="shared" si="232"/>
        <v>0</v>
      </c>
      <c r="IZ85" s="302">
        <f t="shared" si="232"/>
        <v>0</v>
      </c>
      <c r="JA85" s="302">
        <f t="shared" si="232"/>
        <v>0</v>
      </c>
      <c r="JB85" s="302">
        <f t="shared" si="232"/>
        <v>0</v>
      </c>
      <c r="JC85" s="302">
        <f t="shared" si="232"/>
        <v>0</v>
      </c>
      <c r="JD85" s="302">
        <f t="shared" si="232"/>
        <v>0</v>
      </c>
      <c r="JE85" s="302">
        <f t="shared" si="232"/>
        <v>0</v>
      </c>
      <c r="JF85" s="302">
        <f t="shared" ref="JF85:JL85" si="233">IF(JF19=1,$E$85, 0)</f>
        <v>0</v>
      </c>
      <c r="JG85" s="302">
        <f t="shared" si="233"/>
        <v>0</v>
      </c>
      <c r="JH85" s="302">
        <f t="shared" si="233"/>
        <v>0</v>
      </c>
      <c r="JI85" s="302">
        <f t="shared" si="233"/>
        <v>0</v>
      </c>
      <c r="JJ85" s="302">
        <f t="shared" si="233"/>
        <v>0</v>
      </c>
      <c r="JK85" s="302">
        <f t="shared" si="233"/>
        <v>0</v>
      </c>
      <c r="JL85" s="302">
        <f t="shared" si="233"/>
        <v>0</v>
      </c>
      <c r="JM85" s="251" t="s">
        <v>321</v>
      </c>
    </row>
    <row r="86" spans="1:273" s="251" customFormat="1" ht="15" customHeight="1" x14ac:dyDescent="0.25">
      <c r="A86" s="260"/>
      <c r="B86" s="300"/>
      <c r="C86" s="233" t="s">
        <v>64</v>
      </c>
      <c r="D86" s="233"/>
      <c r="E86" s="313"/>
      <c r="F86" s="229" t="s">
        <v>22</v>
      </c>
      <c r="G86" s="302" t="e">
        <f ca="1">SUM(I86:JL86)</f>
        <v>#NUM!</v>
      </c>
      <c r="H86" s="233"/>
      <c r="I86" s="302" t="e">
        <f ca="1">I82-I85-0.0001</f>
        <v>#NUM!</v>
      </c>
      <c r="J86" s="302" t="e">
        <f ca="1">J82-J85</f>
        <v>#NUM!</v>
      </c>
      <c r="K86" s="302" t="e">
        <f ca="1">K82-K85</f>
        <v>#NUM!</v>
      </c>
      <c r="L86" s="302" t="e">
        <f ca="1">L82-L85</f>
        <v>#NUM!</v>
      </c>
      <c r="M86" s="302" t="e">
        <f t="shared" ref="M86:BX86" ca="1" si="234">M82-M85</f>
        <v>#NUM!</v>
      </c>
      <c r="N86" s="302" t="e">
        <f t="shared" ca="1" si="234"/>
        <v>#NUM!</v>
      </c>
      <c r="O86" s="302" t="e">
        <f t="shared" ca="1" si="234"/>
        <v>#NUM!</v>
      </c>
      <c r="P86" s="302" t="e">
        <f t="shared" ca="1" si="234"/>
        <v>#NUM!</v>
      </c>
      <c r="Q86" s="302" t="e">
        <f t="shared" ca="1" si="234"/>
        <v>#NUM!</v>
      </c>
      <c r="R86" s="302" t="e">
        <f t="shared" ca="1" si="234"/>
        <v>#NUM!</v>
      </c>
      <c r="S86" s="302" t="e">
        <f t="shared" ca="1" si="234"/>
        <v>#NUM!</v>
      </c>
      <c r="T86" s="302" t="e">
        <f t="shared" ca="1" si="234"/>
        <v>#NUM!</v>
      </c>
      <c r="U86" s="302" t="e">
        <f t="shared" ca="1" si="234"/>
        <v>#NUM!</v>
      </c>
      <c r="V86" s="302" t="e">
        <f t="shared" ca="1" si="234"/>
        <v>#NUM!</v>
      </c>
      <c r="W86" s="302" t="e">
        <f t="shared" ca="1" si="234"/>
        <v>#NUM!</v>
      </c>
      <c r="X86" s="302" t="e">
        <f t="shared" ca="1" si="234"/>
        <v>#NUM!</v>
      </c>
      <c r="Y86" s="302" t="e">
        <f t="shared" ca="1" si="234"/>
        <v>#NUM!</v>
      </c>
      <c r="Z86" s="302" t="e">
        <f t="shared" ca="1" si="234"/>
        <v>#NUM!</v>
      </c>
      <c r="AA86" s="302" t="e">
        <f t="shared" ca="1" si="234"/>
        <v>#NUM!</v>
      </c>
      <c r="AB86" s="302" t="e">
        <f t="shared" ca="1" si="234"/>
        <v>#NUM!</v>
      </c>
      <c r="AC86" s="302" t="e">
        <f t="shared" ca="1" si="234"/>
        <v>#NUM!</v>
      </c>
      <c r="AD86" s="302" t="e">
        <f t="shared" ca="1" si="234"/>
        <v>#NUM!</v>
      </c>
      <c r="AE86" s="302" t="e">
        <f t="shared" ca="1" si="234"/>
        <v>#NUM!</v>
      </c>
      <c r="AF86" s="302" t="e">
        <f t="shared" ca="1" si="234"/>
        <v>#NUM!</v>
      </c>
      <c r="AG86" s="302" t="e">
        <f t="shared" ca="1" si="234"/>
        <v>#NUM!</v>
      </c>
      <c r="AH86" s="302" t="e">
        <f t="shared" ca="1" si="234"/>
        <v>#NUM!</v>
      </c>
      <c r="AI86" s="302" t="e">
        <f t="shared" ca="1" si="234"/>
        <v>#NUM!</v>
      </c>
      <c r="AJ86" s="302" t="e">
        <f t="shared" ca="1" si="234"/>
        <v>#NUM!</v>
      </c>
      <c r="AK86" s="302" t="e">
        <f t="shared" ca="1" si="234"/>
        <v>#NUM!</v>
      </c>
      <c r="AL86" s="302" t="e">
        <f t="shared" ca="1" si="234"/>
        <v>#NUM!</v>
      </c>
      <c r="AM86" s="302" t="e">
        <f t="shared" ca="1" si="234"/>
        <v>#NUM!</v>
      </c>
      <c r="AN86" s="302" t="e">
        <f t="shared" ca="1" si="234"/>
        <v>#NUM!</v>
      </c>
      <c r="AO86" s="302" t="e">
        <f t="shared" ca="1" si="234"/>
        <v>#NUM!</v>
      </c>
      <c r="AP86" s="302" t="e">
        <f t="shared" ca="1" si="234"/>
        <v>#NUM!</v>
      </c>
      <c r="AQ86" s="302" t="e">
        <f t="shared" ca="1" si="234"/>
        <v>#NUM!</v>
      </c>
      <c r="AR86" s="302" t="e">
        <f t="shared" ca="1" si="234"/>
        <v>#NUM!</v>
      </c>
      <c r="AS86" s="302" t="e">
        <f t="shared" ca="1" si="234"/>
        <v>#NUM!</v>
      </c>
      <c r="AT86" s="302" t="e">
        <f t="shared" ca="1" si="234"/>
        <v>#NUM!</v>
      </c>
      <c r="AU86" s="302" t="e">
        <f t="shared" ca="1" si="234"/>
        <v>#NUM!</v>
      </c>
      <c r="AV86" s="302" t="e">
        <f t="shared" ca="1" si="234"/>
        <v>#NUM!</v>
      </c>
      <c r="AW86" s="302" t="e">
        <f t="shared" ca="1" si="234"/>
        <v>#NUM!</v>
      </c>
      <c r="AX86" s="302" t="e">
        <f t="shared" ca="1" si="234"/>
        <v>#NUM!</v>
      </c>
      <c r="AY86" s="302" t="e">
        <f t="shared" ca="1" si="234"/>
        <v>#NUM!</v>
      </c>
      <c r="AZ86" s="302" t="e">
        <f t="shared" ca="1" si="234"/>
        <v>#NUM!</v>
      </c>
      <c r="BA86" s="302" t="e">
        <f t="shared" ca="1" si="234"/>
        <v>#NUM!</v>
      </c>
      <c r="BB86" s="302" t="e">
        <f t="shared" ca="1" si="234"/>
        <v>#NUM!</v>
      </c>
      <c r="BC86" s="302" t="e">
        <f t="shared" ca="1" si="234"/>
        <v>#NUM!</v>
      </c>
      <c r="BD86" s="302" t="e">
        <f t="shared" ca="1" si="234"/>
        <v>#NUM!</v>
      </c>
      <c r="BE86" s="302" t="e">
        <f t="shared" ca="1" si="234"/>
        <v>#NUM!</v>
      </c>
      <c r="BF86" s="302" t="e">
        <f t="shared" ca="1" si="234"/>
        <v>#NUM!</v>
      </c>
      <c r="BG86" s="302" t="e">
        <f t="shared" ca="1" si="234"/>
        <v>#NUM!</v>
      </c>
      <c r="BH86" s="302" t="e">
        <f t="shared" ca="1" si="234"/>
        <v>#NUM!</v>
      </c>
      <c r="BI86" s="302" t="e">
        <f t="shared" ca="1" si="234"/>
        <v>#NUM!</v>
      </c>
      <c r="BJ86" s="302" t="e">
        <f t="shared" ca="1" si="234"/>
        <v>#NUM!</v>
      </c>
      <c r="BK86" s="302" t="e">
        <f t="shared" ca="1" si="234"/>
        <v>#NUM!</v>
      </c>
      <c r="BL86" s="302" t="e">
        <f t="shared" ca="1" si="234"/>
        <v>#NUM!</v>
      </c>
      <c r="BM86" s="302" t="e">
        <f t="shared" ca="1" si="234"/>
        <v>#NUM!</v>
      </c>
      <c r="BN86" s="302" t="e">
        <f t="shared" ca="1" si="234"/>
        <v>#NUM!</v>
      </c>
      <c r="BO86" s="302" t="e">
        <f t="shared" ca="1" si="234"/>
        <v>#NUM!</v>
      </c>
      <c r="BP86" s="302" t="e">
        <f t="shared" ca="1" si="234"/>
        <v>#NUM!</v>
      </c>
      <c r="BQ86" s="302" t="e">
        <f t="shared" ca="1" si="234"/>
        <v>#NUM!</v>
      </c>
      <c r="BR86" s="302" t="e">
        <f t="shared" ca="1" si="234"/>
        <v>#NUM!</v>
      </c>
      <c r="BS86" s="302" t="e">
        <f t="shared" ca="1" si="234"/>
        <v>#NUM!</v>
      </c>
      <c r="BT86" s="302" t="e">
        <f t="shared" ca="1" si="234"/>
        <v>#NUM!</v>
      </c>
      <c r="BU86" s="302" t="e">
        <f t="shared" ca="1" si="234"/>
        <v>#NUM!</v>
      </c>
      <c r="BV86" s="302" t="e">
        <f t="shared" ca="1" si="234"/>
        <v>#NUM!</v>
      </c>
      <c r="BW86" s="302" t="e">
        <f t="shared" ca="1" si="234"/>
        <v>#NUM!</v>
      </c>
      <c r="BX86" s="302" t="e">
        <f t="shared" ca="1" si="234"/>
        <v>#NUM!</v>
      </c>
      <c r="BY86" s="302" t="e">
        <f t="shared" ref="BY86:EJ86" ca="1" si="235">BY82-BY85</f>
        <v>#NUM!</v>
      </c>
      <c r="BZ86" s="302" t="e">
        <f t="shared" ca="1" si="235"/>
        <v>#NUM!</v>
      </c>
      <c r="CA86" s="302" t="e">
        <f t="shared" ca="1" si="235"/>
        <v>#NUM!</v>
      </c>
      <c r="CB86" s="302" t="e">
        <f t="shared" ca="1" si="235"/>
        <v>#NUM!</v>
      </c>
      <c r="CC86" s="302" t="e">
        <f t="shared" ca="1" si="235"/>
        <v>#NUM!</v>
      </c>
      <c r="CD86" s="302" t="e">
        <f t="shared" ca="1" si="235"/>
        <v>#NUM!</v>
      </c>
      <c r="CE86" s="302" t="e">
        <f t="shared" ca="1" si="235"/>
        <v>#NUM!</v>
      </c>
      <c r="CF86" s="302" t="e">
        <f t="shared" ca="1" si="235"/>
        <v>#NUM!</v>
      </c>
      <c r="CG86" s="302" t="e">
        <f t="shared" ca="1" si="235"/>
        <v>#NUM!</v>
      </c>
      <c r="CH86" s="302" t="e">
        <f t="shared" ca="1" si="235"/>
        <v>#NUM!</v>
      </c>
      <c r="CI86" s="302" t="e">
        <f t="shared" ca="1" si="235"/>
        <v>#NUM!</v>
      </c>
      <c r="CJ86" s="302" t="e">
        <f t="shared" ca="1" si="235"/>
        <v>#NUM!</v>
      </c>
      <c r="CK86" s="302" t="e">
        <f t="shared" ca="1" si="235"/>
        <v>#NUM!</v>
      </c>
      <c r="CL86" s="302" t="e">
        <f t="shared" ca="1" si="235"/>
        <v>#NUM!</v>
      </c>
      <c r="CM86" s="302" t="e">
        <f t="shared" ca="1" si="235"/>
        <v>#NUM!</v>
      </c>
      <c r="CN86" s="302" t="e">
        <f t="shared" ca="1" si="235"/>
        <v>#NUM!</v>
      </c>
      <c r="CO86" s="302" t="e">
        <f t="shared" ca="1" si="235"/>
        <v>#NUM!</v>
      </c>
      <c r="CP86" s="302" t="e">
        <f t="shared" ca="1" si="235"/>
        <v>#NUM!</v>
      </c>
      <c r="CQ86" s="302" t="e">
        <f t="shared" ca="1" si="235"/>
        <v>#NUM!</v>
      </c>
      <c r="CR86" s="302" t="e">
        <f t="shared" ca="1" si="235"/>
        <v>#NUM!</v>
      </c>
      <c r="CS86" s="302" t="e">
        <f t="shared" ca="1" si="235"/>
        <v>#NUM!</v>
      </c>
      <c r="CT86" s="302" t="e">
        <f t="shared" ca="1" si="235"/>
        <v>#NUM!</v>
      </c>
      <c r="CU86" s="302" t="e">
        <f t="shared" ca="1" si="235"/>
        <v>#NUM!</v>
      </c>
      <c r="CV86" s="302" t="e">
        <f t="shared" ca="1" si="235"/>
        <v>#NUM!</v>
      </c>
      <c r="CW86" s="302" t="e">
        <f t="shared" ca="1" si="235"/>
        <v>#NUM!</v>
      </c>
      <c r="CX86" s="302" t="e">
        <f t="shared" ca="1" si="235"/>
        <v>#NUM!</v>
      </c>
      <c r="CY86" s="302" t="e">
        <f t="shared" ca="1" si="235"/>
        <v>#NUM!</v>
      </c>
      <c r="CZ86" s="302" t="e">
        <f t="shared" ca="1" si="235"/>
        <v>#NUM!</v>
      </c>
      <c r="DA86" s="302" t="e">
        <f t="shared" ca="1" si="235"/>
        <v>#NUM!</v>
      </c>
      <c r="DB86" s="302" t="e">
        <f t="shared" ca="1" si="235"/>
        <v>#NUM!</v>
      </c>
      <c r="DC86" s="302" t="e">
        <f t="shared" ca="1" si="235"/>
        <v>#NUM!</v>
      </c>
      <c r="DD86" s="302" t="e">
        <f t="shared" ca="1" si="235"/>
        <v>#NUM!</v>
      </c>
      <c r="DE86" s="302" t="e">
        <f t="shared" ca="1" si="235"/>
        <v>#NUM!</v>
      </c>
      <c r="DF86" s="302" t="e">
        <f t="shared" ca="1" si="235"/>
        <v>#NUM!</v>
      </c>
      <c r="DG86" s="302" t="e">
        <f t="shared" ca="1" si="235"/>
        <v>#NUM!</v>
      </c>
      <c r="DH86" s="302" t="e">
        <f t="shared" ca="1" si="235"/>
        <v>#NUM!</v>
      </c>
      <c r="DI86" s="302" t="e">
        <f t="shared" ca="1" si="235"/>
        <v>#NUM!</v>
      </c>
      <c r="DJ86" s="302" t="e">
        <f t="shared" ca="1" si="235"/>
        <v>#NUM!</v>
      </c>
      <c r="DK86" s="302" t="e">
        <f t="shared" ca="1" si="235"/>
        <v>#NUM!</v>
      </c>
      <c r="DL86" s="302" t="e">
        <f t="shared" ca="1" si="235"/>
        <v>#NUM!</v>
      </c>
      <c r="DM86" s="302" t="e">
        <f t="shared" ca="1" si="235"/>
        <v>#NUM!</v>
      </c>
      <c r="DN86" s="302" t="e">
        <f t="shared" ca="1" si="235"/>
        <v>#NUM!</v>
      </c>
      <c r="DO86" s="302" t="e">
        <f t="shared" ca="1" si="235"/>
        <v>#NUM!</v>
      </c>
      <c r="DP86" s="302" t="e">
        <f t="shared" ca="1" si="235"/>
        <v>#NUM!</v>
      </c>
      <c r="DQ86" s="302" t="e">
        <f t="shared" ca="1" si="235"/>
        <v>#NUM!</v>
      </c>
      <c r="DR86" s="302" t="e">
        <f t="shared" ca="1" si="235"/>
        <v>#NUM!</v>
      </c>
      <c r="DS86" s="302" t="e">
        <f t="shared" ca="1" si="235"/>
        <v>#NUM!</v>
      </c>
      <c r="DT86" s="302" t="e">
        <f t="shared" ca="1" si="235"/>
        <v>#NUM!</v>
      </c>
      <c r="DU86" s="302" t="e">
        <f t="shared" ca="1" si="235"/>
        <v>#NUM!</v>
      </c>
      <c r="DV86" s="302" t="e">
        <f t="shared" ca="1" si="235"/>
        <v>#NUM!</v>
      </c>
      <c r="DW86" s="302" t="e">
        <f t="shared" ca="1" si="235"/>
        <v>#NUM!</v>
      </c>
      <c r="DX86" s="302" t="e">
        <f t="shared" ca="1" si="235"/>
        <v>#NUM!</v>
      </c>
      <c r="DY86" s="302" t="e">
        <f t="shared" ca="1" si="235"/>
        <v>#NUM!</v>
      </c>
      <c r="DZ86" s="302" t="e">
        <f t="shared" ca="1" si="235"/>
        <v>#NUM!</v>
      </c>
      <c r="EA86" s="302" t="e">
        <f t="shared" ca="1" si="235"/>
        <v>#NUM!</v>
      </c>
      <c r="EB86" s="302" t="e">
        <f t="shared" ca="1" si="235"/>
        <v>#NUM!</v>
      </c>
      <c r="EC86" s="302" t="e">
        <f t="shared" ca="1" si="235"/>
        <v>#NUM!</v>
      </c>
      <c r="ED86" s="302" t="e">
        <f t="shared" ca="1" si="235"/>
        <v>#NUM!</v>
      </c>
      <c r="EE86" s="302" t="e">
        <f t="shared" ca="1" si="235"/>
        <v>#NUM!</v>
      </c>
      <c r="EF86" s="302" t="e">
        <f t="shared" ca="1" si="235"/>
        <v>#NUM!</v>
      </c>
      <c r="EG86" s="302" t="e">
        <f t="shared" ca="1" si="235"/>
        <v>#NUM!</v>
      </c>
      <c r="EH86" s="302" t="e">
        <f t="shared" ca="1" si="235"/>
        <v>#NUM!</v>
      </c>
      <c r="EI86" s="302" t="e">
        <f t="shared" ca="1" si="235"/>
        <v>#NUM!</v>
      </c>
      <c r="EJ86" s="302" t="e">
        <f t="shared" ca="1" si="235"/>
        <v>#NUM!</v>
      </c>
      <c r="EK86" s="302" t="e">
        <f t="shared" ref="EK86:GV86" ca="1" si="236">EK82-EK85</f>
        <v>#NUM!</v>
      </c>
      <c r="EL86" s="302" t="e">
        <f t="shared" ca="1" si="236"/>
        <v>#NUM!</v>
      </c>
      <c r="EM86" s="302" t="e">
        <f t="shared" ca="1" si="236"/>
        <v>#NUM!</v>
      </c>
      <c r="EN86" s="302" t="e">
        <f t="shared" ca="1" si="236"/>
        <v>#NUM!</v>
      </c>
      <c r="EO86" s="302" t="e">
        <f t="shared" ca="1" si="236"/>
        <v>#NUM!</v>
      </c>
      <c r="EP86" s="302" t="e">
        <f t="shared" ca="1" si="236"/>
        <v>#NUM!</v>
      </c>
      <c r="EQ86" s="302" t="e">
        <f t="shared" ca="1" si="236"/>
        <v>#NUM!</v>
      </c>
      <c r="ER86" s="302" t="e">
        <f t="shared" ca="1" si="236"/>
        <v>#NUM!</v>
      </c>
      <c r="ES86" s="302" t="e">
        <f t="shared" ca="1" si="236"/>
        <v>#NUM!</v>
      </c>
      <c r="ET86" s="302" t="e">
        <f t="shared" ca="1" si="236"/>
        <v>#NUM!</v>
      </c>
      <c r="EU86" s="302" t="e">
        <f t="shared" ca="1" si="236"/>
        <v>#NUM!</v>
      </c>
      <c r="EV86" s="302" t="e">
        <f t="shared" ca="1" si="236"/>
        <v>#NUM!</v>
      </c>
      <c r="EW86" s="302" t="e">
        <f t="shared" ca="1" si="236"/>
        <v>#NUM!</v>
      </c>
      <c r="EX86" s="302" t="e">
        <f t="shared" ca="1" si="236"/>
        <v>#NUM!</v>
      </c>
      <c r="EY86" s="302" t="e">
        <f t="shared" ca="1" si="236"/>
        <v>#NUM!</v>
      </c>
      <c r="EZ86" s="302" t="e">
        <f t="shared" ca="1" si="236"/>
        <v>#NUM!</v>
      </c>
      <c r="FA86" s="302" t="e">
        <f t="shared" ca="1" si="236"/>
        <v>#NUM!</v>
      </c>
      <c r="FB86" s="302" t="e">
        <f t="shared" ca="1" si="236"/>
        <v>#NUM!</v>
      </c>
      <c r="FC86" s="302" t="e">
        <f t="shared" ca="1" si="236"/>
        <v>#NUM!</v>
      </c>
      <c r="FD86" s="302" t="e">
        <f t="shared" ca="1" si="236"/>
        <v>#NUM!</v>
      </c>
      <c r="FE86" s="302" t="e">
        <f t="shared" ca="1" si="236"/>
        <v>#NUM!</v>
      </c>
      <c r="FF86" s="302" t="e">
        <f t="shared" ca="1" si="236"/>
        <v>#NUM!</v>
      </c>
      <c r="FG86" s="302" t="e">
        <f t="shared" ca="1" si="236"/>
        <v>#NUM!</v>
      </c>
      <c r="FH86" s="302" t="e">
        <f t="shared" ca="1" si="236"/>
        <v>#NUM!</v>
      </c>
      <c r="FI86" s="302" t="e">
        <f t="shared" ca="1" si="236"/>
        <v>#NUM!</v>
      </c>
      <c r="FJ86" s="302" t="e">
        <f t="shared" ca="1" si="236"/>
        <v>#NUM!</v>
      </c>
      <c r="FK86" s="302" t="e">
        <f t="shared" ca="1" si="236"/>
        <v>#NUM!</v>
      </c>
      <c r="FL86" s="302" t="e">
        <f t="shared" ca="1" si="236"/>
        <v>#NUM!</v>
      </c>
      <c r="FM86" s="302" t="e">
        <f t="shared" ca="1" si="236"/>
        <v>#NUM!</v>
      </c>
      <c r="FN86" s="302" t="e">
        <f t="shared" ca="1" si="236"/>
        <v>#NUM!</v>
      </c>
      <c r="FO86" s="302" t="e">
        <f t="shared" ca="1" si="236"/>
        <v>#NUM!</v>
      </c>
      <c r="FP86" s="302" t="e">
        <f t="shared" ca="1" si="236"/>
        <v>#NUM!</v>
      </c>
      <c r="FQ86" s="302" t="e">
        <f t="shared" ca="1" si="236"/>
        <v>#NUM!</v>
      </c>
      <c r="FR86" s="302" t="e">
        <f t="shared" ca="1" si="236"/>
        <v>#NUM!</v>
      </c>
      <c r="FS86" s="302" t="e">
        <f t="shared" ca="1" si="236"/>
        <v>#NUM!</v>
      </c>
      <c r="FT86" s="302" t="e">
        <f t="shared" ca="1" si="236"/>
        <v>#NUM!</v>
      </c>
      <c r="FU86" s="302" t="e">
        <f t="shared" ca="1" si="236"/>
        <v>#NUM!</v>
      </c>
      <c r="FV86" s="302" t="e">
        <f t="shared" ca="1" si="236"/>
        <v>#NUM!</v>
      </c>
      <c r="FW86" s="302" t="e">
        <f t="shared" ca="1" si="236"/>
        <v>#NUM!</v>
      </c>
      <c r="FX86" s="302" t="e">
        <f t="shared" ca="1" si="236"/>
        <v>#NUM!</v>
      </c>
      <c r="FY86" s="302" t="e">
        <f t="shared" ca="1" si="236"/>
        <v>#NUM!</v>
      </c>
      <c r="FZ86" s="302" t="e">
        <f t="shared" ca="1" si="236"/>
        <v>#NUM!</v>
      </c>
      <c r="GA86" s="302" t="e">
        <f t="shared" ca="1" si="236"/>
        <v>#NUM!</v>
      </c>
      <c r="GB86" s="302" t="e">
        <f t="shared" ca="1" si="236"/>
        <v>#NUM!</v>
      </c>
      <c r="GC86" s="302" t="e">
        <f t="shared" ca="1" si="236"/>
        <v>#NUM!</v>
      </c>
      <c r="GD86" s="302" t="e">
        <f t="shared" ca="1" si="236"/>
        <v>#NUM!</v>
      </c>
      <c r="GE86" s="302" t="e">
        <f t="shared" ca="1" si="236"/>
        <v>#NUM!</v>
      </c>
      <c r="GF86" s="302" t="e">
        <f t="shared" ca="1" si="236"/>
        <v>#NUM!</v>
      </c>
      <c r="GG86" s="302" t="e">
        <f t="shared" ca="1" si="236"/>
        <v>#NUM!</v>
      </c>
      <c r="GH86" s="302" t="e">
        <f t="shared" ca="1" si="236"/>
        <v>#NUM!</v>
      </c>
      <c r="GI86" s="302" t="e">
        <f t="shared" ca="1" si="236"/>
        <v>#NUM!</v>
      </c>
      <c r="GJ86" s="302" t="e">
        <f t="shared" ca="1" si="236"/>
        <v>#NUM!</v>
      </c>
      <c r="GK86" s="302" t="e">
        <f t="shared" ca="1" si="236"/>
        <v>#NUM!</v>
      </c>
      <c r="GL86" s="302" t="e">
        <f t="shared" ca="1" si="236"/>
        <v>#NUM!</v>
      </c>
      <c r="GM86" s="302" t="e">
        <f t="shared" ca="1" si="236"/>
        <v>#NUM!</v>
      </c>
      <c r="GN86" s="302" t="e">
        <f t="shared" ca="1" si="236"/>
        <v>#NUM!</v>
      </c>
      <c r="GO86" s="302" t="e">
        <f t="shared" ca="1" si="236"/>
        <v>#NUM!</v>
      </c>
      <c r="GP86" s="302" t="e">
        <f t="shared" ca="1" si="236"/>
        <v>#NUM!</v>
      </c>
      <c r="GQ86" s="302" t="e">
        <f t="shared" ca="1" si="236"/>
        <v>#NUM!</v>
      </c>
      <c r="GR86" s="302" t="e">
        <f t="shared" ca="1" si="236"/>
        <v>#NUM!</v>
      </c>
      <c r="GS86" s="302" t="e">
        <f t="shared" ca="1" si="236"/>
        <v>#NUM!</v>
      </c>
      <c r="GT86" s="302" t="e">
        <f t="shared" ca="1" si="236"/>
        <v>#NUM!</v>
      </c>
      <c r="GU86" s="302" t="e">
        <f t="shared" ca="1" si="236"/>
        <v>#NUM!</v>
      </c>
      <c r="GV86" s="302" t="e">
        <f t="shared" ca="1" si="236"/>
        <v>#NUM!</v>
      </c>
      <c r="GW86" s="302" t="e">
        <f t="shared" ref="GW86:JH86" ca="1" si="237">GW82-GW85</f>
        <v>#NUM!</v>
      </c>
      <c r="GX86" s="302" t="e">
        <f t="shared" ca="1" si="237"/>
        <v>#NUM!</v>
      </c>
      <c r="GY86" s="302" t="e">
        <f t="shared" ca="1" si="237"/>
        <v>#NUM!</v>
      </c>
      <c r="GZ86" s="302" t="e">
        <f t="shared" ca="1" si="237"/>
        <v>#NUM!</v>
      </c>
      <c r="HA86" s="302" t="e">
        <f t="shared" ca="1" si="237"/>
        <v>#NUM!</v>
      </c>
      <c r="HB86" s="302" t="e">
        <f t="shared" ca="1" si="237"/>
        <v>#NUM!</v>
      </c>
      <c r="HC86" s="302" t="e">
        <f t="shared" ca="1" si="237"/>
        <v>#NUM!</v>
      </c>
      <c r="HD86" s="302" t="e">
        <f t="shared" ca="1" si="237"/>
        <v>#NUM!</v>
      </c>
      <c r="HE86" s="302" t="e">
        <f t="shared" ca="1" si="237"/>
        <v>#NUM!</v>
      </c>
      <c r="HF86" s="302" t="e">
        <f t="shared" ca="1" si="237"/>
        <v>#NUM!</v>
      </c>
      <c r="HG86" s="302" t="e">
        <f t="shared" ca="1" si="237"/>
        <v>#NUM!</v>
      </c>
      <c r="HH86" s="302" t="e">
        <f t="shared" ca="1" si="237"/>
        <v>#NUM!</v>
      </c>
      <c r="HI86" s="302" t="e">
        <f t="shared" ca="1" si="237"/>
        <v>#NUM!</v>
      </c>
      <c r="HJ86" s="302" t="e">
        <f t="shared" ca="1" si="237"/>
        <v>#NUM!</v>
      </c>
      <c r="HK86" s="302" t="e">
        <f t="shared" ca="1" si="237"/>
        <v>#NUM!</v>
      </c>
      <c r="HL86" s="302" t="e">
        <f t="shared" ca="1" si="237"/>
        <v>#NUM!</v>
      </c>
      <c r="HM86" s="302" t="e">
        <f t="shared" ca="1" si="237"/>
        <v>#NUM!</v>
      </c>
      <c r="HN86" s="302" t="e">
        <f t="shared" ca="1" si="237"/>
        <v>#NUM!</v>
      </c>
      <c r="HO86" s="302" t="e">
        <f t="shared" ca="1" si="237"/>
        <v>#NUM!</v>
      </c>
      <c r="HP86" s="302" t="e">
        <f t="shared" ca="1" si="237"/>
        <v>#NUM!</v>
      </c>
      <c r="HQ86" s="302" t="e">
        <f t="shared" ca="1" si="237"/>
        <v>#NUM!</v>
      </c>
      <c r="HR86" s="302" t="e">
        <f t="shared" ca="1" si="237"/>
        <v>#NUM!</v>
      </c>
      <c r="HS86" s="302" t="e">
        <f t="shared" ca="1" si="237"/>
        <v>#NUM!</v>
      </c>
      <c r="HT86" s="302" t="e">
        <f t="shared" ca="1" si="237"/>
        <v>#NUM!</v>
      </c>
      <c r="HU86" s="302" t="e">
        <f t="shared" ca="1" si="237"/>
        <v>#NUM!</v>
      </c>
      <c r="HV86" s="302" t="e">
        <f t="shared" ca="1" si="237"/>
        <v>#NUM!</v>
      </c>
      <c r="HW86" s="302" t="e">
        <f t="shared" ca="1" si="237"/>
        <v>#NUM!</v>
      </c>
      <c r="HX86" s="302" t="e">
        <f t="shared" ca="1" si="237"/>
        <v>#NUM!</v>
      </c>
      <c r="HY86" s="302" t="e">
        <f t="shared" ca="1" si="237"/>
        <v>#NUM!</v>
      </c>
      <c r="HZ86" s="302" t="e">
        <f t="shared" ca="1" si="237"/>
        <v>#NUM!</v>
      </c>
      <c r="IA86" s="302" t="e">
        <f t="shared" ca="1" si="237"/>
        <v>#NUM!</v>
      </c>
      <c r="IB86" s="302" t="e">
        <f t="shared" ca="1" si="237"/>
        <v>#NUM!</v>
      </c>
      <c r="IC86" s="302" t="e">
        <f t="shared" ca="1" si="237"/>
        <v>#NUM!</v>
      </c>
      <c r="ID86" s="302" t="e">
        <f t="shared" ca="1" si="237"/>
        <v>#NUM!</v>
      </c>
      <c r="IE86" s="302" t="e">
        <f t="shared" ca="1" si="237"/>
        <v>#NUM!</v>
      </c>
      <c r="IF86" s="302" t="e">
        <f t="shared" ca="1" si="237"/>
        <v>#NUM!</v>
      </c>
      <c r="IG86" s="302" t="e">
        <f t="shared" ca="1" si="237"/>
        <v>#NUM!</v>
      </c>
      <c r="IH86" s="302" t="e">
        <f t="shared" ca="1" si="237"/>
        <v>#NUM!</v>
      </c>
      <c r="II86" s="302" t="e">
        <f t="shared" ca="1" si="237"/>
        <v>#NUM!</v>
      </c>
      <c r="IJ86" s="302" t="e">
        <f t="shared" ca="1" si="237"/>
        <v>#NUM!</v>
      </c>
      <c r="IK86" s="302" t="e">
        <f t="shared" ca="1" si="237"/>
        <v>#NUM!</v>
      </c>
      <c r="IL86" s="302" t="e">
        <f t="shared" ca="1" si="237"/>
        <v>#NUM!</v>
      </c>
      <c r="IM86" s="302" t="e">
        <f t="shared" ca="1" si="237"/>
        <v>#NUM!</v>
      </c>
      <c r="IN86" s="302" t="e">
        <f t="shared" ca="1" si="237"/>
        <v>#NUM!</v>
      </c>
      <c r="IO86" s="302" t="e">
        <f t="shared" ca="1" si="237"/>
        <v>#NUM!</v>
      </c>
      <c r="IP86" s="302" t="e">
        <f t="shared" ca="1" si="237"/>
        <v>#NUM!</v>
      </c>
      <c r="IQ86" s="302" t="e">
        <f t="shared" ca="1" si="237"/>
        <v>#NUM!</v>
      </c>
      <c r="IR86" s="302" t="e">
        <f t="shared" ca="1" si="237"/>
        <v>#NUM!</v>
      </c>
      <c r="IS86" s="302" t="e">
        <f t="shared" ca="1" si="237"/>
        <v>#NUM!</v>
      </c>
      <c r="IT86" s="302" t="e">
        <f t="shared" ca="1" si="237"/>
        <v>#NUM!</v>
      </c>
      <c r="IU86" s="302" t="e">
        <f t="shared" ca="1" si="237"/>
        <v>#NUM!</v>
      </c>
      <c r="IV86" s="302" t="e">
        <f t="shared" ca="1" si="237"/>
        <v>#NUM!</v>
      </c>
      <c r="IW86" s="302" t="e">
        <f t="shared" ca="1" si="237"/>
        <v>#NUM!</v>
      </c>
      <c r="IX86" s="302" t="e">
        <f t="shared" ca="1" si="237"/>
        <v>#NUM!</v>
      </c>
      <c r="IY86" s="302" t="e">
        <f t="shared" ca="1" si="237"/>
        <v>#NUM!</v>
      </c>
      <c r="IZ86" s="302" t="e">
        <f t="shared" ca="1" si="237"/>
        <v>#NUM!</v>
      </c>
      <c r="JA86" s="302" t="e">
        <f t="shared" ca="1" si="237"/>
        <v>#NUM!</v>
      </c>
      <c r="JB86" s="302" t="e">
        <f t="shared" ca="1" si="237"/>
        <v>#NUM!</v>
      </c>
      <c r="JC86" s="302" t="e">
        <f t="shared" ca="1" si="237"/>
        <v>#NUM!</v>
      </c>
      <c r="JD86" s="302" t="e">
        <f t="shared" ca="1" si="237"/>
        <v>#NUM!</v>
      </c>
      <c r="JE86" s="302" t="e">
        <f t="shared" ca="1" si="237"/>
        <v>#NUM!</v>
      </c>
      <c r="JF86" s="302" t="e">
        <f t="shared" ca="1" si="237"/>
        <v>#NUM!</v>
      </c>
      <c r="JG86" s="302" t="e">
        <f t="shared" ca="1" si="237"/>
        <v>#NUM!</v>
      </c>
      <c r="JH86" s="302" t="e">
        <f t="shared" ca="1" si="237"/>
        <v>#NUM!</v>
      </c>
      <c r="JI86" s="302" t="e">
        <f ca="1">JI82-JI85</f>
        <v>#NUM!</v>
      </c>
      <c r="JJ86" s="302" t="e">
        <f ca="1">JJ82-JJ85</f>
        <v>#NUM!</v>
      </c>
      <c r="JK86" s="302" t="e">
        <f ca="1">JK82-JK85</f>
        <v>#NUM!</v>
      </c>
      <c r="JL86" s="302" t="e">
        <f ca="1">JL82-JL85</f>
        <v>#NUM!</v>
      </c>
      <c r="JM86" s="251" t="s">
        <v>321</v>
      </c>
    </row>
    <row r="87" spans="1:273" s="251" customFormat="1" ht="15" customHeight="1" x14ac:dyDescent="0.25">
      <c r="A87" s="260"/>
      <c r="B87" s="300"/>
      <c r="C87" s="233" t="s">
        <v>67</v>
      </c>
      <c r="D87" s="233"/>
      <c r="E87" s="314" t="e">
        <f ca="1">XIRR(I86:JL86,$I$5:$JL$5)</f>
        <v>#NUM!</v>
      </c>
      <c r="F87" s="315" t="s">
        <v>1</v>
      </c>
      <c r="G87" s="233"/>
      <c r="H87" s="233"/>
      <c r="I87" s="302">
        <v>-1E-4</v>
      </c>
      <c r="J87" s="302"/>
      <c r="K87" s="302"/>
      <c r="L87" s="302"/>
      <c r="M87" s="302"/>
      <c r="N87" s="302"/>
      <c r="O87" s="302"/>
      <c r="P87" s="302"/>
      <c r="Q87" s="302"/>
      <c r="R87" s="302"/>
      <c r="S87" s="302"/>
      <c r="T87" s="302"/>
      <c r="U87" s="302"/>
      <c r="V87" s="302"/>
      <c r="W87" s="302"/>
      <c r="X87" s="302"/>
      <c r="Y87" s="302"/>
      <c r="Z87" s="302"/>
      <c r="AA87" s="302"/>
      <c r="AB87" s="302"/>
      <c r="AC87" s="302"/>
      <c r="AD87" s="302"/>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c r="EQ87" s="233"/>
      <c r="ER87" s="233"/>
      <c r="ES87" s="233"/>
      <c r="ET87" s="233"/>
      <c r="EU87" s="233"/>
      <c r="EV87" s="233"/>
      <c r="EW87" s="233"/>
      <c r="EX87" s="233"/>
      <c r="EY87" s="233"/>
      <c r="EZ87" s="233"/>
      <c r="FA87" s="233"/>
      <c r="FB87" s="233"/>
      <c r="FC87" s="233"/>
      <c r="FD87" s="233"/>
      <c r="FE87" s="233"/>
      <c r="FF87" s="233"/>
      <c r="FG87" s="233"/>
      <c r="FH87" s="233"/>
      <c r="FI87" s="233"/>
      <c r="FJ87" s="233"/>
      <c r="FK87" s="233"/>
      <c r="FL87" s="233"/>
      <c r="FM87" s="233"/>
      <c r="FN87" s="233"/>
      <c r="FO87" s="233"/>
      <c r="FP87" s="233"/>
      <c r="FQ87" s="233"/>
      <c r="FR87" s="233"/>
      <c r="FS87" s="233"/>
      <c r="FT87" s="233"/>
      <c r="FU87" s="233"/>
      <c r="FV87" s="233"/>
      <c r="FW87" s="233"/>
      <c r="FX87" s="233"/>
      <c r="FY87" s="233"/>
      <c r="FZ87" s="233"/>
      <c r="GA87" s="233"/>
      <c r="GB87" s="233"/>
      <c r="GC87" s="233"/>
      <c r="GD87" s="233"/>
      <c r="GE87" s="233"/>
      <c r="GF87" s="233"/>
      <c r="GG87" s="233"/>
      <c r="GH87" s="233"/>
      <c r="GI87" s="233"/>
      <c r="GJ87" s="233"/>
      <c r="GK87" s="233"/>
      <c r="GL87" s="233"/>
      <c r="GM87" s="233"/>
      <c r="GN87" s="233"/>
      <c r="GO87" s="233"/>
      <c r="GP87" s="233"/>
      <c r="GQ87" s="233"/>
      <c r="GR87" s="233"/>
      <c r="GS87" s="233"/>
      <c r="GT87" s="233"/>
      <c r="GU87" s="233"/>
      <c r="GV87" s="233"/>
      <c r="GW87" s="233"/>
      <c r="GX87" s="233"/>
      <c r="GY87" s="233"/>
      <c r="GZ87" s="233"/>
      <c r="HA87" s="233"/>
      <c r="HB87" s="233"/>
      <c r="HC87" s="233"/>
      <c r="HD87" s="233"/>
      <c r="HE87" s="233"/>
      <c r="HF87" s="233"/>
      <c r="HG87" s="233"/>
      <c r="HH87" s="233"/>
      <c r="HI87" s="233"/>
      <c r="HJ87" s="233"/>
      <c r="HK87" s="233"/>
      <c r="HL87" s="233"/>
      <c r="HM87" s="233"/>
      <c r="HN87" s="233"/>
      <c r="HO87" s="233"/>
      <c r="HP87" s="233"/>
      <c r="HQ87" s="233"/>
      <c r="HR87" s="233"/>
      <c r="HS87" s="233"/>
      <c r="HT87" s="233"/>
      <c r="HU87" s="233"/>
      <c r="HV87" s="233"/>
      <c r="HW87" s="233"/>
      <c r="HX87" s="233"/>
      <c r="HY87" s="233"/>
      <c r="HZ87" s="233"/>
      <c r="IA87" s="233"/>
      <c r="IB87" s="233"/>
      <c r="IC87" s="233"/>
      <c r="ID87" s="233"/>
      <c r="IE87" s="233"/>
      <c r="IF87" s="233"/>
      <c r="IG87" s="233"/>
      <c r="IH87" s="233"/>
      <c r="II87" s="233"/>
      <c r="IJ87" s="233"/>
      <c r="IK87" s="233"/>
      <c r="IL87" s="233"/>
      <c r="IM87" s="233"/>
      <c r="IN87" s="233"/>
      <c r="IO87" s="233"/>
      <c r="IP87" s="233"/>
      <c r="IQ87" s="233"/>
      <c r="IR87" s="233"/>
      <c r="IS87" s="233"/>
      <c r="IT87" s="233"/>
      <c r="IU87" s="233"/>
      <c r="IV87" s="233"/>
      <c r="IW87" s="233"/>
      <c r="IX87" s="233"/>
      <c r="IY87" s="233"/>
      <c r="IZ87" s="233"/>
      <c r="JA87" s="233"/>
      <c r="JB87" s="233"/>
      <c r="JC87" s="233"/>
      <c r="JD87" s="233"/>
      <c r="JE87" s="233"/>
      <c r="JF87" s="233"/>
      <c r="JG87" s="233"/>
      <c r="JH87" s="233"/>
      <c r="JI87" s="233"/>
      <c r="JJ87" s="233"/>
      <c r="JK87" s="233"/>
      <c r="JL87" s="233"/>
      <c r="JM87" s="251" t="s">
        <v>321</v>
      </c>
    </row>
    <row r="88" spans="1:273" s="251" customFormat="1" ht="15" customHeight="1" x14ac:dyDescent="0.25">
      <c r="A88" s="260"/>
      <c r="B88" s="300"/>
      <c r="C88" s="233" t="s">
        <v>66</v>
      </c>
      <c r="D88" s="233"/>
      <c r="E88" s="314" t="e">
        <f ca="1">XIRR(I88:JL88,$I$5:$JL$5)</f>
        <v>#NUM!</v>
      </c>
      <c r="F88" s="233" t="s">
        <v>1</v>
      </c>
      <c r="G88" s="233"/>
      <c r="H88" s="233"/>
      <c r="I88" s="302" t="e">
        <f ca="1">I67-I103-0.0001</f>
        <v>#NUM!</v>
      </c>
      <c r="J88" s="302" t="e">
        <f t="shared" ref="J88:BU88" ca="1" si="238">J67-J103</f>
        <v>#NUM!</v>
      </c>
      <c r="K88" s="302" t="e">
        <f t="shared" ca="1" si="238"/>
        <v>#NUM!</v>
      </c>
      <c r="L88" s="302" t="e">
        <f t="shared" ca="1" si="238"/>
        <v>#NUM!</v>
      </c>
      <c r="M88" s="302" t="e">
        <f t="shared" ca="1" si="238"/>
        <v>#NUM!</v>
      </c>
      <c r="N88" s="302" t="e">
        <f t="shared" ca="1" si="238"/>
        <v>#NUM!</v>
      </c>
      <c r="O88" s="302" t="e">
        <f t="shared" ca="1" si="238"/>
        <v>#NUM!</v>
      </c>
      <c r="P88" s="302" t="e">
        <f t="shared" ca="1" si="238"/>
        <v>#NUM!</v>
      </c>
      <c r="Q88" s="302" t="e">
        <f t="shared" ca="1" si="238"/>
        <v>#NUM!</v>
      </c>
      <c r="R88" s="302" t="e">
        <f t="shared" ca="1" si="238"/>
        <v>#NUM!</v>
      </c>
      <c r="S88" s="302" t="e">
        <f t="shared" ca="1" si="238"/>
        <v>#NUM!</v>
      </c>
      <c r="T88" s="302" t="e">
        <f t="shared" ca="1" si="238"/>
        <v>#NUM!</v>
      </c>
      <c r="U88" s="302" t="e">
        <f t="shared" ca="1" si="238"/>
        <v>#NUM!</v>
      </c>
      <c r="V88" s="302" t="e">
        <f t="shared" ca="1" si="238"/>
        <v>#NUM!</v>
      </c>
      <c r="W88" s="302" t="e">
        <f t="shared" ca="1" si="238"/>
        <v>#NUM!</v>
      </c>
      <c r="X88" s="302" t="e">
        <f t="shared" ca="1" si="238"/>
        <v>#NUM!</v>
      </c>
      <c r="Y88" s="302" t="e">
        <f t="shared" ca="1" si="238"/>
        <v>#NUM!</v>
      </c>
      <c r="Z88" s="302" t="e">
        <f t="shared" ca="1" si="238"/>
        <v>#NUM!</v>
      </c>
      <c r="AA88" s="302" t="e">
        <f t="shared" ca="1" si="238"/>
        <v>#NUM!</v>
      </c>
      <c r="AB88" s="302" t="e">
        <f t="shared" ca="1" si="238"/>
        <v>#NUM!</v>
      </c>
      <c r="AC88" s="302" t="e">
        <f t="shared" ca="1" si="238"/>
        <v>#NUM!</v>
      </c>
      <c r="AD88" s="302" t="e">
        <f t="shared" ca="1" si="238"/>
        <v>#NUM!</v>
      </c>
      <c r="AE88" s="302" t="e">
        <f t="shared" ca="1" si="238"/>
        <v>#NUM!</v>
      </c>
      <c r="AF88" s="302" t="e">
        <f t="shared" ca="1" si="238"/>
        <v>#NUM!</v>
      </c>
      <c r="AG88" s="302" t="e">
        <f t="shared" ca="1" si="238"/>
        <v>#NUM!</v>
      </c>
      <c r="AH88" s="302" t="e">
        <f t="shared" ca="1" si="238"/>
        <v>#NUM!</v>
      </c>
      <c r="AI88" s="302" t="e">
        <f t="shared" ca="1" si="238"/>
        <v>#NUM!</v>
      </c>
      <c r="AJ88" s="302" t="e">
        <f t="shared" ca="1" si="238"/>
        <v>#NUM!</v>
      </c>
      <c r="AK88" s="302" t="e">
        <f t="shared" ca="1" si="238"/>
        <v>#NUM!</v>
      </c>
      <c r="AL88" s="302" t="e">
        <f t="shared" ca="1" si="238"/>
        <v>#NUM!</v>
      </c>
      <c r="AM88" s="302" t="e">
        <f t="shared" ca="1" si="238"/>
        <v>#NUM!</v>
      </c>
      <c r="AN88" s="302" t="e">
        <f t="shared" ca="1" si="238"/>
        <v>#NUM!</v>
      </c>
      <c r="AO88" s="302" t="e">
        <f t="shared" ca="1" si="238"/>
        <v>#NUM!</v>
      </c>
      <c r="AP88" s="302" t="e">
        <f t="shared" ca="1" si="238"/>
        <v>#NUM!</v>
      </c>
      <c r="AQ88" s="302" t="e">
        <f t="shared" ca="1" si="238"/>
        <v>#NUM!</v>
      </c>
      <c r="AR88" s="302" t="e">
        <f t="shared" ca="1" si="238"/>
        <v>#NUM!</v>
      </c>
      <c r="AS88" s="302" t="e">
        <f t="shared" ca="1" si="238"/>
        <v>#NUM!</v>
      </c>
      <c r="AT88" s="302" t="e">
        <f t="shared" ca="1" si="238"/>
        <v>#NUM!</v>
      </c>
      <c r="AU88" s="302" t="e">
        <f t="shared" ca="1" si="238"/>
        <v>#NUM!</v>
      </c>
      <c r="AV88" s="302" t="e">
        <f t="shared" ca="1" si="238"/>
        <v>#NUM!</v>
      </c>
      <c r="AW88" s="302" t="e">
        <f t="shared" ca="1" si="238"/>
        <v>#NUM!</v>
      </c>
      <c r="AX88" s="302" t="e">
        <f t="shared" ca="1" si="238"/>
        <v>#NUM!</v>
      </c>
      <c r="AY88" s="302" t="e">
        <f t="shared" ca="1" si="238"/>
        <v>#NUM!</v>
      </c>
      <c r="AZ88" s="302" t="e">
        <f t="shared" ca="1" si="238"/>
        <v>#NUM!</v>
      </c>
      <c r="BA88" s="302" t="e">
        <f t="shared" ca="1" si="238"/>
        <v>#NUM!</v>
      </c>
      <c r="BB88" s="302" t="e">
        <f t="shared" ca="1" si="238"/>
        <v>#NUM!</v>
      </c>
      <c r="BC88" s="302" t="e">
        <f t="shared" ca="1" si="238"/>
        <v>#NUM!</v>
      </c>
      <c r="BD88" s="302" t="e">
        <f t="shared" ca="1" si="238"/>
        <v>#NUM!</v>
      </c>
      <c r="BE88" s="302" t="e">
        <f t="shared" ca="1" si="238"/>
        <v>#NUM!</v>
      </c>
      <c r="BF88" s="302" t="e">
        <f t="shared" ca="1" si="238"/>
        <v>#NUM!</v>
      </c>
      <c r="BG88" s="302" t="e">
        <f t="shared" ca="1" si="238"/>
        <v>#NUM!</v>
      </c>
      <c r="BH88" s="302" t="e">
        <f t="shared" ca="1" si="238"/>
        <v>#NUM!</v>
      </c>
      <c r="BI88" s="302" t="e">
        <f t="shared" ca="1" si="238"/>
        <v>#NUM!</v>
      </c>
      <c r="BJ88" s="302" t="e">
        <f t="shared" ca="1" si="238"/>
        <v>#NUM!</v>
      </c>
      <c r="BK88" s="302" t="e">
        <f t="shared" ca="1" si="238"/>
        <v>#NUM!</v>
      </c>
      <c r="BL88" s="302" t="e">
        <f t="shared" ca="1" si="238"/>
        <v>#NUM!</v>
      </c>
      <c r="BM88" s="302" t="e">
        <f t="shared" ca="1" si="238"/>
        <v>#NUM!</v>
      </c>
      <c r="BN88" s="302" t="e">
        <f t="shared" ca="1" si="238"/>
        <v>#NUM!</v>
      </c>
      <c r="BO88" s="302" t="e">
        <f t="shared" ca="1" si="238"/>
        <v>#NUM!</v>
      </c>
      <c r="BP88" s="302" t="e">
        <f t="shared" ca="1" si="238"/>
        <v>#NUM!</v>
      </c>
      <c r="BQ88" s="302" t="e">
        <f t="shared" ca="1" si="238"/>
        <v>#NUM!</v>
      </c>
      <c r="BR88" s="302" t="e">
        <f t="shared" ca="1" si="238"/>
        <v>#NUM!</v>
      </c>
      <c r="BS88" s="302" t="e">
        <f t="shared" ca="1" si="238"/>
        <v>#NUM!</v>
      </c>
      <c r="BT88" s="302" t="e">
        <f t="shared" ca="1" si="238"/>
        <v>#NUM!</v>
      </c>
      <c r="BU88" s="302" t="e">
        <f t="shared" ca="1" si="238"/>
        <v>#NUM!</v>
      </c>
      <c r="BV88" s="302" t="e">
        <f t="shared" ref="BV88:EG88" ca="1" si="239">BV67-BV103</f>
        <v>#NUM!</v>
      </c>
      <c r="BW88" s="302" t="e">
        <f t="shared" ca="1" si="239"/>
        <v>#NUM!</v>
      </c>
      <c r="BX88" s="302" t="e">
        <f t="shared" ca="1" si="239"/>
        <v>#NUM!</v>
      </c>
      <c r="BY88" s="302" t="e">
        <f t="shared" ca="1" si="239"/>
        <v>#NUM!</v>
      </c>
      <c r="BZ88" s="302" t="e">
        <f t="shared" ca="1" si="239"/>
        <v>#NUM!</v>
      </c>
      <c r="CA88" s="302" t="e">
        <f t="shared" ca="1" si="239"/>
        <v>#NUM!</v>
      </c>
      <c r="CB88" s="302" t="e">
        <f t="shared" ca="1" si="239"/>
        <v>#NUM!</v>
      </c>
      <c r="CC88" s="302" t="e">
        <f t="shared" ca="1" si="239"/>
        <v>#NUM!</v>
      </c>
      <c r="CD88" s="302" t="e">
        <f t="shared" ca="1" si="239"/>
        <v>#NUM!</v>
      </c>
      <c r="CE88" s="302" t="e">
        <f t="shared" ca="1" si="239"/>
        <v>#NUM!</v>
      </c>
      <c r="CF88" s="302" t="e">
        <f t="shared" ca="1" si="239"/>
        <v>#NUM!</v>
      </c>
      <c r="CG88" s="302" t="e">
        <f t="shared" ca="1" si="239"/>
        <v>#NUM!</v>
      </c>
      <c r="CH88" s="302" t="e">
        <f t="shared" ca="1" si="239"/>
        <v>#NUM!</v>
      </c>
      <c r="CI88" s="302" t="e">
        <f t="shared" ca="1" si="239"/>
        <v>#NUM!</v>
      </c>
      <c r="CJ88" s="302" t="e">
        <f t="shared" ca="1" si="239"/>
        <v>#NUM!</v>
      </c>
      <c r="CK88" s="302" t="e">
        <f t="shared" ca="1" si="239"/>
        <v>#NUM!</v>
      </c>
      <c r="CL88" s="302" t="e">
        <f t="shared" ca="1" si="239"/>
        <v>#NUM!</v>
      </c>
      <c r="CM88" s="302" t="e">
        <f t="shared" ca="1" si="239"/>
        <v>#NUM!</v>
      </c>
      <c r="CN88" s="302" t="e">
        <f t="shared" ca="1" si="239"/>
        <v>#NUM!</v>
      </c>
      <c r="CO88" s="302" t="e">
        <f t="shared" ca="1" si="239"/>
        <v>#NUM!</v>
      </c>
      <c r="CP88" s="302" t="e">
        <f t="shared" ca="1" si="239"/>
        <v>#NUM!</v>
      </c>
      <c r="CQ88" s="302" t="e">
        <f t="shared" ca="1" si="239"/>
        <v>#NUM!</v>
      </c>
      <c r="CR88" s="302" t="e">
        <f t="shared" ca="1" si="239"/>
        <v>#NUM!</v>
      </c>
      <c r="CS88" s="302" t="e">
        <f t="shared" ca="1" si="239"/>
        <v>#NUM!</v>
      </c>
      <c r="CT88" s="302" t="e">
        <f t="shared" ca="1" si="239"/>
        <v>#NUM!</v>
      </c>
      <c r="CU88" s="302" t="e">
        <f t="shared" ca="1" si="239"/>
        <v>#NUM!</v>
      </c>
      <c r="CV88" s="302" t="e">
        <f t="shared" ca="1" si="239"/>
        <v>#NUM!</v>
      </c>
      <c r="CW88" s="302" t="e">
        <f t="shared" ca="1" si="239"/>
        <v>#NUM!</v>
      </c>
      <c r="CX88" s="302" t="e">
        <f t="shared" ca="1" si="239"/>
        <v>#NUM!</v>
      </c>
      <c r="CY88" s="302" t="e">
        <f t="shared" ca="1" si="239"/>
        <v>#NUM!</v>
      </c>
      <c r="CZ88" s="302" t="e">
        <f t="shared" ca="1" si="239"/>
        <v>#NUM!</v>
      </c>
      <c r="DA88" s="302" t="e">
        <f t="shared" ca="1" si="239"/>
        <v>#NUM!</v>
      </c>
      <c r="DB88" s="302" t="e">
        <f t="shared" ca="1" si="239"/>
        <v>#NUM!</v>
      </c>
      <c r="DC88" s="302" t="e">
        <f t="shared" ca="1" si="239"/>
        <v>#NUM!</v>
      </c>
      <c r="DD88" s="302" t="e">
        <f t="shared" ca="1" si="239"/>
        <v>#NUM!</v>
      </c>
      <c r="DE88" s="302" t="e">
        <f t="shared" ca="1" si="239"/>
        <v>#NUM!</v>
      </c>
      <c r="DF88" s="302" t="e">
        <f t="shared" ca="1" si="239"/>
        <v>#NUM!</v>
      </c>
      <c r="DG88" s="302" t="e">
        <f t="shared" ca="1" si="239"/>
        <v>#NUM!</v>
      </c>
      <c r="DH88" s="302" t="e">
        <f t="shared" ca="1" si="239"/>
        <v>#NUM!</v>
      </c>
      <c r="DI88" s="302" t="e">
        <f t="shared" ca="1" si="239"/>
        <v>#NUM!</v>
      </c>
      <c r="DJ88" s="302" t="e">
        <f t="shared" ca="1" si="239"/>
        <v>#NUM!</v>
      </c>
      <c r="DK88" s="302" t="e">
        <f t="shared" ca="1" si="239"/>
        <v>#NUM!</v>
      </c>
      <c r="DL88" s="302" t="e">
        <f t="shared" ca="1" si="239"/>
        <v>#NUM!</v>
      </c>
      <c r="DM88" s="302" t="e">
        <f t="shared" ca="1" si="239"/>
        <v>#NUM!</v>
      </c>
      <c r="DN88" s="302" t="e">
        <f t="shared" ca="1" si="239"/>
        <v>#NUM!</v>
      </c>
      <c r="DO88" s="302" t="e">
        <f t="shared" ca="1" si="239"/>
        <v>#NUM!</v>
      </c>
      <c r="DP88" s="302" t="e">
        <f t="shared" ca="1" si="239"/>
        <v>#NUM!</v>
      </c>
      <c r="DQ88" s="302" t="e">
        <f t="shared" ca="1" si="239"/>
        <v>#NUM!</v>
      </c>
      <c r="DR88" s="302" t="e">
        <f t="shared" ca="1" si="239"/>
        <v>#NUM!</v>
      </c>
      <c r="DS88" s="302" t="e">
        <f t="shared" ca="1" si="239"/>
        <v>#NUM!</v>
      </c>
      <c r="DT88" s="302" t="e">
        <f t="shared" ca="1" si="239"/>
        <v>#NUM!</v>
      </c>
      <c r="DU88" s="302" t="e">
        <f t="shared" ca="1" si="239"/>
        <v>#NUM!</v>
      </c>
      <c r="DV88" s="302" t="e">
        <f t="shared" ca="1" si="239"/>
        <v>#NUM!</v>
      </c>
      <c r="DW88" s="302" t="e">
        <f t="shared" ca="1" si="239"/>
        <v>#NUM!</v>
      </c>
      <c r="DX88" s="302" t="e">
        <f t="shared" ca="1" si="239"/>
        <v>#NUM!</v>
      </c>
      <c r="DY88" s="302" t="e">
        <f t="shared" ca="1" si="239"/>
        <v>#NUM!</v>
      </c>
      <c r="DZ88" s="302" t="e">
        <f t="shared" ca="1" si="239"/>
        <v>#NUM!</v>
      </c>
      <c r="EA88" s="302" t="e">
        <f t="shared" ca="1" si="239"/>
        <v>#NUM!</v>
      </c>
      <c r="EB88" s="302" t="e">
        <f t="shared" ca="1" si="239"/>
        <v>#NUM!</v>
      </c>
      <c r="EC88" s="302" t="e">
        <f t="shared" ca="1" si="239"/>
        <v>#NUM!</v>
      </c>
      <c r="ED88" s="302" t="e">
        <f t="shared" ca="1" si="239"/>
        <v>#NUM!</v>
      </c>
      <c r="EE88" s="302" t="e">
        <f t="shared" ca="1" si="239"/>
        <v>#NUM!</v>
      </c>
      <c r="EF88" s="302" t="e">
        <f t="shared" ca="1" si="239"/>
        <v>#NUM!</v>
      </c>
      <c r="EG88" s="302" t="e">
        <f t="shared" ca="1" si="239"/>
        <v>#NUM!</v>
      </c>
      <c r="EH88" s="302" t="e">
        <f t="shared" ref="EH88:GS88" ca="1" si="240">EH67-EH103</f>
        <v>#NUM!</v>
      </c>
      <c r="EI88" s="302" t="e">
        <f t="shared" ca="1" si="240"/>
        <v>#NUM!</v>
      </c>
      <c r="EJ88" s="302" t="e">
        <f t="shared" ca="1" si="240"/>
        <v>#NUM!</v>
      </c>
      <c r="EK88" s="302" t="e">
        <f t="shared" ca="1" si="240"/>
        <v>#NUM!</v>
      </c>
      <c r="EL88" s="302" t="e">
        <f t="shared" ca="1" si="240"/>
        <v>#NUM!</v>
      </c>
      <c r="EM88" s="302" t="e">
        <f t="shared" ca="1" si="240"/>
        <v>#NUM!</v>
      </c>
      <c r="EN88" s="302" t="e">
        <f t="shared" ca="1" si="240"/>
        <v>#NUM!</v>
      </c>
      <c r="EO88" s="302" t="e">
        <f t="shared" ca="1" si="240"/>
        <v>#NUM!</v>
      </c>
      <c r="EP88" s="302" t="e">
        <f t="shared" ca="1" si="240"/>
        <v>#NUM!</v>
      </c>
      <c r="EQ88" s="302" t="e">
        <f t="shared" ca="1" si="240"/>
        <v>#NUM!</v>
      </c>
      <c r="ER88" s="302" t="e">
        <f t="shared" ca="1" si="240"/>
        <v>#NUM!</v>
      </c>
      <c r="ES88" s="302" t="e">
        <f t="shared" ca="1" si="240"/>
        <v>#NUM!</v>
      </c>
      <c r="ET88" s="302" t="e">
        <f t="shared" ca="1" si="240"/>
        <v>#NUM!</v>
      </c>
      <c r="EU88" s="302" t="e">
        <f t="shared" ca="1" si="240"/>
        <v>#NUM!</v>
      </c>
      <c r="EV88" s="302" t="e">
        <f t="shared" ca="1" si="240"/>
        <v>#NUM!</v>
      </c>
      <c r="EW88" s="302" t="e">
        <f t="shared" ca="1" si="240"/>
        <v>#NUM!</v>
      </c>
      <c r="EX88" s="302" t="e">
        <f t="shared" ca="1" si="240"/>
        <v>#NUM!</v>
      </c>
      <c r="EY88" s="302" t="e">
        <f t="shared" ca="1" si="240"/>
        <v>#NUM!</v>
      </c>
      <c r="EZ88" s="302" t="e">
        <f t="shared" ca="1" si="240"/>
        <v>#NUM!</v>
      </c>
      <c r="FA88" s="302" t="e">
        <f t="shared" ca="1" si="240"/>
        <v>#NUM!</v>
      </c>
      <c r="FB88" s="302" t="e">
        <f t="shared" ca="1" si="240"/>
        <v>#NUM!</v>
      </c>
      <c r="FC88" s="302" t="e">
        <f t="shared" ca="1" si="240"/>
        <v>#NUM!</v>
      </c>
      <c r="FD88" s="302" t="e">
        <f t="shared" ca="1" si="240"/>
        <v>#NUM!</v>
      </c>
      <c r="FE88" s="302" t="e">
        <f t="shared" ca="1" si="240"/>
        <v>#NUM!</v>
      </c>
      <c r="FF88" s="302" t="e">
        <f t="shared" ca="1" si="240"/>
        <v>#NUM!</v>
      </c>
      <c r="FG88" s="302" t="e">
        <f t="shared" ca="1" si="240"/>
        <v>#NUM!</v>
      </c>
      <c r="FH88" s="302" t="e">
        <f t="shared" ca="1" si="240"/>
        <v>#NUM!</v>
      </c>
      <c r="FI88" s="302" t="e">
        <f t="shared" ca="1" si="240"/>
        <v>#NUM!</v>
      </c>
      <c r="FJ88" s="302" t="e">
        <f t="shared" ca="1" si="240"/>
        <v>#NUM!</v>
      </c>
      <c r="FK88" s="302" t="e">
        <f t="shared" ca="1" si="240"/>
        <v>#NUM!</v>
      </c>
      <c r="FL88" s="302" t="e">
        <f t="shared" ca="1" si="240"/>
        <v>#NUM!</v>
      </c>
      <c r="FM88" s="302" t="e">
        <f t="shared" ca="1" si="240"/>
        <v>#NUM!</v>
      </c>
      <c r="FN88" s="302" t="e">
        <f t="shared" ca="1" si="240"/>
        <v>#NUM!</v>
      </c>
      <c r="FO88" s="302" t="e">
        <f t="shared" ca="1" si="240"/>
        <v>#NUM!</v>
      </c>
      <c r="FP88" s="302" t="e">
        <f t="shared" ca="1" si="240"/>
        <v>#NUM!</v>
      </c>
      <c r="FQ88" s="302" t="e">
        <f t="shared" ca="1" si="240"/>
        <v>#NUM!</v>
      </c>
      <c r="FR88" s="302" t="e">
        <f t="shared" ca="1" si="240"/>
        <v>#NUM!</v>
      </c>
      <c r="FS88" s="302" t="e">
        <f t="shared" ca="1" si="240"/>
        <v>#NUM!</v>
      </c>
      <c r="FT88" s="302" t="e">
        <f t="shared" ca="1" si="240"/>
        <v>#NUM!</v>
      </c>
      <c r="FU88" s="302" t="e">
        <f t="shared" ca="1" si="240"/>
        <v>#NUM!</v>
      </c>
      <c r="FV88" s="302" t="e">
        <f t="shared" ca="1" si="240"/>
        <v>#NUM!</v>
      </c>
      <c r="FW88" s="302" t="e">
        <f t="shared" ca="1" si="240"/>
        <v>#NUM!</v>
      </c>
      <c r="FX88" s="302" t="e">
        <f t="shared" ca="1" si="240"/>
        <v>#NUM!</v>
      </c>
      <c r="FY88" s="302" t="e">
        <f t="shared" ca="1" si="240"/>
        <v>#NUM!</v>
      </c>
      <c r="FZ88" s="302" t="e">
        <f t="shared" ca="1" si="240"/>
        <v>#NUM!</v>
      </c>
      <c r="GA88" s="302" t="e">
        <f t="shared" ca="1" si="240"/>
        <v>#NUM!</v>
      </c>
      <c r="GB88" s="302" t="e">
        <f t="shared" ca="1" si="240"/>
        <v>#NUM!</v>
      </c>
      <c r="GC88" s="302" t="e">
        <f t="shared" ca="1" si="240"/>
        <v>#NUM!</v>
      </c>
      <c r="GD88" s="302" t="e">
        <f t="shared" ca="1" si="240"/>
        <v>#NUM!</v>
      </c>
      <c r="GE88" s="302" t="e">
        <f t="shared" ca="1" si="240"/>
        <v>#NUM!</v>
      </c>
      <c r="GF88" s="302" t="e">
        <f t="shared" ca="1" si="240"/>
        <v>#NUM!</v>
      </c>
      <c r="GG88" s="302" t="e">
        <f t="shared" ca="1" si="240"/>
        <v>#NUM!</v>
      </c>
      <c r="GH88" s="302" t="e">
        <f t="shared" ca="1" si="240"/>
        <v>#NUM!</v>
      </c>
      <c r="GI88" s="302" t="e">
        <f t="shared" ca="1" si="240"/>
        <v>#NUM!</v>
      </c>
      <c r="GJ88" s="302" t="e">
        <f t="shared" ca="1" si="240"/>
        <v>#NUM!</v>
      </c>
      <c r="GK88" s="302" t="e">
        <f t="shared" ca="1" si="240"/>
        <v>#NUM!</v>
      </c>
      <c r="GL88" s="302" t="e">
        <f t="shared" ca="1" si="240"/>
        <v>#NUM!</v>
      </c>
      <c r="GM88" s="302" t="e">
        <f t="shared" ca="1" si="240"/>
        <v>#NUM!</v>
      </c>
      <c r="GN88" s="302" t="e">
        <f t="shared" ca="1" si="240"/>
        <v>#NUM!</v>
      </c>
      <c r="GO88" s="302" t="e">
        <f t="shared" ca="1" si="240"/>
        <v>#NUM!</v>
      </c>
      <c r="GP88" s="302" t="e">
        <f t="shared" ca="1" si="240"/>
        <v>#NUM!</v>
      </c>
      <c r="GQ88" s="302" t="e">
        <f t="shared" ca="1" si="240"/>
        <v>#NUM!</v>
      </c>
      <c r="GR88" s="302" t="e">
        <f t="shared" ca="1" si="240"/>
        <v>#NUM!</v>
      </c>
      <c r="GS88" s="302" t="e">
        <f t="shared" ca="1" si="240"/>
        <v>#NUM!</v>
      </c>
      <c r="GT88" s="302" t="e">
        <f t="shared" ref="GT88:JE88" ca="1" si="241">GT67-GT103</f>
        <v>#NUM!</v>
      </c>
      <c r="GU88" s="302" t="e">
        <f t="shared" ca="1" si="241"/>
        <v>#NUM!</v>
      </c>
      <c r="GV88" s="302" t="e">
        <f t="shared" ca="1" si="241"/>
        <v>#NUM!</v>
      </c>
      <c r="GW88" s="302" t="e">
        <f t="shared" ca="1" si="241"/>
        <v>#NUM!</v>
      </c>
      <c r="GX88" s="302" t="e">
        <f t="shared" ca="1" si="241"/>
        <v>#NUM!</v>
      </c>
      <c r="GY88" s="302" t="e">
        <f t="shared" ca="1" si="241"/>
        <v>#NUM!</v>
      </c>
      <c r="GZ88" s="302" t="e">
        <f t="shared" ca="1" si="241"/>
        <v>#NUM!</v>
      </c>
      <c r="HA88" s="302" t="e">
        <f t="shared" ca="1" si="241"/>
        <v>#NUM!</v>
      </c>
      <c r="HB88" s="302" t="e">
        <f t="shared" ca="1" si="241"/>
        <v>#NUM!</v>
      </c>
      <c r="HC88" s="302" t="e">
        <f t="shared" ca="1" si="241"/>
        <v>#NUM!</v>
      </c>
      <c r="HD88" s="302" t="e">
        <f t="shared" ca="1" si="241"/>
        <v>#NUM!</v>
      </c>
      <c r="HE88" s="302" t="e">
        <f t="shared" ca="1" si="241"/>
        <v>#NUM!</v>
      </c>
      <c r="HF88" s="302" t="e">
        <f t="shared" ca="1" si="241"/>
        <v>#NUM!</v>
      </c>
      <c r="HG88" s="302" t="e">
        <f t="shared" ca="1" si="241"/>
        <v>#NUM!</v>
      </c>
      <c r="HH88" s="302" t="e">
        <f t="shared" ca="1" si="241"/>
        <v>#NUM!</v>
      </c>
      <c r="HI88" s="302" t="e">
        <f t="shared" ca="1" si="241"/>
        <v>#NUM!</v>
      </c>
      <c r="HJ88" s="302" t="e">
        <f t="shared" ca="1" si="241"/>
        <v>#NUM!</v>
      </c>
      <c r="HK88" s="302" t="e">
        <f t="shared" ca="1" si="241"/>
        <v>#NUM!</v>
      </c>
      <c r="HL88" s="302" t="e">
        <f t="shared" ca="1" si="241"/>
        <v>#NUM!</v>
      </c>
      <c r="HM88" s="302" t="e">
        <f t="shared" ca="1" si="241"/>
        <v>#NUM!</v>
      </c>
      <c r="HN88" s="302" t="e">
        <f t="shared" ca="1" si="241"/>
        <v>#NUM!</v>
      </c>
      <c r="HO88" s="302" t="e">
        <f t="shared" ca="1" si="241"/>
        <v>#NUM!</v>
      </c>
      <c r="HP88" s="302" t="e">
        <f t="shared" ca="1" si="241"/>
        <v>#NUM!</v>
      </c>
      <c r="HQ88" s="302" t="e">
        <f t="shared" ca="1" si="241"/>
        <v>#NUM!</v>
      </c>
      <c r="HR88" s="302" t="e">
        <f t="shared" ca="1" si="241"/>
        <v>#NUM!</v>
      </c>
      <c r="HS88" s="302" t="e">
        <f t="shared" ca="1" si="241"/>
        <v>#NUM!</v>
      </c>
      <c r="HT88" s="302" t="e">
        <f t="shared" ca="1" si="241"/>
        <v>#NUM!</v>
      </c>
      <c r="HU88" s="302" t="e">
        <f t="shared" ca="1" si="241"/>
        <v>#NUM!</v>
      </c>
      <c r="HV88" s="302" t="e">
        <f t="shared" ca="1" si="241"/>
        <v>#NUM!</v>
      </c>
      <c r="HW88" s="302" t="e">
        <f t="shared" ca="1" si="241"/>
        <v>#NUM!</v>
      </c>
      <c r="HX88" s="302" t="e">
        <f t="shared" ca="1" si="241"/>
        <v>#NUM!</v>
      </c>
      <c r="HY88" s="302" t="e">
        <f t="shared" ca="1" si="241"/>
        <v>#NUM!</v>
      </c>
      <c r="HZ88" s="302" t="e">
        <f t="shared" ca="1" si="241"/>
        <v>#NUM!</v>
      </c>
      <c r="IA88" s="302" t="e">
        <f t="shared" ca="1" si="241"/>
        <v>#NUM!</v>
      </c>
      <c r="IB88" s="302" t="e">
        <f t="shared" ca="1" si="241"/>
        <v>#NUM!</v>
      </c>
      <c r="IC88" s="302" t="e">
        <f t="shared" ca="1" si="241"/>
        <v>#NUM!</v>
      </c>
      <c r="ID88" s="302" t="e">
        <f t="shared" ca="1" si="241"/>
        <v>#NUM!</v>
      </c>
      <c r="IE88" s="302" t="e">
        <f t="shared" ca="1" si="241"/>
        <v>#NUM!</v>
      </c>
      <c r="IF88" s="302" t="e">
        <f t="shared" ca="1" si="241"/>
        <v>#NUM!</v>
      </c>
      <c r="IG88" s="302" t="e">
        <f t="shared" ca="1" si="241"/>
        <v>#NUM!</v>
      </c>
      <c r="IH88" s="302" t="e">
        <f t="shared" ca="1" si="241"/>
        <v>#NUM!</v>
      </c>
      <c r="II88" s="302" t="e">
        <f t="shared" ca="1" si="241"/>
        <v>#NUM!</v>
      </c>
      <c r="IJ88" s="302" t="e">
        <f t="shared" ca="1" si="241"/>
        <v>#NUM!</v>
      </c>
      <c r="IK88" s="302" t="e">
        <f t="shared" ca="1" si="241"/>
        <v>#NUM!</v>
      </c>
      <c r="IL88" s="302" t="e">
        <f t="shared" ca="1" si="241"/>
        <v>#NUM!</v>
      </c>
      <c r="IM88" s="302" t="e">
        <f t="shared" ca="1" si="241"/>
        <v>#NUM!</v>
      </c>
      <c r="IN88" s="302" t="e">
        <f t="shared" ca="1" si="241"/>
        <v>#NUM!</v>
      </c>
      <c r="IO88" s="302" t="e">
        <f t="shared" ca="1" si="241"/>
        <v>#NUM!</v>
      </c>
      <c r="IP88" s="302" t="e">
        <f t="shared" ca="1" si="241"/>
        <v>#NUM!</v>
      </c>
      <c r="IQ88" s="302" t="e">
        <f t="shared" ca="1" si="241"/>
        <v>#NUM!</v>
      </c>
      <c r="IR88" s="302" t="e">
        <f t="shared" ca="1" si="241"/>
        <v>#NUM!</v>
      </c>
      <c r="IS88" s="302" t="e">
        <f t="shared" ca="1" si="241"/>
        <v>#NUM!</v>
      </c>
      <c r="IT88" s="302" t="e">
        <f t="shared" ca="1" si="241"/>
        <v>#NUM!</v>
      </c>
      <c r="IU88" s="302" t="e">
        <f t="shared" ca="1" si="241"/>
        <v>#NUM!</v>
      </c>
      <c r="IV88" s="302" t="e">
        <f t="shared" ca="1" si="241"/>
        <v>#NUM!</v>
      </c>
      <c r="IW88" s="302" t="e">
        <f t="shared" ca="1" si="241"/>
        <v>#NUM!</v>
      </c>
      <c r="IX88" s="302" t="e">
        <f t="shared" ca="1" si="241"/>
        <v>#NUM!</v>
      </c>
      <c r="IY88" s="302" t="e">
        <f t="shared" ca="1" si="241"/>
        <v>#NUM!</v>
      </c>
      <c r="IZ88" s="302" t="e">
        <f t="shared" ca="1" si="241"/>
        <v>#NUM!</v>
      </c>
      <c r="JA88" s="302" t="e">
        <f t="shared" ca="1" si="241"/>
        <v>#NUM!</v>
      </c>
      <c r="JB88" s="302" t="e">
        <f t="shared" ca="1" si="241"/>
        <v>#NUM!</v>
      </c>
      <c r="JC88" s="302" t="e">
        <f t="shared" ca="1" si="241"/>
        <v>#NUM!</v>
      </c>
      <c r="JD88" s="302" t="e">
        <f t="shared" ca="1" si="241"/>
        <v>#NUM!</v>
      </c>
      <c r="JE88" s="302" t="e">
        <f t="shared" ca="1" si="241"/>
        <v>#NUM!</v>
      </c>
      <c r="JF88" s="302" t="e">
        <f t="shared" ref="JF88:JL88" ca="1" si="242">JF67-JF103</f>
        <v>#NUM!</v>
      </c>
      <c r="JG88" s="302" t="e">
        <f t="shared" ca="1" si="242"/>
        <v>#NUM!</v>
      </c>
      <c r="JH88" s="302" t="e">
        <f t="shared" ca="1" si="242"/>
        <v>#NUM!</v>
      </c>
      <c r="JI88" s="302" t="e">
        <f t="shared" ca="1" si="242"/>
        <v>#NUM!</v>
      </c>
      <c r="JJ88" s="302" t="e">
        <f t="shared" ca="1" si="242"/>
        <v>#NUM!</v>
      </c>
      <c r="JK88" s="302" t="e">
        <f t="shared" ca="1" si="242"/>
        <v>#NUM!</v>
      </c>
      <c r="JL88" s="302" t="e">
        <f t="shared" ca="1" si="242"/>
        <v>#NUM!</v>
      </c>
      <c r="JM88" s="251" t="s">
        <v>321</v>
      </c>
    </row>
    <row r="89" spans="1:273" s="251" customFormat="1" ht="15" customHeight="1" x14ac:dyDescent="0.25">
      <c r="A89" s="260"/>
      <c r="B89" s="295"/>
      <c r="C89" s="296" t="s">
        <v>93</v>
      </c>
      <c r="D89" s="296"/>
      <c r="E89" s="316" t="e">
        <f>XNPV(G89, I89:JL89, I5:JL5)</f>
        <v>#NUM!</v>
      </c>
      <c r="F89" s="296" t="s">
        <v>22</v>
      </c>
      <c r="G89" s="317">
        <f>Inputs!$F$42</f>
        <v>0</v>
      </c>
      <c r="H89" s="296"/>
      <c r="I89" s="298" t="e">
        <f ca="1">I68-I103</f>
        <v>#NUM!</v>
      </c>
      <c r="J89" s="298" t="e">
        <f t="shared" ref="J89:BU89" ca="1" si="243">J68-J103</f>
        <v>#NUM!</v>
      </c>
      <c r="K89" s="298" t="e">
        <f t="shared" ca="1" si="243"/>
        <v>#NUM!</v>
      </c>
      <c r="L89" s="298" t="e">
        <f t="shared" ca="1" si="243"/>
        <v>#NUM!</v>
      </c>
      <c r="M89" s="298" t="e">
        <f t="shared" ca="1" si="243"/>
        <v>#NUM!</v>
      </c>
      <c r="N89" s="298" t="e">
        <f t="shared" ca="1" si="243"/>
        <v>#NUM!</v>
      </c>
      <c r="O89" s="298" t="e">
        <f t="shared" ca="1" si="243"/>
        <v>#NUM!</v>
      </c>
      <c r="P89" s="298" t="e">
        <f t="shared" ca="1" si="243"/>
        <v>#NUM!</v>
      </c>
      <c r="Q89" s="298" t="e">
        <f t="shared" ca="1" si="243"/>
        <v>#NUM!</v>
      </c>
      <c r="R89" s="298" t="e">
        <f t="shared" ca="1" si="243"/>
        <v>#NUM!</v>
      </c>
      <c r="S89" s="298" t="e">
        <f t="shared" ca="1" si="243"/>
        <v>#NUM!</v>
      </c>
      <c r="T89" s="298" t="e">
        <f t="shared" ca="1" si="243"/>
        <v>#NUM!</v>
      </c>
      <c r="U89" s="298" t="e">
        <f t="shared" ca="1" si="243"/>
        <v>#NUM!</v>
      </c>
      <c r="V89" s="298" t="e">
        <f t="shared" ca="1" si="243"/>
        <v>#NUM!</v>
      </c>
      <c r="W89" s="298" t="e">
        <f t="shared" ca="1" si="243"/>
        <v>#NUM!</v>
      </c>
      <c r="X89" s="298" t="e">
        <f t="shared" ca="1" si="243"/>
        <v>#NUM!</v>
      </c>
      <c r="Y89" s="298" t="e">
        <f t="shared" ca="1" si="243"/>
        <v>#NUM!</v>
      </c>
      <c r="Z89" s="298" t="e">
        <f t="shared" ca="1" si="243"/>
        <v>#NUM!</v>
      </c>
      <c r="AA89" s="298" t="e">
        <f t="shared" ca="1" si="243"/>
        <v>#NUM!</v>
      </c>
      <c r="AB89" s="298" t="e">
        <f t="shared" ca="1" si="243"/>
        <v>#NUM!</v>
      </c>
      <c r="AC89" s="298" t="e">
        <f t="shared" ca="1" si="243"/>
        <v>#NUM!</v>
      </c>
      <c r="AD89" s="298" t="e">
        <f t="shared" ca="1" si="243"/>
        <v>#NUM!</v>
      </c>
      <c r="AE89" s="298" t="e">
        <f t="shared" ca="1" si="243"/>
        <v>#NUM!</v>
      </c>
      <c r="AF89" s="298" t="e">
        <f t="shared" ca="1" si="243"/>
        <v>#NUM!</v>
      </c>
      <c r="AG89" s="298" t="e">
        <f t="shared" ca="1" si="243"/>
        <v>#NUM!</v>
      </c>
      <c r="AH89" s="298" t="e">
        <f t="shared" ca="1" si="243"/>
        <v>#NUM!</v>
      </c>
      <c r="AI89" s="298" t="e">
        <f t="shared" ca="1" si="243"/>
        <v>#NUM!</v>
      </c>
      <c r="AJ89" s="298" t="e">
        <f t="shared" ca="1" si="243"/>
        <v>#NUM!</v>
      </c>
      <c r="AK89" s="298" t="e">
        <f t="shared" ca="1" si="243"/>
        <v>#NUM!</v>
      </c>
      <c r="AL89" s="298" t="e">
        <f t="shared" ca="1" si="243"/>
        <v>#NUM!</v>
      </c>
      <c r="AM89" s="298" t="e">
        <f t="shared" ca="1" si="243"/>
        <v>#NUM!</v>
      </c>
      <c r="AN89" s="298" t="e">
        <f t="shared" ca="1" si="243"/>
        <v>#NUM!</v>
      </c>
      <c r="AO89" s="298" t="e">
        <f t="shared" ca="1" si="243"/>
        <v>#NUM!</v>
      </c>
      <c r="AP89" s="298" t="e">
        <f t="shared" ca="1" si="243"/>
        <v>#NUM!</v>
      </c>
      <c r="AQ89" s="298" t="e">
        <f t="shared" ca="1" si="243"/>
        <v>#NUM!</v>
      </c>
      <c r="AR89" s="298" t="e">
        <f t="shared" ca="1" si="243"/>
        <v>#NUM!</v>
      </c>
      <c r="AS89" s="298" t="e">
        <f t="shared" ca="1" si="243"/>
        <v>#NUM!</v>
      </c>
      <c r="AT89" s="298" t="e">
        <f t="shared" ca="1" si="243"/>
        <v>#NUM!</v>
      </c>
      <c r="AU89" s="298" t="e">
        <f t="shared" ca="1" si="243"/>
        <v>#NUM!</v>
      </c>
      <c r="AV89" s="298" t="e">
        <f t="shared" ca="1" si="243"/>
        <v>#NUM!</v>
      </c>
      <c r="AW89" s="298" t="e">
        <f t="shared" ca="1" si="243"/>
        <v>#NUM!</v>
      </c>
      <c r="AX89" s="298" t="e">
        <f t="shared" ca="1" si="243"/>
        <v>#NUM!</v>
      </c>
      <c r="AY89" s="298" t="e">
        <f t="shared" ca="1" si="243"/>
        <v>#NUM!</v>
      </c>
      <c r="AZ89" s="298" t="e">
        <f t="shared" ca="1" si="243"/>
        <v>#NUM!</v>
      </c>
      <c r="BA89" s="298" t="e">
        <f t="shared" ca="1" si="243"/>
        <v>#NUM!</v>
      </c>
      <c r="BB89" s="298" t="e">
        <f t="shared" ca="1" si="243"/>
        <v>#NUM!</v>
      </c>
      <c r="BC89" s="298" t="e">
        <f t="shared" ca="1" si="243"/>
        <v>#NUM!</v>
      </c>
      <c r="BD89" s="298" t="e">
        <f t="shared" ca="1" si="243"/>
        <v>#NUM!</v>
      </c>
      <c r="BE89" s="298" t="e">
        <f t="shared" ca="1" si="243"/>
        <v>#NUM!</v>
      </c>
      <c r="BF89" s="298" t="e">
        <f t="shared" ca="1" si="243"/>
        <v>#NUM!</v>
      </c>
      <c r="BG89" s="298" t="e">
        <f t="shared" ca="1" si="243"/>
        <v>#NUM!</v>
      </c>
      <c r="BH89" s="298" t="e">
        <f t="shared" ca="1" si="243"/>
        <v>#NUM!</v>
      </c>
      <c r="BI89" s="298" t="e">
        <f t="shared" ca="1" si="243"/>
        <v>#NUM!</v>
      </c>
      <c r="BJ89" s="298" t="e">
        <f t="shared" ca="1" si="243"/>
        <v>#NUM!</v>
      </c>
      <c r="BK89" s="298" t="e">
        <f t="shared" ca="1" si="243"/>
        <v>#NUM!</v>
      </c>
      <c r="BL89" s="298" t="e">
        <f t="shared" ca="1" si="243"/>
        <v>#NUM!</v>
      </c>
      <c r="BM89" s="298" t="e">
        <f t="shared" ca="1" si="243"/>
        <v>#NUM!</v>
      </c>
      <c r="BN89" s="298" t="e">
        <f t="shared" ca="1" si="243"/>
        <v>#NUM!</v>
      </c>
      <c r="BO89" s="298" t="e">
        <f t="shared" ca="1" si="243"/>
        <v>#NUM!</v>
      </c>
      <c r="BP89" s="298" t="e">
        <f t="shared" ca="1" si="243"/>
        <v>#NUM!</v>
      </c>
      <c r="BQ89" s="298" t="e">
        <f t="shared" ca="1" si="243"/>
        <v>#NUM!</v>
      </c>
      <c r="BR89" s="298" t="e">
        <f t="shared" ca="1" si="243"/>
        <v>#NUM!</v>
      </c>
      <c r="BS89" s="298" t="e">
        <f t="shared" ca="1" si="243"/>
        <v>#NUM!</v>
      </c>
      <c r="BT89" s="298" t="e">
        <f t="shared" ca="1" si="243"/>
        <v>#NUM!</v>
      </c>
      <c r="BU89" s="298" t="e">
        <f t="shared" ca="1" si="243"/>
        <v>#NUM!</v>
      </c>
      <c r="BV89" s="298" t="e">
        <f t="shared" ref="BV89:EG89" ca="1" si="244">BV68-BV103</f>
        <v>#NUM!</v>
      </c>
      <c r="BW89" s="298" t="e">
        <f t="shared" ca="1" si="244"/>
        <v>#NUM!</v>
      </c>
      <c r="BX89" s="298" t="e">
        <f t="shared" ca="1" si="244"/>
        <v>#NUM!</v>
      </c>
      <c r="BY89" s="298" t="e">
        <f t="shared" ca="1" si="244"/>
        <v>#NUM!</v>
      </c>
      <c r="BZ89" s="298" t="e">
        <f t="shared" ca="1" si="244"/>
        <v>#NUM!</v>
      </c>
      <c r="CA89" s="298" t="e">
        <f t="shared" ca="1" si="244"/>
        <v>#NUM!</v>
      </c>
      <c r="CB89" s="298" t="e">
        <f t="shared" ca="1" si="244"/>
        <v>#NUM!</v>
      </c>
      <c r="CC89" s="298" t="e">
        <f t="shared" ca="1" si="244"/>
        <v>#NUM!</v>
      </c>
      <c r="CD89" s="298" t="e">
        <f t="shared" ca="1" si="244"/>
        <v>#NUM!</v>
      </c>
      <c r="CE89" s="298" t="e">
        <f t="shared" ca="1" si="244"/>
        <v>#NUM!</v>
      </c>
      <c r="CF89" s="298" t="e">
        <f t="shared" ca="1" si="244"/>
        <v>#NUM!</v>
      </c>
      <c r="CG89" s="298" t="e">
        <f t="shared" ca="1" si="244"/>
        <v>#NUM!</v>
      </c>
      <c r="CH89" s="298" t="e">
        <f t="shared" ca="1" si="244"/>
        <v>#NUM!</v>
      </c>
      <c r="CI89" s="298" t="e">
        <f t="shared" ca="1" si="244"/>
        <v>#NUM!</v>
      </c>
      <c r="CJ89" s="298" t="e">
        <f t="shared" ca="1" si="244"/>
        <v>#NUM!</v>
      </c>
      <c r="CK89" s="298" t="e">
        <f t="shared" ca="1" si="244"/>
        <v>#NUM!</v>
      </c>
      <c r="CL89" s="298" t="e">
        <f t="shared" ca="1" si="244"/>
        <v>#NUM!</v>
      </c>
      <c r="CM89" s="298" t="e">
        <f t="shared" ca="1" si="244"/>
        <v>#NUM!</v>
      </c>
      <c r="CN89" s="298" t="e">
        <f t="shared" ca="1" si="244"/>
        <v>#NUM!</v>
      </c>
      <c r="CO89" s="298" t="e">
        <f t="shared" ca="1" si="244"/>
        <v>#NUM!</v>
      </c>
      <c r="CP89" s="298" t="e">
        <f t="shared" ca="1" si="244"/>
        <v>#NUM!</v>
      </c>
      <c r="CQ89" s="298" t="e">
        <f t="shared" ca="1" si="244"/>
        <v>#NUM!</v>
      </c>
      <c r="CR89" s="298" t="e">
        <f t="shared" ca="1" si="244"/>
        <v>#NUM!</v>
      </c>
      <c r="CS89" s="298" t="e">
        <f t="shared" ca="1" si="244"/>
        <v>#NUM!</v>
      </c>
      <c r="CT89" s="298" t="e">
        <f t="shared" ca="1" si="244"/>
        <v>#NUM!</v>
      </c>
      <c r="CU89" s="298" t="e">
        <f t="shared" ca="1" si="244"/>
        <v>#NUM!</v>
      </c>
      <c r="CV89" s="298" t="e">
        <f t="shared" ca="1" si="244"/>
        <v>#NUM!</v>
      </c>
      <c r="CW89" s="298" t="e">
        <f t="shared" ca="1" si="244"/>
        <v>#NUM!</v>
      </c>
      <c r="CX89" s="298" t="e">
        <f t="shared" ca="1" si="244"/>
        <v>#NUM!</v>
      </c>
      <c r="CY89" s="298" t="e">
        <f t="shared" ca="1" si="244"/>
        <v>#NUM!</v>
      </c>
      <c r="CZ89" s="298" t="e">
        <f t="shared" ca="1" si="244"/>
        <v>#NUM!</v>
      </c>
      <c r="DA89" s="298" t="e">
        <f t="shared" ca="1" si="244"/>
        <v>#NUM!</v>
      </c>
      <c r="DB89" s="298" t="e">
        <f t="shared" ca="1" si="244"/>
        <v>#NUM!</v>
      </c>
      <c r="DC89" s="298" t="e">
        <f t="shared" ca="1" si="244"/>
        <v>#NUM!</v>
      </c>
      <c r="DD89" s="298" t="e">
        <f t="shared" ca="1" si="244"/>
        <v>#NUM!</v>
      </c>
      <c r="DE89" s="298" t="e">
        <f t="shared" ca="1" si="244"/>
        <v>#NUM!</v>
      </c>
      <c r="DF89" s="298" t="e">
        <f t="shared" ca="1" si="244"/>
        <v>#NUM!</v>
      </c>
      <c r="DG89" s="298" t="e">
        <f t="shared" ca="1" si="244"/>
        <v>#NUM!</v>
      </c>
      <c r="DH89" s="298" t="e">
        <f t="shared" ca="1" si="244"/>
        <v>#NUM!</v>
      </c>
      <c r="DI89" s="298" t="e">
        <f t="shared" ca="1" si="244"/>
        <v>#NUM!</v>
      </c>
      <c r="DJ89" s="298" t="e">
        <f t="shared" ca="1" si="244"/>
        <v>#NUM!</v>
      </c>
      <c r="DK89" s="298" t="e">
        <f t="shared" ca="1" si="244"/>
        <v>#NUM!</v>
      </c>
      <c r="DL89" s="298" t="e">
        <f t="shared" ca="1" si="244"/>
        <v>#NUM!</v>
      </c>
      <c r="DM89" s="298" t="e">
        <f t="shared" ca="1" si="244"/>
        <v>#NUM!</v>
      </c>
      <c r="DN89" s="298" t="e">
        <f t="shared" ca="1" si="244"/>
        <v>#NUM!</v>
      </c>
      <c r="DO89" s="298" t="e">
        <f t="shared" ca="1" si="244"/>
        <v>#NUM!</v>
      </c>
      <c r="DP89" s="298" t="e">
        <f t="shared" ca="1" si="244"/>
        <v>#NUM!</v>
      </c>
      <c r="DQ89" s="298" t="e">
        <f t="shared" ca="1" si="244"/>
        <v>#NUM!</v>
      </c>
      <c r="DR89" s="298" t="e">
        <f t="shared" ca="1" si="244"/>
        <v>#NUM!</v>
      </c>
      <c r="DS89" s="298" t="e">
        <f t="shared" ca="1" si="244"/>
        <v>#NUM!</v>
      </c>
      <c r="DT89" s="298" t="e">
        <f t="shared" ca="1" si="244"/>
        <v>#NUM!</v>
      </c>
      <c r="DU89" s="298" t="e">
        <f t="shared" ca="1" si="244"/>
        <v>#NUM!</v>
      </c>
      <c r="DV89" s="298" t="e">
        <f t="shared" ca="1" si="244"/>
        <v>#NUM!</v>
      </c>
      <c r="DW89" s="298" t="e">
        <f t="shared" ca="1" si="244"/>
        <v>#NUM!</v>
      </c>
      <c r="DX89" s="298" t="e">
        <f t="shared" ca="1" si="244"/>
        <v>#NUM!</v>
      </c>
      <c r="DY89" s="298" t="e">
        <f t="shared" ca="1" si="244"/>
        <v>#NUM!</v>
      </c>
      <c r="DZ89" s="298" t="e">
        <f t="shared" ca="1" si="244"/>
        <v>#NUM!</v>
      </c>
      <c r="EA89" s="298" t="e">
        <f t="shared" ca="1" si="244"/>
        <v>#NUM!</v>
      </c>
      <c r="EB89" s="298" t="e">
        <f t="shared" ca="1" si="244"/>
        <v>#NUM!</v>
      </c>
      <c r="EC89" s="298" t="e">
        <f t="shared" ca="1" si="244"/>
        <v>#NUM!</v>
      </c>
      <c r="ED89" s="298" t="e">
        <f t="shared" ca="1" si="244"/>
        <v>#NUM!</v>
      </c>
      <c r="EE89" s="298" t="e">
        <f t="shared" ca="1" si="244"/>
        <v>#NUM!</v>
      </c>
      <c r="EF89" s="298" t="e">
        <f t="shared" ca="1" si="244"/>
        <v>#NUM!</v>
      </c>
      <c r="EG89" s="298" t="e">
        <f t="shared" ca="1" si="244"/>
        <v>#NUM!</v>
      </c>
      <c r="EH89" s="298" t="e">
        <f t="shared" ref="EH89:GS89" ca="1" si="245">EH68-EH103</f>
        <v>#NUM!</v>
      </c>
      <c r="EI89" s="298" t="e">
        <f t="shared" ca="1" si="245"/>
        <v>#NUM!</v>
      </c>
      <c r="EJ89" s="298" t="e">
        <f t="shared" ca="1" si="245"/>
        <v>#NUM!</v>
      </c>
      <c r="EK89" s="298" t="e">
        <f t="shared" ca="1" si="245"/>
        <v>#NUM!</v>
      </c>
      <c r="EL89" s="298" t="e">
        <f t="shared" ca="1" si="245"/>
        <v>#NUM!</v>
      </c>
      <c r="EM89" s="298" t="e">
        <f t="shared" ca="1" si="245"/>
        <v>#NUM!</v>
      </c>
      <c r="EN89" s="298" t="e">
        <f t="shared" ca="1" si="245"/>
        <v>#NUM!</v>
      </c>
      <c r="EO89" s="298" t="e">
        <f t="shared" ca="1" si="245"/>
        <v>#NUM!</v>
      </c>
      <c r="EP89" s="298" t="e">
        <f t="shared" ca="1" si="245"/>
        <v>#NUM!</v>
      </c>
      <c r="EQ89" s="298" t="e">
        <f t="shared" ca="1" si="245"/>
        <v>#NUM!</v>
      </c>
      <c r="ER89" s="298" t="e">
        <f t="shared" ca="1" si="245"/>
        <v>#NUM!</v>
      </c>
      <c r="ES89" s="298" t="e">
        <f t="shared" ca="1" si="245"/>
        <v>#NUM!</v>
      </c>
      <c r="ET89" s="298" t="e">
        <f t="shared" ca="1" si="245"/>
        <v>#NUM!</v>
      </c>
      <c r="EU89" s="298" t="e">
        <f t="shared" ca="1" si="245"/>
        <v>#NUM!</v>
      </c>
      <c r="EV89" s="298" t="e">
        <f t="shared" ca="1" si="245"/>
        <v>#NUM!</v>
      </c>
      <c r="EW89" s="298" t="e">
        <f t="shared" ca="1" si="245"/>
        <v>#NUM!</v>
      </c>
      <c r="EX89" s="298" t="e">
        <f t="shared" ca="1" si="245"/>
        <v>#NUM!</v>
      </c>
      <c r="EY89" s="298" t="e">
        <f t="shared" ca="1" si="245"/>
        <v>#NUM!</v>
      </c>
      <c r="EZ89" s="298" t="e">
        <f t="shared" ca="1" si="245"/>
        <v>#NUM!</v>
      </c>
      <c r="FA89" s="298" t="e">
        <f t="shared" ca="1" si="245"/>
        <v>#NUM!</v>
      </c>
      <c r="FB89" s="298" t="e">
        <f t="shared" ca="1" si="245"/>
        <v>#NUM!</v>
      </c>
      <c r="FC89" s="298" t="e">
        <f t="shared" ca="1" si="245"/>
        <v>#NUM!</v>
      </c>
      <c r="FD89" s="298" t="e">
        <f t="shared" ca="1" si="245"/>
        <v>#NUM!</v>
      </c>
      <c r="FE89" s="298" t="e">
        <f t="shared" ca="1" si="245"/>
        <v>#NUM!</v>
      </c>
      <c r="FF89" s="298" t="e">
        <f t="shared" ca="1" si="245"/>
        <v>#NUM!</v>
      </c>
      <c r="FG89" s="298" t="e">
        <f t="shared" ca="1" si="245"/>
        <v>#NUM!</v>
      </c>
      <c r="FH89" s="298" t="e">
        <f t="shared" ca="1" si="245"/>
        <v>#NUM!</v>
      </c>
      <c r="FI89" s="298" t="e">
        <f t="shared" ca="1" si="245"/>
        <v>#NUM!</v>
      </c>
      <c r="FJ89" s="298" t="e">
        <f t="shared" ca="1" si="245"/>
        <v>#NUM!</v>
      </c>
      <c r="FK89" s="298" t="e">
        <f t="shared" ca="1" si="245"/>
        <v>#NUM!</v>
      </c>
      <c r="FL89" s="298" t="e">
        <f t="shared" ca="1" si="245"/>
        <v>#NUM!</v>
      </c>
      <c r="FM89" s="298" t="e">
        <f t="shared" ca="1" si="245"/>
        <v>#NUM!</v>
      </c>
      <c r="FN89" s="298" t="e">
        <f t="shared" ca="1" si="245"/>
        <v>#NUM!</v>
      </c>
      <c r="FO89" s="298" t="e">
        <f t="shared" ca="1" si="245"/>
        <v>#NUM!</v>
      </c>
      <c r="FP89" s="298" t="e">
        <f t="shared" ca="1" si="245"/>
        <v>#NUM!</v>
      </c>
      <c r="FQ89" s="298" t="e">
        <f t="shared" ca="1" si="245"/>
        <v>#NUM!</v>
      </c>
      <c r="FR89" s="298" t="e">
        <f t="shared" ca="1" si="245"/>
        <v>#NUM!</v>
      </c>
      <c r="FS89" s="298" t="e">
        <f t="shared" ca="1" si="245"/>
        <v>#NUM!</v>
      </c>
      <c r="FT89" s="298" t="e">
        <f t="shared" ca="1" si="245"/>
        <v>#NUM!</v>
      </c>
      <c r="FU89" s="298" t="e">
        <f t="shared" ca="1" si="245"/>
        <v>#NUM!</v>
      </c>
      <c r="FV89" s="298" t="e">
        <f t="shared" ca="1" si="245"/>
        <v>#NUM!</v>
      </c>
      <c r="FW89" s="298" t="e">
        <f t="shared" ca="1" si="245"/>
        <v>#NUM!</v>
      </c>
      <c r="FX89" s="298" t="e">
        <f t="shared" ca="1" si="245"/>
        <v>#NUM!</v>
      </c>
      <c r="FY89" s="298" t="e">
        <f t="shared" ca="1" si="245"/>
        <v>#NUM!</v>
      </c>
      <c r="FZ89" s="298" t="e">
        <f t="shared" ca="1" si="245"/>
        <v>#NUM!</v>
      </c>
      <c r="GA89" s="298" t="e">
        <f t="shared" ca="1" si="245"/>
        <v>#NUM!</v>
      </c>
      <c r="GB89" s="298" t="e">
        <f t="shared" ca="1" si="245"/>
        <v>#NUM!</v>
      </c>
      <c r="GC89" s="298" t="e">
        <f t="shared" ca="1" si="245"/>
        <v>#NUM!</v>
      </c>
      <c r="GD89" s="298" t="e">
        <f t="shared" ca="1" si="245"/>
        <v>#NUM!</v>
      </c>
      <c r="GE89" s="298" t="e">
        <f t="shared" ca="1" si="245"/>
        <v>#NUM!</v>
      </c>
      <c r="GF89" s="298" t="e">
        <f t="shared" ca="1" si="245"/>
        <v>#NUM!</v>
      </c>
      <c r="GG89" s="298" t="e">
        <f t="shared" ca="1" si="245"/>
        <v>#NUM!</v>
      </c>
      <c r="GH89" s="298" t="e">
        <f t="shared" ca="1" si="245"/>
        <v>#NUM!</v>
      </c>
      <c r="GI89" s="298" t="e">
        <f t="shared" ca="1" si="245"/>
        <v>#NUM!</v>
      </c>
      <c r="GJ89" s="298" t="e">
        <f t="shared" ca="1" si="245"/>
        <v>#NUM!</v>
      </c>
      <c r="GK89" s="298" t="e">
        <f t="shared" ca="1" si="245"/>
        <v>#NUM!</v>
      </c>
      <c r="GL89" s="298" t="e">
        <f t="shared" ca="1" si="245"/>
        <v>#NUM!</v>
      </c>
      <c r="GM89" s="298" t="e">
        <f t="shared" ca="1" si="245"/>
        <v>#NUM!</v>
      </c>
      <c r="GN89" s="298" t="e">
        <f t="shared" ca="1" si="245"/>
        <v>#NUM!</v>
      </c>
      <c r="GO89" s="298" t="e">
        <f t="shared" ca="1" si="245"/>
        <v>#NUM!</v>
      </c>
      <c r="GP89" s="298" t="e">
        <f t="shared" ca="1" si="245"/>
        <v>#NUM!</v>
      </c>
      <c r="GQ89" s="298" t="e">
        <f t="shared" ca="1" si="245"/>
        <v>#NUM!</v>
      </c>
      <c r="GR89" s="298" t="e">
        <f t="shared" ca="1" si="245"/>
        <v>#NUM!</v>
      </c>
      <c r="GS89" s="298" t="e">
        <f t="shared" ca="1" si="245"/>
        <v>#NUM!</v>
      </c>
      <c r="GT89" s="298" t="e">
        <f t="shared" ref="GT89:JE89" ca="1" si="246">GT68-GT103</f>
        <v>#NUM!</v>
      </c>
      <c r="GU89" s="298" t="e">
        <f t="shared" ca="1" si="246"/>
        <v>#NUM!</v>
      </c>
      <c r="GV89" s="298" t="e">
        <f t="shared" ca="1" si="246"/>
        <v>#NUM!</v>
      </c>
      <c r="GW89" s="298" t="e">
        <f t="shared" ca="1" si="246"/>
        <v>#NUM!</v>
      </c>
      <c r="GX89" s="298" t="e">
        <f t="shared" ca="1" si="246"/>
        <v>#NUM!</v>
      </c>
      <c r="GY89" s="298" t="e">
        <f t="shared" ca="1" si="246"/>
        <v>#NUM!</v>
      </c>
      <c r="GZ89" s="298" t="e">
        <f t="shared" ca="1" si="246"/>
        <v>#NUM!</v>
      </c>
      <c r="HA89" s="298" t="e">
        <f t="shared" ca="1" si="246"/>
        <v>#NUM!</v>
      </c>
      <c r="HB89" s="298" t="e">
        <f t="shared" ca="1" si="246"/>
        <v>#NUM!</v>
      </c>
      <c r="HC89" s="298" t="e">
        <f t="shared" ca="1" si="246"/>
        <v>#NUM!</v>
      </c>
      <c r="HD89" s="298" t="e">
        <f t="shared" ca="1" si="246"/>
        <v>#NUM!</v>
      </c>
      <c r="HE89" s="298" t="e">
        <f t="shared" ca="1" si="246"/>
        <v>#NUM!</v>
      </c>
      <c r="HF89" s="298" t="e">
        <f t="shared" ca="1" si="246"/>
        <v>#NUM!</v>
      </c>
      <c r="HG89" s="298" t="e">
        <f t="shared" ca="1" si="246"/>
        <v>#NUM!</v>
      </c>
      <c r="HH89" s="298" t="e">
        <f t="shared" ca="1" si="246"/>
        <v>#NUM!</v>
      </c>
      <c r="HI89" s="298" t="e">
        <f t="shared" ca="1" si="246"/>
        <v>#NUM!</v>
      </c>
      <c r="HJ89" s="298" t="e">
        <f t="shared" ca="1" si="246"/>
        <v>#NUM!</v>
      </c>
      <c r="HK89" s="298" t="e">
        <f t="shared" ca="1" si="246"/>
        <v>#NUM!</v>
      </c>
      <c r="HL89" s="298" t="e">
        <f t="shared" ca="1" si="246"/>
        <v>#NUM!</v>
      </c>
      <c r="HM89" s="298" t="e">
        <f t="shared" ca="1" si="246"/>
        <v>#NUM!</v>
      </c>
      <c r="HN89" s="298" t="e">
        <f t="shared" ca="1" si="246"/>
        <v>#NUM!</v>
      </c>
      <c r="HO89" s="298" t="e">
        <f t="shared" ca="1" si="246"/>
        <v>#NUM!</v>
      </c>
      <c r="HP89" s="298" t="e">
        <f t="shared" ca="1" si="246"/>
        <v>#NUM!</v>
      </c>
      <c r="HQ89" s="298" t="e">
        <f t="shared" ca="1" si="246"/>
        <v>#NUM!</v>
      </c>
      <c r="HR89" s="298" t="e">
        <f t="shared" ca="1" si="246"/>
        <v>#NUM!</v>
      </c>
      <c r="HS89" s="298" t="e">
        <f t="shared" ca="1" si="246"/>
        <v>#NUM!</v>
      </c>
      <c r="HT89" s="298" t="e">
        <f t="shared" ca="1" si="246"/>
        <v>#NUM!</v>
      </c>
      <c r="HU89" s="298" t="e">
        <f t="shared" ca="1" si="246"/>
        <v>#NUM!</v>
      </c>
      <c r="HV89" s="298" t="e">
        <f t="shared" ca="1" si="246"/>
        <v>#NUM!</v>
      </c>
      <c r="HW89" s="298" t="e">
        <f t="shared" ca="1" si="246"/>
        <v>#NUM!</v>
      </c>
      <c r="HX89" s="298" t="e">
        <f t="shared" ca="1" si="246"/>
        <v>#NUM!</v>
      </c>
      <c r="HY89" s="298" t="e">
        <f t="shared" ca="1" si="246"/>
        <v>#NUM!</v>
      </c>
      <c r="HZ89" s="298" t="e">
        <f t="shared" ca="1" si="246"/>
        <v>#NUM!</v>
      </c>
      <c r="IA89" s="298" t="e">
        <f t="shared" ca="1" si="246"/>
        <v>#NUM!</v>
      </c>
      <c r="IB89" s="298" t="e">
        <f t="shared" ca="1" si="246"/>
        <v>#NUM!</v>
      </c>
      <c r="IC89" s="298" t="e">
        <f t="shared" ca="1" si="246"/>
        <v>#NUM!</v>
      </c>
      <c r="ID89" s="298" t="e">
        <f t="shared" ca="1" si="246"/>
        <v>#NUM!</v>
      </c>
      <c r="IE89" s="298" t="e">
        <f t="shared" ca="1" si="246"/>
        <v>#NUM!</v>
      </c>
      <c r="IF89" s="298" t="e">
        <f t="shared" ca="1" si="246"/>
        <v>#NUM!</v>
      </c>
      <c r="IG89" s="298" t="e">
        <f t="shared" ca="1" si="246"/>
        <v>#NUM!</v>
      </c>
      <c r="IH89" s="298" t="e">
        <f t="shared" ca="1" si="246"/>
        <v>#NUM!</v>
      </c>
      <c r="II89" s="298" t="e">
        <f t="shared" ca="1" si="246"/>
        <v>#NUM!</v>
      </c>
      <c r="IJ89" s="298" t="e">
        <f t="shared" ca="1" si="246"/>
        <v>#NUM!</v>
      </c>
      <c r="IK89" s="298" t="e">
        <f t="shared" ca="1" si="246"/>
        <v>#NUM!</v>
      </c>
      <c r="IL89" s="298" t="e">
        <f t="shared" ca="1" si="246"/>
        <v>#NUM!</v>
      </c>
      <c r="IM89" s="298" t="e">
        <f t="shared" ca="1" si="246"/>
        <v>#NUM!</v>
      </c>
      <c r="IN89" s="298" t="e">
        <f t="shared" ca="1" si="246"/>
        <v>#NUM!</v>
      </c>
      <c r="IO89" s="298" t="e">
        <f t="shared" ca="1" si="246"/>
        <v>#NUM!</v>
      </c>
      <c r="IP89" s="298" t="e">
        <f t="shared" ca="1" si="246"/>
        <v>#NUM!</v>
      </c>
      <c r="IQ89" s="298" t="e">
        <f t="shared" ca="1" si="246"/>
        <v>#NUM!</v>
      </c>
      <c r="IR89" s="298" t="e">
        <f t="shared" ca="1" si="246"/>
        <v>#NUM!</v>
      </c>
      <c r="IS89" s="298" t="e">
        <f t="shared" ca="1" si="246"/>
        <v>#NUM!</v>
      </c>
      <c r="IT89" s="298" t="e">
        <f t="shared" ca="1" si="246"/>
        <v>#NUM!</v>
      </c>
      <c r="IU89" s="298" t="e">
        <f t="shared" ca="1" si="246"/>
        <v>#NUM!</v>
      </c>
      <c r="IV89" s="298" t="e">
        <f t="shared" ca="1" si="246"/>
        <v>#NUM!</v>
      </c>
      <c r="IW89" s="298" t="e">
        <f t="shared" ca="1" si="246"/>
        <v>#NUM!</v>
      </c>
      <c r="IX89" s="298" t="e">
        <f t="shared" ca="1" si="246"/>
        <v>#NUM!</v>
      </c>
      <c r="IY89" s="298" t="e">
        <f t="shared" ca="1" si="246"/>
        <v>#NUM!</v>
      </c>
      <c r="IZ89" s="298" t="e">
        <f t="shared" ca="1" si="246"/>
        <v>#NUM!</v>
      </c>
      <c r="JA89" s="298" t="e">
        <f t="shared" ca="1" si="246"/>
        <v>#NUM!</v>
      </c>
      <c r="JB89" s="298" t="e">
        <f t="shared" ca="1" si="246"/>
        <v>#NUM!</v>
      </c>
      <c r="JC89" s="298" t="e">
        <f t="shared" ca="1" si="246"/>
        <v>#NUM!</v>
      </c>
      <c r="JD89" s="298" t="e">
        <f t="shared" ca="1" si="246"/>
        <v>#NUM!</v>
      </c>
      <c r="JE89" s="298" t="e">
        <f t="shared" ca="1" si="246"/>
        <v>#NUM!</v>
      </c>
      <c r="JF89" s="298" t="e">
        <f t="shared" ref="JF89:JL89" ca="1" si="247">JF68-JF103</f>
        <v>#NUM!</v>
      </c>
      <c r="JG89" s="298" t="e">
        <f t="shared" ca="1" si="247"/>
        <v>#NUM!</v>
      </c>
      <c r="JH89" s="298" t="e">
        <f t="shared" ca="1" si="247"/>
        <v>#NUM!</v>
      </c>
      <c r="JI89" s="298" t="e">
        <f t="shared" ca="1" si="247"/>
        <v>#NUM!</v>
      </c>
      <c r="JJ89" s="298" t="e">
        <f t="shared" ca="1" si="247"/>
        <v>#NUM!</v>
      </c>
      <c r="JK89" s="298" t="e">
        <f t="shared" ca="1" si="247"/>
        <v>#NUM!</v>
      </c>
      <c r="JL89" s="298" t="e">
        <f t="shared" ca="1" si="247"/>
        <v>#NUM!</v>
      </c>
      <c r="JM89" s="251" t="s">
        <v>321</v>
      </c>
    </row>
    <row r="90" spans="1:273" x14ac:dyDescent="0.25">
      <c r="G90" s="265"/>
      <c r="I90" s="265"/>
      <c r="J90" s="265"/>
      <c r="K90" s="265"/>
      <c r="L90" s="265"/>
      <c r="M90" s="265"/>
      <c r="N90" s="265"/>
      <c r="O90" s="265"/>
      <c r="P90" s="265"/>
      <c r="Q90" s="265"/>
      <c r="R90" s="265"/>
      <c r="S90" s="265"/>
      <c r="T90" s="265"/>
      <c r="U90" s="265"/>
      <c r="V90" s="265"/>
      <c r="W90" s="265"/>
      <c r="X90" s="265"/>
      <c r="Y90" s="265"/>
      <c r="Z90" s="265"/>
      <c r="AA90" s="265"/>
      <c r="AB90" s="265"/>
      <c r="AC90" s="265"/>
      <c r="AD90" s="265"/>
      <c r="JM90" s="92" t="s">
        <v>321</v>
      </c>
    </row>
    <row r="91" spans="1:273" x14ac:dyDescent="0.25">
      <c r="B91" s="249" t="s">
        <v>125</v>
      </c>
      <c r="C91" s="249"/>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c r="HV91" s="250"/>
      <c r="HW91" s="250"/>
      <c r="HX91" s="250"/>
      <c r="HY91" s="250"/>
      <c r="HZ91" s="250"/>
      <c r="IA91" s="250"/>
      <c r="IB91" s="250"/>
      <c r="IC91" s="250"/>
      <c r="ID91" s="250"/>
      <c r="IE91" s="250"/>
      <c r="IF91" s="250"/>
      <c r="IG91" s="250"/>
      <c r="IH91" s="250"/>
      <c r="II91" s="250"/>
      <c r="IJ91" s="250"/>
      <c r="IK91" s="250"/>
      <c r="IL91" s="250"/>
      <c r="IM91" s="250"/>
      <c r="IN91" s="250"/>
      <c r="IO91" s="250"/>
      <c r="IP91" s="250"/>
      <c r="IQ91" s="250"/>
      <c r="IR91" s="250"/>
      <c r="IS91" s="250"/>
      <c r="IT91" s="250"/>
      <c r="IU91" s="250"/>
      <c r="IV91" s="250"/>
      <c r="IW91" s="250"/>
      <c r="IX91" s="250"/>
      <c r="IY91" s="250"/>
      <c r="IZ91" s="250"/>
      <c r="JA91" s="250"/>
      <c r="JB91" s="250"/>
      <c r="JC91" s="250"/>
      <c r="JD91" s="250"/>
      <c r="JE91" s="250"/>
      <c r="JF91" s="250"/>
      <c r="JG91" s="250"/>
      <c r="JH91" s="250"/>
      <c r="JI91" s="250"/>
      <c r="JJ91" s="250"/>
      <c r="JK91" s="250"/>
      <c r="JL91" s="250"/>
      <c r="JM91" s="92" t="s">
        <v>321</v>
      </c>
    </row>
    <row r="92" spans="1:273" x14ac:dyDescent="0.25">
      <c r="D92" s="92" t="s">
        <v>314</v>
      </c>
      <c r="F92" s="92" t="s">
        <v>90</v>
      </c>
      <c r="I92" s="92">
        <f>Inputs!$F$37</f>
        <v>0</v>
      </c>
      <c r="J92" s="92">
        <f>Inputs!$F$37</f>
        <v>0</v>
      </c>
      <c r="K92" s="92">
        <f>Inputs!$F$37</f>
        <v>0</v>
      </c>
      <c r="L92" s="92">
        <f>Inputs!$F$37</f>
        <v>0</v>
      </c>
      <c r="M92" s="92">
        <f>Inputs!$F$37</f>
        <v>0</v>
      </c>
      <c r="N92" s="92">
        <f>Inputs!$F$37</f>
        <v>0</v>
      </c>
      <c r="O92" s="92">
        <f>Inputs!$F$37</f>
        <v>0</v>
      </c>
      <c r="P92" s="92">
        <f>Inputs!$F$37</f>
        <v>0</v>
      </c>
      <c r="Q92" s="92">
        <f>Inputs!$F$37</f>
        <v>0</v>
      </c>
      <c r="R92" s="92">
        <f>Inputs!$F$37</f>
        <v>0</v>
      </c>
      <c r="S92" s="92">
        <f>Inputs!$F$37</f>
        <v>0</v>
      </c>
      <c r="T92" s="92">
        <f>Inputs!$F$37</f>
        <v>0</v>
      </c>
      <c r="U92" s="92">
        <f>Inputs!$F$37</f>
        <v>0</v>
      </c>
      <c r="V92" s="92">
        <f>Inputs!$F$37</f>
        <v>0</v>
      </c>
      <c r="W92" s="92">
        <f>Inputs!$F$37</f>
        <v>0</v>
      </c>
      <c r="X92" s="92">
        <f>Inputs!$F$37</f>
        <v>0</v>
      </c>
      <c r="Y92" s="92">
        <f>Inputs!$F$37</f>
        <v>0</v>
      </c>
      <c r="Z92" s="92">
        <f>Inputs!$F$37</f>
        <v>0</v>
      </c>
      <c r="AA92" s="92">
        <f>Inputs!$F$37</f>
        <v>0</v>
      </c>
      <c r="AB92" s="92">
        <f>Inputs!$F$37</f>
        <v>0</v>
      </c>
      <c r="AC92" s="92">
        <f>Inputs!$F$37</f>
        <v>0</v>
      </c>
      <c r="AD92" s="92">
        <f>Inputs!$F$37</f>
        <v>0</v>
      </c>
      <c r="JM92" s="92" t="s">
        <v>321</v>
      </c>
    </row>
    <row r="93" spans="1:273" x14ac:dyDescent="0.25">
      <c r="D93" s="92" t="s">
        <v>267</v>
      </c>
      <c r="E93" s="269">
        <f>Inputs!F28</f>
        <v>0</v>
      </c>
      <c r="F93" s="265" t="s">
        <v>337</v>
      </c>
      <c r="JM93" s="92" t="s">
        <v>321</v>
      </c>
    </row>
    <row r="94" spans="1:273" ht="14.4" x14ac:dyDescent="0.3">
      <c r="D94" s="92" t="s">
        <v>269</v>
      </c>
      <c r="E94" s="93">
        <f ca="1">(Inputs!$F$35 +Inputs!$F$36 * Inputs!$F$37) - E93</f>
        <v>0</v>
      </c>
      <c r="F94" s="265" t="s">
        <v>337</v>
      </c>
      <c r="G94" s="278"/>
      <c r="JM94" s="92" t="s">
        <v>321</v>
      </c>
    </row>
    <row r="95" spans="1:273" ht="14.4" x14ac:dyDescent="0.3">
      <c r="D95" s="278" t="s">
        <v>333</v>
      </c>
      <c r="E95" s="93"/>
      <c r="F95" s="318"/>
      <c r="G95" s="278"/>
      <c r="JM95" s="92" t="s">
        <v>321</v>
      </c>
    </row>
    <row r="96" spans="1:273" ht="14.4" x14ac:dyDescent="0.3">
      <c r="D96" s="92" t="s">
        <v>334</v>
      </c>
      <c r="E96" s="279">
        <f>Inputs!F9</f>
        <v>0</v>
      </c>
      <c r="F96" s="318"/>
      <c r="G96" s="278"/>
      <c r="JM96" s="92" t="s">
        <v>321</v>
      </c>
    </row>
    <row r="97" spans="2:273" ht="14.4" x14ac:dyDescent="0.3">
      <c r="D97" s="92" t="s">
        <v>335</v>
      </c>
      <c r="E97" s="279">
        <f>Inputs!F11</f>
        <v>-1</v>
      </c>
      <c r="F97" s="318"/>
      <c r="G97" s="278"/>
      <c r="JM97" s="92" t="s">
        <v>321</v>
      </c>
    </row>
    <row r="98" spans="2:273" ht="14.4" x14ac:dyDescent="0.3">
      <c r="D98" s="92" t="s">
        <v>338</v>
      </c>
      <c r="E98" s="93"/>
      <c r="F98" s="318" t="s">
        <v>90</v>
      </c>
      <c r="G98" s="278"/>
      <c r="I98" s="280">
        <f t="shared" ref="I98:BT98" si="248">IF(AND(I5&gt;=$E$96,I5&lt;=$E$97),1,0)</f>
        <v>0</v>
      </c>
      <c r="J98" s="280">
        <f t="shared" si="248"/>
        <v>0</v>
      </c>
      <c r="K98" s="280">
        <f t="shared" si="248"/>
        <v>0</v>
      </c>
      <c r="L98" s="280">
        <f t="shared" si="248"/>
        <v>0</v>
      </c>
      <c r="M98" s="280">
        <f t="shared" si="248"/>
        <v>0</v>
      </c>
      <c r="N98" s="280">
        <f t="shared" si="248"/>
        <v>0</v>
      </c>
      <c r="O98" s="280">
        <f t="shared" si="248"/>
        <v>0</v>
      </c>
      <c r="P98" s="280">
        <f t="shared" si="248"/>
        <v>0</v>
      </c>
      <c r="Q98" s="280">
        <f t="shared" si="248"/>
        <v>0</v>
      </c>
      <c r="R98" s="280">
        <f t="shared" si="248"/>
        <v>0</v>
      </c>
      <c r="S98" s="280">
        <f t="shared" si="248"/>
        <v>0</v>
      </c>
      <c r="T98" s="280">
        <f t="shared" si="248"/>
        <v>0</v>
      </c>
      <c r="U98" s="280">
        <f t="shared" si="248"/>
        <v>0</v>
      </c>
      <c r="V98" s="280">
        <f t="shared" si="248"/>
        <v>0</v>
      </c>
      <c r="W98" s="280">
        <f t="shared" si="248"/>
        <v>0</v>
      </c>
      <c r="X98" s="280">
        <f t="shared" si="248"/>
        <v>0</v>
      </c>
      <c r="Y98" s="280">
        <f t="shared" si="248"/>
        <v>0</v>
      </c>
      <c r="Z98" s="280">
        <f t="shared" si="248"/>
        <v>0</v>
      </c>
      <c r="AA98" s="280">
        <f t="shared" si="248"/>
        <v>0</v>
      </c>
      <c r="AB98" s="280">
        <f t="shared" si="248"/>
        <v>0</v>
      </c>
      <c r="AC98" s="280">
        <f t="shared" si="248"/>
        <v>0</v>
      </c>
      <c r="AD98" s="280">
        <f t="shared" si="248"/>
        <v>0</v>
      </c>
      <c r="AE98" s="280">
        <f t="shared" si="248"/>
        <v>0</v>
      </c>
      <c r="AF98" s="280">
        <f t="shared" si="248"/>
        <v>0</v>
      </c>
      <c r="AG98" s="280">
        <f t="shared" si="248"/>
        <v>0</v>
      </c>
      <c r="AH98" s="280">
        <f t="shared" si="248"/>
        <v>0</v>
      </c>
      <c r="AI98" s="280">
        <f t="shared" si="248"/>
        <v>0</v>
      </c>
      <c r="AJ98" s="280">
        <f t="shared" si="248"/>
        <v>0</v>
      </c>
      <c r="AK98" s="280">
        <f t="shared" si="248"/>
        <v>0</v>
      </c>
      <c r="AL98" s="280">
        <f t="shared" si="248"/>
        <v>0</v>
      </c>
      <c r="AM98" s="280">
        <f t="shared" si="248"/>
        <v>0</v>
      </c>
      <c r="AN98" s="280">
        <f t="shared" si="248"/>
        <v>0</v>
      </c>
      <c r="AO98" s="280">
        <f t="shared" si="248"/>
        <v>0</v>
      </c>
      <c r="AP98" s="280">
        <f t="shared" si="248"/>
        <v>0</v>
      </c>
      <c r="AQ98" s="280">
        <f t="shared" si="248"/>
        <v>0</v>
      </c>
      <c r="AR98" s="280">
        <f t="shared" si="248"/>
        <v>0</v>
      </c>
      <c r="AS98" s="280">
        <f t="shared" si="248"/>
        <v>0</v>
      </c>
      <c r="AT98" s="280">
        <f t="shared" si="248"/>
        <v>0</v>
      </c>
      <c r="AU98" s="280">
        <f t="shared" si="248"/>
        <v>0</v>
      </c>
      <c r="AV98" s="280">
        <f t="shared" si="248"/>
        <v>0</v>
      </c>
      <c r="AW98" s="280">
        <f t="shared" si="248"/>
        <v>0</v>
      </c>
      <c r="AX98" s="280">
        <f t="shared" si="248"/>
        <v>0</v>
      </c>
      <c r="AY98" s="280">
        <f t="shared" si="248"/>
        <v>0</v>
      </c>
      <c r="AZ98" s="280">
        <f t="shared" si="248"/>
        <v>0</v>
      </c>
      <c r="BA98" s="280">
        <f t="shared" si="248"/>
        <v>0</v>
      </c>
      <c r="BB98" s="280">
        <f t="shared" si="248"/>
        <v>0</v>
      </c>
      <c r="BC98" s="280">
        <f t="shared" si="248"/>
        <v>0</v>
      </c>
      <c r="BD98" s="280">
        <f t="shared" si="248"/>
        <v>0</v>
      </c>
      <c r="BE98" s="280">
        <f t="shared" si="248"/>
        <v>0</v>
      </c>
      <c r="BF98" s="280">
        <f t="shared" si="248"/>
        <v>0</v>
      </c>
      <c r="BG98" s="280">
        <f t="shared" si="248"/>
        <v>0</v>
      </c>
      <c r="BH98" s="280">
        <f t="shared" si="248"/>
        <v>0</v>
      </c>
      <c r="BI98" s="280">
        <f t="shared" si="248"/>
        <v>0</v>
      </c>
      <c r="BJ98" s="280">
        <f t="shared" si="248"/>
        <v>0</v>
      </c>
      <c r="BK98" s="280">
        <f t="shared" si="248"/>
        <v>0</v>
      </c>
      <c r="BL98" s="280">
        <f t="shared" si="248"/>
        <v>0</v>
      </c>
      <c r="BM98" s="280">
        <f t="shared" si="248"/>
        <v>0</v>
      </c>
      <c r="BN98" s="280">
        <f t="shared" si="248"/>
        <v>0</v>
      </c>
      <c r="BO98" s="280">
        <f t="shared" si="248"/>
        <v>0</v>
      </c>
      <c r="BP98" s="280">
        <f t="shared" si="248"/>
        <v>0</v>
      </c>
      <c r="BQ98" s="280">
        <f t="shared" si="248"/>
        <v>0</v>
      </c>
      <c r="BR98" s="280">
        <f t="shared" si="248"/>
        <v>0</v>
      </c>
      <c r="BS98" s="280">
        <f t="shared" si="248"/>
        <v>0</v>
      </c>
      <c r="BT98" s="280">
        <f t="shared" si="248"/>
        <v>0</v>
      </c>
      <c r="BU98" s="280">
        <f t="shared" ref="BU98:EF98" si="249">IF(AND(BU5&gt;=$E$96,BU5&lt;=$E$97),1,0)</f>
        <v>0</v>
      </c>
      <c r="BV98" s="280">
        <f t="shared" si="249"/>
        <v>0</v>
      </c>
      <c r="BW98" s="280">
        <f t="shared" si="249"/>
        <v>0</v>
      </c>
      <c r="BX98" s="280">
        <f t="shared" si="249"/>
        <v>0</v>
      </c>
      <c r="BY98" s="280">
        <f t="shared" si="249"/>
        <v>0</v>
      </c>
      <c r="BZ98" s="280">
        <f t="shared" si="249"/>
        <v>0</v>
      </c>
      <c r="CA98" s="280">
        <f t="shared" si="249"/>
        <v>0</v>
      </c>
      <c r="CB98" s="280">
        <f t="shared" si="249"/>
        <v>0</v>
      </c>
      <c r="CC98" s="280">
        <f t="shared" si="249"/>
        <v>0</v>
      </c>
      <c r="CD98" s="280">
        <f t="shared" si="249"/>
        <v>0</v>
      </c>
      <c r="CE98" s="280">
        <f t="shared" si="249"/>
        <v>0</v>
      </c>
      <c r="CF98" s="280">
        <f t="shared" si="249"/>
        <v>0</v>
      </c>
      <c r="CG98" s="280">
        <f t="shared" si="249"/>
        <v>0</v>
      </c>
      <c r="CH98" s="280">
        <f t="shared" si="249"/>
        <v>0</v>
      </c>
      <c r="CI98" s="280">
        <f t="shared" si="249"/>
        <v>0</v>
      </c>
      <c r="CJ98" s="280">
        <f t="shared" si="249"/>
        <v>0</v>
      </c>
      <c r="CK98" s="280">
        <f t="shared" si="249"/>
        <v>0</v>
      </c>
      <c r="CL98" s="280">
        <f t="shared" si="249"/>
        <v>0</v>
      </c>
      <c r="CM98" s="280">
        <f t="shared" si="249"/>
        <v>0</v>
      </c>
      <c r="CN98" s="280">
        <f t="shared" si="249"/>
        <v>0</v>
      </c>
      <c r="CO98" s="280">
        <f t="shared" si="249"/>
        <v>0</v>
      </c>
      <c r="CP98" s="280">
        <f t="shared" si="249"/>
        <v>0</v>
      </c>
      <c r="CQ98" s="280">
        <f t="shared" si="249"/>
        <v>0</v>
      </c>
      <c r="CR98" s="280">
        <f t="shared" si="249"/>
        <v>0</v>
      </c>
      <c r="CS98" s="280">
        <f t="shared" si="249"/>
        <v>0</v>
      </c>
      <c r="CT98" s="280">
        <f t="shared" si="249"/>
        <v>0</v>
      </c>
      <c r="CU98" s="280">
        <f t="shared" si="249"/>
        <v>0</v>
      </c>
      <c r="CV98" s="280">
        <f t="shared" si="249"/>
        <v>0</v>
      </c>
      <c r="CW98" s="280">
        <f t="shared" si="249"/>
        <v>0</v>
      </c>
      <c r="CX98" s="280">
        <f t="shared" si="249"/>
        <v>0</v>
      </c>
      <c r="CY98" s="280">
        <f t="shared" si="249"/>
        <v>0</v>
      </c>
      <c r="CZ98" s="280">
        <f t="shared" si="249"/>
        <v>0</v>
      </c>
      <c r="DA98" s="280">
        <f t="shared" si="249"/>
        <v>0</v>
      </c>
      <c r="DB98" s="280">
        <f t="shared" si="249"/>
        <v>0</v>
      </c>
      <c r="DC98" s="280">
        <f t="shared" si="249"/>
        <v>0</v>
      </c>
      <c r="DD98" s="280">
        <f t="shared" si="249"/>
        <v>0</v>
      </c>
      <c r="DE98" s="280">
        <f t="shared" si="249"/>
        <v>0</v>
      </c>
      <c r="DF98" s="280">
        <f t="shared" si="249"/>
        <v>0</v>
      </c>
      <c r="DG98" s="280">
        <f t="shared" si="249"/>
        <v>0</v>
      </c>
      <c r="DH98" s="280">
        <f t="shared" si="249"/>
        <v>0</v>
      </c>
      <c r="DI98" s="280">
        <f t="shared" si="249"/>
        <v>0</v>
      </c>
      <c r="DJ98" s="280">
        <f t="shared" si="249"/>
        <v>0</v>
      </c>
      <c r="DK98" s="280">
        <f t="shared" si="249"/>
        <v>0</v>
      </c>
      <c r="DL98" s="280">
        <f t="shared" si="249"/>
        <v>0</v>
      </c>
      <c r="DM98" s="280">
        <f t="shared" si="249"/>
        <v>0</v>
      </c>
      <c r="DN98" s="280">
        <f t="shared" si="249"/>
        <v>0</v>
      </c>
      <c r="DO98" s="280">
        <f t="shared" si="249"/>
        <v>0</v>
      </c>
      <c r="DP98" s="280">
        <f t="shared" si="249"/>
        <v>0</v>
      </c>
      <c r="DQ98" s="280">
        <f t="shared" si="249"/>
        <v>0</v>
      </c>
      <c r="DR98" s="280">
        <f t="shared" si="249"/>
        <v>0</v>
      </c>
      <c r="DS98" s="280">
        <f t="shared" si="249"/>
        <v>0</v>
      </c>
      <c r="DT98" s="280">
        <f t="shared" si="249"/>
        <v>0</v>
      </c>
      <c r="DU98" s="280">
        <f t="shared" si="249"/>
        <v>0</v>
      </c>
      <c r="DV98" s="280">
        <f t="shared" si="249"/>
        <v>0</v>
      </c>
      <c r="DW98" s="280">
        <f t="shared" si="249"/>
        <v>0</v>
      </c>
      <c r="DX98" s="280">
        <f t="shared" si="249"/>
        <v>0</v>
      </c>
      <c r="DY98" s="280">
        <f t="shared" si="249"/>
        <v>0</v>
      </c>
      <c r="DZ98" s="280">
        <f t="shared" si="249"/>
        <v>0</v>
      </c>
      <c r="EA98" s="280">
        <f t="shared" si="249"/>
        <v>0</v>
      </c>
      <c r="EB98" s="280">
        <f t="shared" si="249"/>
        <v>0</v>
      </c>
      <c r="EC98" s="280">
        <f t="shared" si="249"/>
        <v>0</v>
      </c>
      <c r="ED98" s="280">
        <f t="shared" si="249"/>
        <v>0</v>
      </c>
      <c r="EE98" s="280">
        <f t="shared" si="249"/>
        <v>0</v>
      </c>
      <c r="EF98" s="280">
        <f t="shared" si="249"/>
        <v>0</v>
      </c>
      <c r="EG98" s="280">
        <f t="shared" ref="EG98:GR98" si="250">IF(AND(EG5&gt;=$E$96,EG5&lt;=$E$97),1,0)</f>
        <v>0</v>
      </c>
      <c r="EH98" s="280">
        <f t="shared" si="250"/>
        <v>0</v>
      </c>
      <c r="EI98" s="280">
        <f t="shared" si="250"/>
        <v>0</v>
      </c>
      <c r="EJ98" s="280">
        <f t="shared" si="250"/>
        <v>0</v>
      </c>
      <c r="EK98" s="280">
        <f t="shared" si="250"/>
        <v>0</v>
      </c>
      <c r="EL98" s="280">
        <f t="shared" si="250"/>
        <v>0</v>
      </c>
      <c r="EM98" s="280">
        <f t="shared" si="250"/>
        <v>0</v>
      </c>
      <c r="EN98" s="280">
        <f t="shared" si="250"/>
        <v>0</v>
      </c>
      <c r="EO98" s="280">
        <f t="shared" si="250"/>
        <v>0</v>
      </c>
      <c r="EP98" s="280">
        <f t="shared" si="250"/>
        <v>0</v>
      </c>
      <c r="EQ98" s="280">
        <f t="shared" si="250"/>
        <v>0</v>
      </c>
      <c r="ER98" s="280">
        <f t="shared" si="250"/>
        <v>0</v>
      </c>
      <c r="ES98" s="280">
        <f t="shared" si="250"/>
        <v>0</v>
      </c>
      <c r="ET98" s="280">
        <f t="shared" si="250"/>
        <v>0</v>
      </c>
      <c r="EU98" s="280">
        <f t="shared" si="250"/>
        <v>0</v>
      </c>
      <c r="EV98" s="280">
        <f t="shared" si="250"/>
        <v>0</v>
      </c>
      <c r="EW98" s="280">
        <f t="shared" si="250"/>
        <v>0</v>
      </c>
      <c r="EX98" s="280">
        <f t="shared" si="250"/>
        <v>0</v>
      </c>
      <c r="EY98" s="280">
        <f t="shared" si="250"/>
        <v>0</v>
      </c>
      <c r="EZ98" s="280">
        <f t="shared" si="250"/>
        <v>0</v>
      </c>
      <c r="FA98" s="280">
        <f t="shared" si="250"/>
        <v>0</v>
      </c>
      <c r="FB98" s="280">
        <f t="shared" si="250"/>
        <v>0</v>
      </c>
      <c r="FC98" s="280">
        <f t="shared" si="250"/>
        <v>0</v>
      </c>
      <c r="FD98" s="280">
        <f t="shared" si="250"/>
        <v>0</v>
      </c>
      <c r="FE98" s="280">
        <f t="shared" si="250"/>
        <v>0</v>
      </c>
      <c r="FF98" s="280">
        <f t="shared" si="250"/>
        <v>0</v>
      </c>
      <c r="FG98" s="280">
        <f t="shared" si="250"/>
        <v>0</v>
      </c>
      <c r="FH98" s="280">
        <f t="shared" si="250"/>
        <v>0</v>
      </c>
      <c r="FI98" s="280">
        <f t="shared" si="250"/>
        <v>0</v>
      </c>
      <c r="FJ98" s="280">
        <f t="shared" si="250"/>
        <v>0</v>
      </c>
      <c r="FK98" s="280">
        <f t="shared" si="250"/>
        <v>0</v>
      </c>
      <c r="FL98" s="280">
        <f t="shared" si="250"/>
        <v>0</v>
      </c>
      <c r="FM98" s="280">
        <f t="shared" si="250"/>
        <v>0</v>
      </c>
      <c r="FN98" s="280">
        <f t="shared" si="250"/>
        <v>0</v>
      </c>
      <c r="FO98" s="280">
        <f t="shared" si="250"/>
        <v>0</v>
      </c>
      <c r="FP98" s="280">
        <f t="shared" si="250"/>
        <v>0</v>
      </c>
      <c r="FQ98" s="280">
        <f t="shared" si="250"/>
        <v>0</v>
      </c>
      <c r="FR98" s="280">
        <f t="shared" si="250"/>
        <v>0</v>
      </c>
      <c r="FS98" s="280">
        <f t="shared" si="250"/>
        <v>0</v>
      </c>
      <c r="FT98" s="280">
        <f t="shared" si="250"/>
        <v>0</v>
      </c>
      <c r="FU98" s="280">
        <f t="shared" si="250"/>
        <v>0</v>
      </c>
      <c r="FV98" s="280">
        <f t="shared" si="250"/>
        <v>0</v>
      </c>
      <c r="FW98" s="280">
        <f t="shared" si="250"/>
        <v>0</v>
      </c>
      <c r="FX98" s="280">
        <f t="shared" si="250"/>
        <v>0</v>
      </c>
      <c r="FY98" s="280">
        <f t="shared" si="250"/>
        <v>0</v>
      </c>
      <c r="FZ98" s="280">
        <f t="shared" si="250"/>
        <v>0</v>
      </c>
      <c r="GA98" s="280">
        <f t="shared" si="250"/>
        <v>0</v>
      </c>
      <c r="GB98" s="280">
        <f t="shared" si="250"/>
        <v>0</v>
      </c>
      <c r="GC98" s="280">
        <f t="shared" si="250"/>
        <v>0</v>
      </c>
      <c r="GD98" s="280">
        <f t="shared" si="250"/>
        <v>0</v>
      </c>
      <c r="GE98" s="280">
        <f t="shared" si="250"/>
        <v>0</v>
      </c>
      <c r="GF98" s="280">
        <f t="shared" si="250"/>
        <v>0</v>
      </c>
      <c r="GG98" s="280">
        <f t="shared" si="250"/>
        <v>0</v>
      </c>
      <c r="GH98" s="280">
        <f t="shared" si="250"/>
        <v>0</v>
      </c>
      <c r="GI98" s="280">
        <f t="shared" si="250"/>
        <v>0</v>
      </c>
      <c r="GJ98" s="280">
        <f t="shared" si="250"/>
        <v>0</v>
      </c>
      <c r="GK98" s="280">
        <f t="shared" si="250"/>
        <v>0</v>
      </c>
      <c r="GL98" s="280">
        <f t="shared" si="250"/>
        <v>0</v>
      </c>
      <c r="GM98" s="280">
        <f t="shared" si="250"/>
        <v>0</v>
      </c>
      <c r="GN98" s="280">
        <f t="shared" si="250"/>
        <v>0</v>
      </c>
      <c r="GO98" s="280">
        <f t="shared" si="250"/>
        <v>0</v>
      </c>
      <c r="GP98" s="280">
        <f t="shared" si="250"/>
        <v>0</v>
      </c>
      <c r="GQ98" s="280">
        <f t="shared" si="250"/>
        <v>0</v>
      </c>
      <c r="GR98" s="280">
        <f t="shared" si="250"/>
        <v>0</v>
      </c>
      <c r="GS98" s="280">
        <f t="shared" ref="GS98:JD98" si="251">IF(AND(GS5&gt;=$E$96,GS5&lt;=$E$97),1,0)</f>
        <v>0</v>
      </c>
      <c r="GT98" s="280">
        <f t="shared" si="251"/>
        <v>0</v>
      </c>
      <c r="GU98" s="280">
        <f t="shared" si="251"/>
        <v>0</v>
      </c>
      <c r="GV98" s="280">
        <f t="shared" si="251"/>
        <v>0</v>
      </c>
      <c r="GW98" s="280">
        <f t="shared" si="251"/>
        <v>0</v>
      </c>
      <c r="GX98" s="280">
        <f t="shared" si="251"/>
        <v>0</v>
      </c>
      <c r="GY98" s="280">
        <f t="shared" si="251"/>
        <v>0</v>
      </c>
      <c r="GZ98" s="280">
        <f t="shared" si="251"/>
        <v>0</v>
      </c>
      <c r="HA98" s="280">
        <f t="shared" si="251"/>
        <v>0</v>
      </c>
      <c r="HB98" s="280">
        <f t="shared" si="251"/>
        <v>0</v>
      </c>
      <c r="HC98" s="280">
        <f t="shared" si="251"/>
        <v>0</v>
      </c>
      <c r="HD98" s="280">
        <f t="shared" si="251"/>
        <v>0</v>
      </c>
      <c r="HE98" s="280">
        <f t="shared" si="251"/>
        <v>0</v>
      </c>
      <c r="HF98" s="280">
        <f t="shared" si="251"/>
        <v>0</v>
      </c>
      <c r="HG98" s="280">
        <f t="shared" si="251"/>
        <v>0</v>
      </c>
      <c r="HH98" s="280">
        <f t="shared" si="251"/>
        <v>0</v>
      </c>
      <c r="HI98" s="280">
        <f t="shared" si="251"/>
        <v>0</v>
      </c>
      <c r="HJ98" s="280">
        <f t="shared" si="251"/>
        <v>0</v>
      </c>
      <c r="HK98" s="280">
        <f t="shared" si="251"/>
        <v>0</v>
      </c>
      <c r="HL98" s="280">
        <f t="shared" si="251"/>
        <v>0</v>
      </c>
      <c r="HM98" s="280">
        <f t="shared" si="251"/>
        <v>0</v>
      </c>
      <c r="HN98" s="280">
        <f t="shared" si="251"/>
        <v>0</v>
      </c>
      <c r="HO98" s="280">
        <f t="shared" si="251"/>
        <v>0</v>
      </c>
      <c r="HP98" s="280">
        <f t="shared" si="251"/>
        <v>0</v>
      </c>
      <c r="HQ98" s="280">
        <f t="shared" si="251"/>
        <v>0</v>
      </c>
      <c r="HR98" s="280">
        <f t="shared" si="251"/>
        <v>0</v>
      </c>
      <c r="HS98" s="280">
        <f t="shared" si="251"/>
        <v>0</v>
      </c>
      <c r="HT98" s="280">
        <f t="shared" si="251"/>
        <v>0</v>
      </c>
      <c r="HU98" s="280">
        <f t="shared" si="251"/>
        <v>0</v>
      </c>
      <c r="HV98" s="280">
        <f t="shared" si="251"/>
        <v>0</v>
      </c>
      <c r="HW98" s="280">
        <f t="shared" si="251"/>
        <v>0</v>
      </c>
      <c r="HX98" s="280">
        <f t="shared" si="251"/>
        <v>0</v>
      </c>
      <c r="HY98" s="280">
        <f t="shared" si="251"/>
        <v>0</v>
      </c>
      <c r="HZ98" s="280">
        <f t="shared" si="251"/>
        <v>0</v>
      </c>
      <c r="IA98" s="280">
        <f t="shared" si="251"/>
        <v>0</v>
      </c>
      <c r="IB98" s="280">
        <f t="shared" si="251"/>
        <v>0</v>
      </c>
      <c r="IC98" s="280">
        <f t="shared" si="251"/>
        <v>0</v>
      </c>
      <c r="ID98" s="280">
        <f t="shared" si="251"/>
        <v>0</v>
      </c>
      <c r="IE98" s="280">
        <f t="shared" si="251"/>
        <v>0</v>
      </c>
      <c r="IF98" s="280">
        <f t="shared" si="251"/>
        <v>0</v>
      </c>
      <c r="IG98" s="280">
        <f t="shared" si="251"/>
        <v>0</v>
      </c>
      <c r="IH98" s="280">
        <f t="shared" si="251"/>
        <v>0</v>
      </c>
      <c r="II98" s="280">
        <f t="shared" si="251"/>
        <v>0</v>
      </c>
      <c r="IJ98" s="280">
        <f t="shared" si="251"/>
        <v>0</v>
      </c>
      <c r="IK98" s="280">
        <f t="shared" si="251"/>
        <v>0</v>
      </c>
      <c r="IL98" s="280">
        <f t="shared" si="251"/>
        <v>0</v>
      </c>
      <c r="IM98" s="280">
        <f t="shared" si="251"/>
        <v>0</v>
      </c>
      <c r="IN98" s="280">
        <f t="shared" si="251"/>
        <v>0</v>
      </c>
      <c r="IO98" s="280">
        <f t="shared" si="251"/>
        <v>0</v>
      </c>
      <c r="IP98" s="280">
        <f t="shared" si="251"/>
        <v>0</v>
      </c>
      <c r="IQ98" s="280">
        <f t="shared" si="251"/>
        <v>0</v>
      </c>
      <c r="IR98" s="280">
        <f t="shared" si="251"/>
        <v>0</v>
      </c>
      <c r="IS98" s="280">
        <f t="shared" si="251"/>
        <v>0</v>
      </c>
      <c r="IT98" s="280">
        <f t="shared" si="251"/>
        <v>0</v>
      </c>
      <c r="IU98" s="280">
        <f t="shared" si="251"/>
        <v>0</v>
      </c>
      <c r="IV98" s="280">
        <f t="shared" si="251"/>
        <v>0</v>
      </c>
      <c r="IW98" s="280">
        <f t="shared" si="251"/>
        <v>0</v>
      </c>
      <c r="IX98" s="280">
        <f t="shared" si="251"/>
        <v>0</v>
      </c>
      <c r="IY98" s="280">
        <f t="shared" si="251"/>
        <v>0</v>
      </c>
      <c r="IZ98" s="280">
        <f t="shared" si="251"/>
        <v>0</v>
      </c>
      <c r="JA98" s="280">
        <f t="shared" si="251"/>
        <v>0</v>
      </c>
      <c r="JB98" s="280">
        <f t="shared" si="251"/>
        <v>0</v>
      </c>
      <c r="JC98" s="280">
        <f t="shared" si="251"/>
        <v>0</v>
      </c>
      <c r="JD98" s="280">
        <f t="shared" si="251"/>
        <v>0</v>
      </c>
      <c r="JE98" s="280">
        <f t="shared" ref="JE98:JL98" si="252">IF(AND(JE5&gt;=$E$96,JE5&lt;=$E$97),1,0)</f>
        <v>0</v>
      </c>
      <c r="JF98" s="280">
        <f t="shared" si="252"/>
        <v>0</v>
      </c>
      <c r="JG98" s="280">
        <f t="shared" si="252"/>
        <v>0</v>
      </c>
      <c r="JH98" s="280">
        <f t="shared" si="252"/>
        <v>0</v>
      </c>
      <c r="JI98" s="280">
        <f t="shared" si="252"/>
        <v>0</v>
      </c>
      <c r="JJ98" s="280">
        <f t="shared" si="252"/>
        <v>0</v>
      </c>
      <c r="JK98" s="280">
        <f t="shared" si="252"/>
        <v>0</v>
      </c>
      <c r="JL98" s="280">
        <f t="shared" si="252"/>
        <v>0</v>
      </c>
      <c r="JM98" s="92" t="s">
        <v>321</v>
      </c>
    </row>
    <row r="99" spans="2:273" ht="14.4" x14ac:dyDescent="0.3">
      <c r="E99" s="93"/>
      <c r="F99" s="318"/>
      <c r="G99" s="278"/>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280"/>
      <c r="CW99" s="280"/>
      <c r="CX99" s="280"/>
      <c r="CY99" s="280"/>
      <c r="CZ99" s="280"/>
      <c r="DA99" s="280"/>
      <c r="DB99" s="280"/>
      <c r="DC99" s="280"/>
      <c r="DD99" s="280"/>
      <c r="DE99" s="280"/>
      <c r="DF99" s="280"/>
      <c r="DG99" s="280"/>
      <c r="DH99" s="280"/>
      <c r="DI99" s="280"/>
      <c r="DJ99" s="280"/>
      <c r="DK99" s="280"/>
      <c r="DL99" s="280"/>
      <c r="DM99" s="280"/>
      <c r="DN99" s="280"/>
      <c r="DO99" s="280"/>
      <c r="DP99" s="280"/>
      <c r="DQ99" s="280"/>
      <c r="DR99" s="280"/>
      <c r="DS99" s="280"/>
      <c r="DT99" s="280"/>
      <c r="DU99" s="280"/>
      <c r="DV99" s="280"/>
      <c r="DW99" s="280"/>
      <c r="DX99" s="280"/>
      <c r="DY99" s="280"/>
      <c r="DZ99" s="280"/>
      <c r="EA99" s="280"/>
      <c r="EB99" s="280"/>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G99" s="280"/>
      <c r="FH99" s="280"/>
      <c r="FI99" s="280"/>
      <c r="FJ99" s="280"/>
      <c r="FK99" s="280"/>
      <c r="FL99" s="280"/>
      <c r="FM99" s="280"/>
      <c r="FN99" s="280"/>
      <c r="FO99" s="280"/>
      <c r="FP99" s="280"/>
      <c r="FQ99" s="280"/>
      <c r="FR99" s="280"/>
      <c r="FS99" s="280"/>
      <c r="FT99" s="280"/>
      <c r="FU99" s="280"/>
      <c r="FV99" s="280"/>
      <c r="FW99" s="280"/>
      <c r="FX99" s="280"/>
      <c r="FY99" s="280"/>
      <c r="FZ99" s="280"/>
      <c r="GA99" s="280"/>
      <c r="GB99" s="280"/>
      <c r="GC99" s="280"/>
      <c r="GD99" s="280"/>
      <c r="GE99" s="280"/>
      <c r="GF99" s="280"/>
      <c r="GG99" s="280"/>
      <c r="GH99" s="280"/>
      <c r="GI99" s="280"/>
      <c r="GJ99" s="280"/>
      <c r="GK99" s="280"/>
      <c r="GL99" s="280"/>
      <c r="GM99" s="280"/>
      <c r="GN99" s="280"/>
      <c r="GO99" s="280"/>
      <c r="GP99" s="280"/>
      <c r="GQ99" s="280"/>
      <c r="GR99" s="280"/>
      <c r="GS99" s="280"/>
      <c r="GT99" s="280"/>
      <c r="GU99" s="280"/>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c r="HT99" s="280"/>
      <c r="HU99" s="280"/>
      <c r="HV99" s="280"/>
      <c r="HW99" s="280"/>
      <c r="HX99" s="280"/>
      <c r="HY99" s="280"/>
      <c r="HZ99" s="280"/>
      <c r="IA99" s="280"/>
      <c r="IB99" s="280"/>
      <c r="IC99" s="280"/>
      <c r="ID99" s="280"/>
      <c r="IE99" s="280"/>
      <c r="IF99" s="280"/>
      <c r="IG99" s="280"/>
      <c r="IH99" s="280"/>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92" t="s">
        <v>321</v>
      </c>
    </row>
    <row r="100" spans="2:273" x14ac:dyDescent="0.25">
      <c r="D100" s="92" t="s">
        <v>336</v>
      </c>
      <c r="E100" s="93"/>
      <c r="F100" s="265" t="s">
        <v>337</v>
      </c>
      <c r="G100" s="265">
        <f>SUM(I100:JL100)</f>
        <v>0</v>
      </c>
      <c r="I100" s="93">
        <f>IF(I98=1, $E$94 / Inputs!$F$10, 0)</f>
        <v>0</v>
      </c>
      <c r="J100" s="93">
        <f>IF(J98=1, $E$94 / Inputs!$F$10, 0)</f>
        <v>0</v>
      </c>
      <c r="K100" s="93">
        <f>IF(K98=1, $E$94 / Inputs!$F$10, 0)</f>
        <v>0</v>
      </c>
      <c r="L100" s="93">
        <f>IF(L98=1, $E$94 / Inputs!$F$10, 0)</f>
        <v>0</v>
      </c>
      <c r="M100" s="93">
        <f>IF(M98=1, $E$94 / Inputs!$F$10, 0)</f>
        <v>0</v>
      </c>
      <c r="N100" s="93">
        <f>IF(N98=1, $E$94 / Inputs!$F$10, 0)</f>
        <v>0</v>
      </c>
      <c r="O100" s="93">
        <f>IF(O98=1, $E$94 / Inputs!$F$10, 0)</f>
        <v>0</v>
      </c>
      <c r="P100" s="93">
        <f>IF(P98=1, $E$94 / Inputs!$F$10, 0)</f>
        <v>0</v>
      </c>
      <c r="Q100" s="93">
        <f>IF(Q98=1, $E$94 / Inputs!$F$10, 0)</f>
        <v>0</v>
      </c>
      <c r="R100" s="93">
        <f>IF(R98=1, $E$94 / Inputs!$F$10, 0)</f>
        <v>0</v>
      </c>
      <c r="S100" s="93">
        <f>IF(S98=1, $E$94 / Inputs!$F$10, 0)</f>
        <v>0</v>
      </c>
      <c r="T100" s="93">
        <f>IF(T98=1, $E$94 / Inputs!$F$10, 0)</f>
        <v>0</v>
      </c>
      <c r="U100" s="93">
        <f>IF(U98=1, $E$94 / Inputs!$F$10, 0)</f>
        <v>0</v>
      </c>
      <c r="V100" s="93">
        <f>IF(V98=1, $E$94 / Inputs!$F$10, 0)</f>
        <v>0</v>
      </c>
      <c r="W100" s="93">
        <f>IF(W98=1, $E$94 / Inputs!$F$10, 0)</f>
        <v>0</v>
      </c>
      <c r="X100" s="93">
        <f>IF(X98=1, $E$94 / Inputs!$F$10, 0)</f>
        <v>0</v>
      </c>
      <c r="Y100" s="93">
        <f>IF(Y98=1, $E$94 / Inputs!$F$10, 0)</f>
        <v>0</v>
      </c>
      <c r="Z100" s="93">
        <f>IF(Z98=1, $E$94 / Inputs!$F$10, 0)</f>
        <v>0</v>
      </c>
      <c r="AA100" s="93">
        <f>IF(AA98=1, $E$94 / Inputs!$F$10, 0)</f>
        <v>0</v>
      </c>
      <c r="AB100" s="93">
        <f>IF(AB98=1, $E$94 / Inputs!$F$10, 0)</f>
        <v>0</v>
      </c>
      <c r="AC100" s="93">
        <f>IF(AC98=1, $E$94 / Inputs!$F$10, 0)</f>
        <v>0</v>
      </c>
      <c r="AD100" s="93">
        <f>IF(AD98=1, $E$94 / Inputs!$F$10, 0)</f>
        <v>0</v>
      </c>
      <c r="AE100" s="93">
        <f>IF(AE98=1, $E$94 / Inputs!$F$10, 0)</f>
        <v>0</v>
      </c>
      <c r="AF100" s="93">
        <f>IF(AF98=1, $E$94 / Inputs!$F$10, 0)</f>
        <v>0</v>
      </c>
      <c r="AG100" s="93">
        <f>IF(AG98=1, $E$94 / Inputs!$F$10, 0)</f>
        <v>0</v>
      </c>
      <c r="AH100" s="93">
        <f>IF(AH98=1, $E$94 / Inputs!$F$10, 0)</f>
        <v>0</v>
      </c>
      <c r="AI100" s="93">
        <f>IF(AI98=1, $E$94 / Inputs!$F$10, 0)</f>
        <v>0</v>
      </c>
      <c r="AJ100" s="93">
        <f>IF(AJ98=1, $E$94 / Inputs!$F$10, 0)</f>
        <v>0</v>
      </c>
      <c r="AK100" s="93">
        <f>IF(AK98=1, $E$94 / Inputs!$F$10, 0)</f>
        <v>0</v>
      </c>
      <c r="AL100" s="93">
        <f>IF(AL98=1, $E$94 / Inputs!$F$10, 0)</f>
        <v>0</v>
      </c>
      <c r="AM100" s="93">
        <f>IF(AM98=1, $E$94 / Inputs!$F$10, 0)</f>
        <v>0</v>
      </c>
      <c r="AN100" s="93">
        <f>IF(AN98=1, $E$94 / Inputs!$F$10, 0)</f>
        <v>0</v>
      </c>
      <c r="AO100" s="93">
        <f>IF(AO98=1, $E$94 / Inputs!$F$10, 0)</f>
        <v>0</v>
      </c>
      <c r="AP100" s="93">
        <f>IF(AP98=1, $E$94 / Inputs!$F$10, 0)</f>
        <v>0</v>
      </c>
      <c r="AQ100" s="93">
        <f>IF(AQ98=1, $E$94 / Inputs!$F$10, 0)</f>
        <v>0</v>
      </c>
      <c r="AR100" s="93">
        <f>IF(AR98=1, $E$94 / Inputs!$F$10, 0)</f>
        <v>0</v>
      </c>
      <c r="AS100" s="93">
        <f>IF(AS98=1, $E$94 / Inputs!$F$10, 0)</f>
        <v>0</v>
      </c>
      <c r="AT100" s="93">
        <f>IF(AT98=1, $E$94 / Inputs!$F$10, 0)</f>
        <v>0</v>
      </c>
      <c r="AU100" s="93">
        <f>IF(AU98=1, $E$94 / Inputs!$F$10, 0)</f>
        <v>0</v>
      </c>
      <c r="AV100" s="93">
        <f>IF(AV98=1, $E$94 / Inputs!$F$10, 0)</f>
        <v>0</v>
      </c>
      <c r="AW100" s="93">
        <f>IF(AW98=1, $E$94 / Inputs!$F$10, 0)</f>
        <v>0</v>
      </c>
      <c r="AX100" s="93">
        <f>IF(AX98=1, $E$94 / Inputs!$F$10, 0)</f>
        <v>0</v>
      </c>
      <c r="AY100" s="93">
        <f>IF(AY98=1, $E$94 / Inputs!$F$10, 0)</f>
        <v>0</v>
      </c>
      <c r="AZ100" s="93">
        <f>IF(AZ98=1, $E$94 / Inputs!$F$10, 0)</f>
        <v>0</v>
      </c>
      <c r="BA100" s="93">
        <f>IF(BA98=1, $E$94 / Inputs!$F$10, 0)</f>
        <v>0</v>
      </c>
      <c r="BB100" s="93">
        <f>IF(BB98=1, $E$94 / Inputs!$F$10, 0)</f>
        <v>0</v>
      </c>
      <c r="BC100" s="93">
        <f>IF(BC98=1, $E$94 / Inputs!$F$10, 0)</f>
        <v>0</v>
      </c>
      <c r="BD100" s="93">
        <f>IF(BD98=1, $E$94 / Inputs!$F$10, 0)</f>
        <v>0</v>
      </c>
      <c r="BE100" s="93">
        <f>IF(BE98=1, $E$94 / Inputs!$F$10, 0)</f>
        <v>0</v>
      </c>
      <c r="BF100" s="93">
        <f>IF(BF98=1, $E$94 / Inputs!$F$10, 0)</f>
        <v>0</v>
      </c>
      <c r="BG100" s="93">
        <f>IF(BG98=1, $E$94 / Inputs!$F$10, 0)</f>
        <v>0</v>
      </c>
      <c r="BH100" s="93">
        <f>IF(BH98=1, $E$94 / Inputs!$F$10, 0)</f>
        <v>0</v>
      </c>
      <c r="BI100" s="93">
        <f>IF(BI98=1, $E$94 / Inputs!$F$10, 0)</f>
        <v>0</v>
      </c>
      <c r="BJ100" s="93">
        <f>IF(BJ98=1, $E$94 / Inputs!$F$10, 0)</f>
        <v>0</v>
      </c>
      <c r="BK100" s="93">
        <f>IF(BK98=1, $E$94 / Inputs!$F$10, 0)</f>
        <v>0</v>
      </c>
      <c r="BL100" s="93">
        <f>IF(BL98=1, $E$94 / Inputs!$F$10, 0)</f>
        <v>0</v>
      </c>
      <c r="BM100" s="93">
        <f>IF(BM98=1, $E$94 / Inputs!$F$10, 0)</f>
        <v>0</v>
      </c>
      <c r="BN100" s="93">
        <f>IF(BN98=1, $E$94 / Inputs!$F$10, 0)</f>
        <v>0</v>
      </c>
      <c r="BO100" s="93">
        <f>IF(BO98=1, $E$94 / Inputs!$F$10, 0)</f>
        <v>0</v>
      </c>
      <c r="BP100" s="93">
        <f>IF(BP98=1, $E$94 / Inputs!$F$10, 0)</f>
        <v>0</v>
      </c>
      <c r="BQ100" s="93">
        <f>IF(BQ98=1, $E$94 / Inputs!$F$10, 0)</f>
        <v>0</v>
      </c>
      <c r="BR100" s="93">
        <f>IF(BR98=1, $E$94 / Inputs!$F$10, 0)</f>
        <v>0</v>
      </c>
      <c r="BS100" s="93">
        <f>IF(BS98=1, $E$94 / Inputs!$F$10, 0)</f>
        <v>0</v>
      </c>
      <c r="BT100" s="93">
        <f>IF(BT98=1, $E$94 / Inputs!$F$10, 0)</f>
        <v>0</v>
      </c>
      <c r="BU100" s="93">
        <f>IF(BU98=1, $E$94 / Inputs!$F$10, 0)</f>
        <v>0</v>
      </c>
      <c r="BV100" s="93">
        <f>IF(BV98=1, $E$94 / Inputs!$F$10, 0)</f>
        <v>0</v>
      </c>
      <c r="BW100" s="93">
        <f>IF(BW98=1, $E$94 / Inputs!$F$10, 0)</f>
        <v>0</v>
      </c>
      <c r="BX100" s="93">
        <f>IF(BX98=1, $E$94 / Inputs!$F$10, 0)</f>
        <v>0</v>
      </c>
      <c r="BY100" s="93">
        <f>IF(BY98=1, $E$94 / Inputs!$F$10, 0)</f>
        <v>0</v>
      </c>
      <c r="BZ100" s="93">
        <f>IF(BZ98=1, $E$94 / Inputs!$F$10, 0)</f>
        <v>0</v>
      </c>
      <c r="CA100" s="93">
        <f>IF(CA98=1, $E$94 / Inputs!$F$10, 0)</f>
        <v>0</v>
      </c>
      <c r="CB100" s="93">
        <f>IF(CB98=1, $E$94 / Inputs!$F$10, 0)</f>
        <v>0</v>
      </c>
      <c r="CC100" s="93">
        <f>IF(CC98=1, $E$94 / Inputs!$F$10, 0)</f>
        <v>0</v>
      </c>
      <c r="CD100" s="93">
        <f>IF(CD98=1, $E$94 / Inputs!$F$10, 0)</f>
        <v>0</v>
      </c>
      <c r="CE100" s="93">
        <f>IF(CE98=1, $E$94 / Inputs!$F$10, 0)</f>
        <v>0</v>
      </c>
      <c r="CF100" s="93">
        <f>IF(CF98=1, $E$94 / Inputs!$F$10, 0)</f>
        <v>0</v>
      </c>
      <c r="CG100" s="93">
        <f>IF(CG98=1, $E$94 / Inputs!$F$10, 0)</f>
        <v>0</v>
      </c>
      <c r="CH100" s="93">
        <f>IF(CH98=1, $E$94 / Inputs!$F$10, 0)</f>
        <v>0</v>
      </c>
      <c r="CI100" s="93">
        <f>IF(CI98=1, $E$94 / Inputs!$F$10, 0)</f>
        <v>0</v>
      </c>
      <c r="CJ100" s="93">
        <f>IF(CJ98=1, $E$94 / Inputs!$F$10, 0)</f>
        <v>0</v>
      </c>
      <c r="CK100" s="93">
        <f>IF(CK98=1, $E$94 / Inputs!$F$10, 0)</f>
        <v>0</v>
      </c>
      <c r="CL100" s="93">
        <f>IF(CL98=1, $E$94 / Inputs!$F$10, 0)</f>
        <v>0</v>
      </c>
      <c r="CM100" s="93">
        <f>IF(CM98=1, $E$94 / Inputs!$F$10, 0)</f>
        <v>0</v>
      </c>
      <c r="CN100" s="93">
        <f>IF(CN98=1, $E$94 / Inputs!$F$10, 0)</f>
        <v>0</v>
      </c>
      <c r="CO100" s="93">
        <f>IF(CO98=1, $E$94 / Inputs!$F$10, 0)</f>
        <v>0</v>
      </c>
      <c r="CP100" s="93">
        <f>IF(CP98=1, $E$94 / Inputs!$F$10, 0)</f>
        <v>0</v>
      </c>
      <c r="CQ100" s="93">
        <f>IF(CQ98=1, $E$94 / Inputs!$F$10, 0)</f>
        <v>0</v>
      </c>
      <c r="CR100" s="93">
        <f>IF(CR98=1, $E$94 / Inputs!$F$10, 0)</f>
        <v>0</v>
      </c>
      <c r="CS100" s="93">
        <f>IF(CS98=1, $E$94 / Inputs!$F$10, 0)</f>
        <v>0</v>
      </c>
      <c r="CT100" s="93">
        <f>IF(CT98=1, $E$94 / Inputs!$F$10, 0)</f>
        <v>0</v>
      </c>
      <c r="CU100" s="93">
        <f>IF(CU98=1, $E$94 / Inputs!$F$10, 0)</f>
        <v>0</v>
      </c>
      <c r="CV100" s="93">
        <f>IF(CV98=1, $E$94 / Inputs!$F$10, 0)</f>
        <v>0</v>
      </c>
      <c r="CW100" s="93">
        <f>IF(CW98=1, $E$94 / Inputs!$F$10, 0)</f>
        <v>0</v>
      </c>
      <c r="CX100" s="93">
        <f>IF(CX98=1, $E$94 / Inputs!$F$10, 0)</f>
        <v>0</v>
      </c>
      <c r="CY100" s="93">
        <f>IF(CY98=1, $E$94 / Inputs!$F$10, 0)</f>
        <v>0</v>
      </c>
      <c r="CZ100" s="93">
        <f>IF(CZ98=1, $E$94 / Inputs!$F$10, 0)</f>
        <v>0</v>
      </c>
      <c r="DA100" s="93">
        <f>IF(DA98=1, $E$94 / Inputs!$F$10, 0)</f>
        <v>0</v>
      </c>
      <c r="DB100" s="93">
        <f>IF(DB98=1, $E$94 / Inputs!$F$10, 0)</f>
        <v>0</v>
      </c>
      <c r="DC100" s="93">
        <f>IF(DC98=1, $E$94 / Inputs!$F$10, 0)</f>
        <v>0</v>
      </c>
      <c r="DD100" s="93">
        <f>IF(DD98=1, $E$94 / Inputs!$F$10, 0)</f>
        <v>0</v>
      </c>
      <c r="DE100" s="93">
        <f>IF(DE98=1, $E$94 / Inputs!$F$10, 0)</f>
        <v>0</v>
      </c>
      <c r="DF100" s="93">
        <f>IF(DF98=1, $E$94 / Inputs!$F$10, 0)</f>
        <v>0</v>
      </c>
      <c r="DG100" s="93">
        <f>IF(DG98=1, $E$94 / Inputs!$F$10, 0)</f>
        <v>0</v>
      </c>
      <c r="DH100" s="93">
        <f>IF(DH98=1, $E$94 / Inputs!$F$10, 0)</f>
        <v>0</v>
      </c>
      <c r="DI100" s="93">
        <f>IF(DI98=1, $E$94 / Inputs!$F$10, 0)</f>
        <v>0</v>
      </c>
      <c r="DJ100" s="93">
        <f>IF(DJ98=1, $E$94 / Inputs!$F$10, 0)</f>
        <v>0</v>
      </c>
      <c r="DK100" s="93">
        <f>IF(DK98=1, $E$94 / Inputs!$F$10, 0)</f>
        <v>0</v>
      </c>
      <c r="DL100" s="93">
        <f>IF(DL98=1, $E$94 / Inputs!$F$10, 0)</f>
        <v>0</v>
      </c>
      <c r="DM100" s="93">
        <f>IF(DM98=1, $E$94 / Inputs!$F$10, 0)</f>
        <v>0</v>
      </c>
      <c r="DN100" s="93">
        <f>IF(DN98=1, $E$94 / Inputs!$F$10, 0)</f>
        <v>0</v>
      </c>
      <c r="DO100" s="93">
        <f>IF(DO98=1, $E$94 / Inputs!$F$10, 0)</f>
        <v>0</v>
      </c>
      <c r="DP100" s="93">
        <f>IF(DP98=1, $E$94 / Inputs!$F$10, 0)</f>
        <v>0</v>
      </c>
      <c r="DQ100" s="93">
        <f>IF(DQ98=1, $E$94 / Inputs!$F$10, 0)</f>
        <v>0</v>
      </c>
      <c r="DR100" s="93">
        <f>IF(DR98=1, $E$94 / Inputs!$F$10, 0)</f>
        <v>0</v>
      </c>
      <c r="DS100" s="93">
        <f>IF(DS98=1, $E$94 / Inputs!$F$10, 0)</f>
        <v>0</v>
      </c>
      <c r="DT100" s="93">
        <f>IF(DT98=1, $E$94 / Inputs!$F$10, 0)</f>
        <v>0</v>
      </c>
      <c r="DU100" s="93">
        <f>IF(DU98=1, $E$94 / Inputs!$F$10, 0)</f>
        <v>0</v>
      </c>
      <c r="DV100" s="93">
        <f>IF(DV98=1, $E$94 / Inputs!$F$10, 0)</f>
        <v>0</v>
      </c>
      <c r="DW100" s="93">
        <f>IF(DW98=1, $E$94 / Inputs!$F$10, 0)</f>
        <v>0</v>
      </c>
      <c r="DX100" s="93">
        <f>IF(DX98=1, $E$94 / Inputs!$F$10, 0)</f>
        <v>0</v>
      </c>
      <c r="DY100" s="93">
        <f>IF(DY98=1, $E$94 / Inputs!$F$10, 0)</f>
        <v>0</v>
      </c>
      <c r="DZ100" s="93">
        <f>IF(DZ98=1, $E$94 / Inputs!$F$10, 0)</f>
        <v>0</v>
      </c>
      <c r="EA100" s="93">
        <f>IF(EA98=1, $E$94 / Inputs!$F$10, 0)</f>
        <v>0</v>
      </c>
      <c r="EB100" s="93">
        <f>IF(EB98=1, $E$94 / Inputs!$F$10, 0)</f>
        <v>0</v>
      </c>
      <c r="EC100" s="93">
        <f>IF(EC98=1, $E$94 / Inputs!$F$10, 0)</f>
        <v>0</v>
      </c>
      <c r="ED100" s="93">
        <f>IF(ED98=1, $E$94 / Inputs!$F$10, 0)</f>
        <v>0</v>
      </c>
      <c r="EE100" s="93">
        <f>IF(EE98=1, $E$94 / Inputs!$F$10, 0)</f>
        <v>0</v>
      </c>
      <c r="EF100" s="93">
        <f>IF(EF98=1, $E$94 / Inputs!$F$10, 0)</f>
        <v>0</v>
      </c>
      <c r="EG100" s="93">
        <f>IF(EG98=1, $E$94 / Inputs!$F$10, 0)</f>
        <v>0</v>
      </c>
      <c r="EH100" s="93">
        <f>IF(EH98=1, $E$94 / Inputs!$F$10, 0)</f>
        <v>0</v>
      </c>
      <c r="EI100" s="93">
        <f>IF(EI98=1, $E$94 / Inputs!$F$10, 0)</f>
        <v>0</v>
      </c>
      <c r="EJ100" s="93">
        <f>IF(EJ98=1, $E$94 / Inputs!$F$10, 0)</f>
        <v>0</v>
      </c>
      <c r="EK100" s="93">
        <f>IF(EK98=1, $E$94 / Inputs!$F$10, 0)</f>
        <v>0</v>
      </c>
      <c r="EL100" s="93">
        <f>IF(EL98=1, $E$94 / Inputs!$F$10, 0)</f>
        <v>0</v>
      </c>
      <c r="EM100" s="93">
        <f>IF(EM98=1, $E$94 / Inputs!$F$10, 0)</f>
        <v>0</v>
      </c>
      <c r="EN100" s="93">
        <f>IF(EN98=1, $E$94 / Inputs!$F$10, 0)</f>
        <v>0</v>
      </c>
      <c r="EO100" s="93">
        <f>IF(EO98=1, $E$94 / Inputs!$F$10, 0)</f>
        <v>0</v>
      </c>
      <c r="EP100" s="93">
        <f>IF(EP98=1, $E$94 / Inputs!$F$10, 0)</f>
        <v>0</v>
      </c>
      <c r="EQ100" s="93">
        <f>IF(EQ98=1, $E$94 / Inputs!$F$10, 0)</f>
        <v>0</v>
      </c>
      <c r="ER100" s="93">
        <f>IF(ER98=1, $E$94 / Inputs!$F$10, 0)</f>
        <v>0</v>
      </c>
      <c r="ES100" s="93">
        <f>IF(ES98=1, $E$94 / Inputs!$F$10, 0)</f>
        <v>0</v>
      </c>
      <c r="ET100" s="93">
        <f>IF(ET98=1, $E$94 / Inputs!$F$10, 0)</f>
        <v>0</v>
      </c>
      <c r="EU100" s="93">
        <f>IF(EU98=1, $E$94 / Inputs!$F$10, 0)</f>
        <v>0</v>
      </c>
      <c r="EV100" s="93">
        <f>IF(EV98=1, $E$94 / Inputs!$F$10, 0)</f>
        <v>0</v>
      </c>
      <c r="EW100" s="93">
        <f>IF(EW98=1, $E$94 / Inputs!$F$10, 0)</f>
        <v>0</v>
      </c>
      <c r="EX100" s="93">
        <f>IF(EX98=1, $E$94 / Inputs!$F$10, 0)</f>
        <v>0</v>
      </c>
      <c r="EY100" s="93">
        <f>IF(EY98=1, $E$94 / Inputs!$F$10, 0)</f>
        <v>0</v>
      </c>
      <c r="EZ100" s="93">
        <f>IF(EZ98=1, $E$94 / Inputs!$F$10, 0)</f>
        <v>0</v>
      </c>
      <c r="FA100" s="93">
        <f>IF(FA98=1, $E$94 / Inputs!$F$10, 0)</f>
        <v>0</v>
      </c>
      <c r="FB100" s="93">
        <f>IF(FB98=1, $E$94 / Inputs!$F$10, 0)</f>
        <v>0</v>
      </c>
      <c r="FC100" s="93">
        <f>IF(FC98=1, $E$94 / Inputs!$F$10, 0)</f>
        <v>0</v>
      </c>
      <c r="FD100" s="93">
        <f>IF(FD98=1, $E$94 / Inputs!$F$10, 0)</f>
        <v>0</v>
      </c>
      <c r="FE100" s="93">
        <f>IF(FE98=1, $E$94 / Inputs!$F$10, 0)</f>
        <v>0</v>
      </c>
      <c r="FF100" s="93">
        <f>IF(FF98=1, $E$94 / Inputs!$F$10, 0)</f>
        <v>0</v>
      </c>
      <c r="FG100" s="93">
        <f>IF(FG98=1, $E$94 / Inputs!$F$10, 0)</f>
        <v>0</v>
      </c>
      <c r="FH100" s="93">
        <f>IF(FH98=1, $E$94 / Inputs!$F$10, 0)</f>
        <v>0</v>
      </c>
      <c r="FI100" s="93">
        <f>IF(FI98=1, $E$94 / Inputs!$F$10, 0)</f>
        <v>0</v>
      </c>
      <c r="FJ100" s="93">
        <f>IF(FJ98=1, $E$94 / Inputs!$F$10, 0)</f>
        <v>0</v>
      </c>
      <c r="FK100" s="93">
        <f>IF(FK98=1, $E$94 / Inputs!$F$10, 0)</f>
        <v>0</v>
      </c>
      <c r="FL100" s="93">
        <f>IF(FL98=1, $E$94 / Inputs!$F$10, 0)</f>
        <v>0</v>
      </c>
      <c r="FM100" s="93">
        <f>IF(FM98=1, $E$94 / Inputs!$F$10, 0)</f>
        <v>0</v>
      </c>
      <c r="FN100" s="93">
        <f>IF(FN98=1, $E$94 / Inputs!$F$10, 0)</f>
        <v>0</v>
      </c>
      <c r="FO100" s="93">
        <f>IF(FO98=1, $E$94 / Inputs!$F$10, 0)</f>
        <v>0</v>
      </c>
      <c r="FP100" s="93">
        <f>IF(FP98=1, $E$94 / Inputs!$F$10, 0)</f>
        <v>0</v>
      </c>
      <c r="FQ100" s="93">
        <f>IF(FQ98=1, $E$94 / Inputs!$F$10, 0)</f>
        <v>0</v>
      </c>
      <c r="FR100" s="93">
        <f>IF(FR98=1, $E$94 / Inputs!$F$10, 0)</f>
        <v>0</v>
      </c>
      <c r="FS100" s="93">
        <f>IF(FS98=1, $E$94 / Inputs!$F$10, 0)</f>
        <v>0</v>
      </c>
      <c r="FT100" s="93">
        <f>IF(FT98=1, $E$94 / Inputs!$F$10, 0)</f>
        <v>0</v>
      </c>
      <c r="FU100" s="93">
        <f>IF(FU98=1, $E$94 / Inputs!$F$10, 0)</f>
        <v>0</v>
      </c>
      <c r="FV100" s="93">
        <f>IF(FV98=1, $E$94 / Inputs!$F$10, 0)</f>
        <v>0</v>
      </c>
      <c r="FW100" s="93">
        <f>IF(FW98=1, $E$94 / Inputs!$F$10, 0)</f>
        <v>0</v>
      </c>
      <c r="FX100" s="93">
        <f>IF(FX98=1, $E$94 / Inputs!$F$10, 0)</f>
        <v>0</v>
      </c>
      <c r="FY100" s="93">
        <f>IF(FY98=1, $E$94 / Inputs!$F$10, 0)</f>
        <v>0</v>
      </c>
      <c r="FZ100" s="93">
        <f>IF(FZ98=1, $E$94 / Inputs!$F$10, 0)</f>
        <v>0</v>
      </c>
      <c r="GA100" s="93">
        <f>IF(GA98=1, $E$94 / Inputs!$F$10, 0)</f>
        <v>0</v>
      </c>
      <c r="GB100" s="93">
        <f>IF(GB98=1, $E$94 / Inputs!$F$10, 0)</f>
        <v>0</v>
      </c>
      <c r="GC100" s="93">
        <f>IF(GC98=1, $E$94 / Inputs!$F$10, 0)</f>
        <v>0</v>
      </c>
      <c r="GD100" s="93">
        <f>IF(GD98=1, $E$94 / Inputs!$F$10, 0)</f>
        <v>0</v>
      </c>
      <c r="GE100" s="93">
        <f>IF(GE98=1, $E$94 / Inputs!$F$10, 0)</f>
        <v>0</v>
      </c>
      <c r="GF100" s="93">
        <f>IF(GF98=1, $E$94 / Inputs!$F$10, 0)</f>
        <v>0</v>
      </c>
      <c r="GG100" s="93">
        <f>IF(GG98=1, $E$94 / Inputs!$F$10, 0)</f>
        <v>0</v>
      </c>
      <c r="GH100" s="93">
        <f>IF(GH98=1, $E$94 / Inputs!$F$10, 0)</f>
        <v>0</v>
      </c>
      <c r="GI100" s="93">
        <f>IF(GI98=1, $E$94 / Inputs!$F$10, 0)</f>
        <v>0</v>
      </c>
      <c r="GJ100" s="93">
        <f>IF(GJ98=1, $E$94 / Inputs!$F$10, 0)</f>
        <v>0</v>
      </c>
      <c r="GK100" s="93">
        <f>IF(GK98=1, $E$94 / Inputs!$F$10, 0)</f>
        <v>0</v>
      </c>
      <c r="GL100" s="93">
        <f>IF(GL98=1, $E$94 / Inputs!$F$10, 0)</f>
        <v>0</v>
      </c>
      <c r="GM100" s="93">
        <f>IF(GM98=1, $E$94 / Inputs!$F$10, 0)</f>
        <v>0</v>
      </c>
      <c r="GN100" s="93">
        <f>IF(GN98=1, $E$94 / Inputs!$F$10, 0)</f>
        <v>0</v>
      </c>
      <c r="GO100" s="93">
        <f>IF(GO98=1, $E$94 / Inputs!$F$10, 0)</f>
        <v>0</v>
      </c>
      <c r="GP100" s="93">
        <f>IF(GP98=1, $E$94 / Inputs!$F$10, 0)</f>
        <v>0</v>
      </c>
      <c r="GQ100" s="93">
        <f>IF(GQ98=1, $E$94 / Inputs!$F$10, 0)</f>
        <v>0</v>
      </c>
      <c r="GR100" s="93">
        <f>IF(GR98=1, $E$94 / Inputs!$F$10, 0)</f>
        <v>0</v>
      </c>
      <c r="GS100" s="93">
        <f>IF(GS98=1, $E$94 / Inputs!$F$10, 0)</f>
        <v>0</v>
      </c>
      <c r="GT100" s="93">
        <f>IF(GT98=1, $E$94 / Inputs!$F$10, 0)</f>
        <v>0</v>
      </c>
      <c r="GU100" s="93">
        <f>IF(GU98=1, $E$94 / Inputs!$F$10, 0)</f>
        <v>0</v>
      </c>
      <c r="GV100" s="93">
        <f>IF(GV98=1, $E$94 / Inputs!$F$10, 0)</f>
        <v>0</v>
      </c>
      <c r="GW100" s="93">
        <f>IF(GW98=1, $E$94 / Inputs!$F$10, 0)</f>
        <v>0</v>
      </c>
      <c r="GX100" s="93">
        <f>IF(GX98=1, $E$94 / Inputs!$F$10, 0)</f>
        <v>0</v>
      </c>
      <c r="GY100" s="93">
        <f>IF(GY98=1, $E$94 / Inputs!$F$10, 0)</f>
        <v>0</v>
      </c>
      <c r="GZ100" s="93">
        <f>IF(GZ98=1, $E$94 / Inputs!$F$10, 0)</f>
        <v>0</v>
      </c>
      <c r="HA100" s="93">
        <f>IF(HA98=1, $E$94 / Inputs!$F$10, 0)</f>
        <v>0</v>
      </c>
      <c r="HB100" s="93">
        <f>IF(HB98=1, $E$94 / Inputs!$F$10, 0)</f>
        <v>0</v>
      </c>
      <c r="HC100" s="93">
        <f>IF(HC98=1, $E$94 / Inputs!$F$10, 0)</f>
        <v>0</v>
      </c>
      <c r="HD100" s="93">
        <f>IF(HD98=1, $E$94 / Inputs!$F$10, 0)</f>
        <v>0</v>
      </c>
      <c r="HE100" s="93">
        <f>IF(HE98=1, $E$94 / Inputs!$F$10, 0)</f>
        <v>0</v>
      </c>
      <c r="HF100" s="93">
        <f>IF(HF98=1, $E$94 / Inputs!$F$10, 0)</f>
        <v>0</v>
      </c>
      <c r="HG100" s="93">
        <f>IF(HG98=1, $E$94 / Inputs!$F$10, 0)</f>
        <v>0</v>
      </c>
      <c r="HH100" s="93">
        <f>IF(HH98=1, $E$94 / Inputs!$F$10, 0)</f>
        <v>0</v>
      </c>
      <c r="HI100" s="93">
        <f>IF(HI98=1, $E$94 / Inputs!$F$10, 0)</f>
        <v>0</v>
      </c>
      <c r="HJ100" s="93">
        <f>IF(HJ98=1, $E$94 / Inputs!$F$10, 0)</f>
        <v>0</v>
      </c>
      <c r="HK100" s="93">
        <f>IF(HK98=1, $E$94 / Inputs!$F$10, 0)</f>
        <v>0</v>
      </c>
      <c r="HL100" s="93">
        <f>IF(HL98=1, $E$94 / Inputs!$F$10, 0)</f>
        <v>0</v>
      </c>
      <c r="HM100" s="93">
        <f>IF(HM98=1, $E$94 / Inputs!$F$10, 0)</f>
        <v>0</v>
      </c>
      <c r="HN100" s="93">
        <f>IF(HN98=1, $E$94 / Inputs!$F$10, 0)</f>
        <v>0</v>
      </c>
      <c r="HO100" s="93">
        <f>IF(HO98=1, $E$94 / Inputs!$F$10, 0)</f>
        <v>0</v>
      </c>
      <c r="HP100" s="93">
        <f>IF(HP98=1, $E$94 / Inputs!$F$10, 0)</f>
        <v>0</v>
      </c>
      <c r="HQ100" s="93">
        <f>IF(HQ98=1, $E$94 / Inputs!$F$10, 0)</f>
        <v>0</v>
      </c>
      <c r="HR100" s="93">
        <f>IF(HR98=1, $E$94 / Inputs!$F$10, 0)</f>
        <v>0</v>
      </c>
      <c r="HS100" s="93">
        <f>IF(HS98=1, $E$94 / Inputs!$F$10, 0)</f>
        <v>0</v>
      </c>
      <c r="HT100" s="93">
        <f>IF(HT98=1, $E$94 / Inputs!$F$10, 0)</f>
        <v>0</v>
      </c>
      <c r="HU100" s="93">
        <f>IF(HU98=1, $E$94 / Inputs!$F$10, 0)</f>
        <v>0</v>
      </c>
      <c r="HV100" s="93">
        <f>IF(HV98=1, $E$94 / Inputs!$F$10, 0)</f>
        <v>0</v>
      </c>
      <c r="HW100" s="93">
        <f>IF(HW98=1, $E$94 / Inputs!$F$10, 0)</f>
        <v>0</v>
      </c>
      <c r="HX100" s="93">
        <f>IF(HX98=1, $E$94 / Inputs!$F$10, 0)</f>
        <v>0</v>
      </c>
      <c r="HY100" s="93">
        <f>IF(HY98=1, $E$94 / Inputs!$F$10, 0)</f>
        <v>0</v>
      </c>
      <c r="HZ100" s="93">
        <f>IF(HZ98=1, $E$94 / Inputs!$F$10, 0)</f>
        <v>0</v>
      </c>
      <c r="IA100" s="93">
        <f>IF(IA98=1, $E$94 / Inputs!$F$10, 0)</f>
        <v>0</v>
      </c>
      <c r="IB100" s="93">
        <f>IF(IB98=1, $E$94 / Inputs!$F$10, 0)</f>
        <v>0</v>
      </c>
      <c r="IC100" s="93">
        <f>IF(IC98=1, $E$94 / Inputs!$F$10, 0)</f>
        <v>0</v>
      </c>
      <c r="ID100" s="93">
        <f>IF(ID98=1, $E$94 / Inputs!$F$10, 0)</f>
        <v>0</v>
      </c>
      <c r="IE100" s="93">
        <f>IF(IE98=1, $E$94 / Inputs!$F$10, 0)</f>
        <v>0</v>
      </c>
      <c r="IF100" s="93">
        <f>IF(IF98=1, $E$94 / Inputs!$F$10, 0)</f>
        <v>0</v>
      </c>
      <c r="IG100" s="93">
        <f>IF(IG98=1, $E$94 / Inputs!$F$10, 0)</f>
        <v>0</v>
      </c>
      <c r="IH100" s="93">
        <f>IF(IH98=1, $E$94 / Inputs!$F$10, 0)</f>
        <v>0</v>
      </c>
      <c r="II100" s="93">
        <f>IF(II98=1, $E$94 / Inputs!$F$10, 0)</f>
        <v>0</v>
      </c>
      <c r="IJ100" s="93">
        <f>IF(IJ98=1, $E$94 / Inputs!$F$10, 0)</f>
        <v>0</v>
      </c>
      <c r="IK100" s="93">
        <f>IF(IK98=1, $E$94 / Inputs!$F$10, 0)</f>
        <v>0</v>
      </c>
      <c r="IL100" s="93">
        <f>IF(IL98=1, $E$94 / Inputs!$F$10, 0)</f>
        <v>0</v>
      </c>
      <c r="IM100" s="93">
        <f>IF(IM98=1, $E$94 / Inputs!$F$10, 0)</f>
        <v>0</v>
      </c>
      <c r="IN100" s="93">
        <f>IF(IN98=1, $E$94 / Inputs!$F$10, 0)</f>
        <v>0</v>
      </c>
      <c r="IO100" s="93">
        <f>IF(IO98=1, $E$94 / Inputs!$F$10, 0)</f>
        <v>0</v>
      </c>
      <c r="IP100" s="93">
        <f>IF(IP98=1, $E$94 / Inputs!$F$10, 0)</f>
        <v>0</v>
      </c>
      <c r="IQ100" s="93">
        <f>IF(IQ98=1, $E$94 / Inputs!$F$10, 0)</f>
        <v>0</v>
      </c>
      <c r="IR100" s="93">
        <f>IF(IR98=1, $E$94 / Inputs!$F$10, 0)</f>
        <v>0</v>
      </c>
      <c r="IS100" s="93">
        <f>IF(IS98=1, $E$94 / Inputs!$F$10, 0)</f>
        <v>0</v>
      </c>
      <c r="IT100" s="93">
        <f>IF(IT98=1, $E$94 / Inputs!$F$10, 0)</f>
        <v>0</v>
      </c>
      <c r="IU100" s="93">
        <f>IF(IU98=1, $E$94 / Inputs!$F$10, 0)</f>
        <v>0</v>
      </c>
      <c r="IV100" s="93">
        <f>IF(IV98=1, $E$94 / Inputs!$F$10, 0)</f>
        <v>0</v>
      </c>
      <c r="IW100" s="93">
        <f>IF(IW98=1, $E$94 / Inputs!$F$10, 0)</f>
        <v>0</v>
      </c>
      <c r="IX100" s="93">
        <f>IF(IX98=1, $E$94 / Inputs!$F$10, 0)</f>
        <v>0</v>
      </c>
      <c r="IY100" s="93">
        <f>IF(IY98=1, $E$94 / Inputs!$F$10, 0)</f>
        <v>0</v>
      </c>
      <c r="IZ100" s="93">
        <f>IF(IZ98=1, $E$94 / Inputs!$F$10, 0)</f>
        <v>0</v>
      </c>
      <c r="JA100" s="93">
        <f>IF(JA98=1, $E$94 / Inputs!$F$10, 0)</f>
        <v>0</v>
      </c>
      <c r="JB100" s="93">
        <f>IF(JB98=1, $E$94 / Inputs!$F$10, 0)</f>
        <v>0</v>
      </c>
      <c r="JC100" s="93">
        <f>IF(JC98=1, $E$94 / Inputs!$F$10, 0)</f>
        <v>0</v>
      </c>
      <c r="JD100" s="93">
        <f>IF(JD98=1, $E$94 / Inputs!$F$10, 0)</f>
        <v>0</v>
      </c>
      <c r="JE100" s="93">
        <f>IF(JE98=1, $E$94 / Inputs!$F$10, 0)</f>
        <v>0</v>
      </c>
      <c r="JF100" s="93">
        <f>IF(JF98=1, $E$94 / Inputs!$F$10, 0)</f>
        <v>0</v>
      </c>
      <c r="JG100" s="93">
        <f>IF(JG98=1, $E$94 / Inputs!$F$10, 0)</f>
        <v>0</v>
      </c>
      <c r="JH100" s="93">
        <f>IF(JH98=1, $E$94 / Inputs!$F$10, 0)</f>
        <v>0</v>
      </c>
      <c r="JI100" s="93">
        <f>IF(JI98=1, $E$94 / Inputs!$F$10, 0)</f>
        <v>0</v>
      </c>
      <c r="JJ100" s="93">
        <f>IF(JJ98=1, $E$94 / Inputs!$F$10, 0)</f>
        <v>0</v>
      </c>
      <c r="JK100" s="93">
        <f>IF(JK98=1, $E$94 / Inputs!$F$10, 0)</f>
        <v>0</v>
      </c>
      <c r="JL100" s="93">
        <f>IF(JL98=1, $E$94 / Inputs!$F$10, 0)</f>
        <v>0</v>
      </c>
      <c r="JM100" s="92" t="s">
        <v>321</v>
      </c>
    </row>
    <row r="101" spans="2:273" x14ac:dyDescent="0.25">
      <c r="D101" s="92" t="s">
        <v>101</v>
      </c>
      <c r="F101" s="265" t="s">
        <v>337</v>
      </c>
      <c r="G101" s="265">
        <f>SUM(I101:JL101)</f>
        <v>0</v>
      </c>
      <c r="I101" s="265">
        <f>IF(I98=1,$E$94 * Inputs!$F$33 * $E$115/12,0)</f>
        <v>0</v>
      </c>
      <c r="J101" s="265">
        <f>IF(J98=1,$E$94 * Inputs!$F$33 * $E$115/12,0)</f>
        <v>0</v>
      </c>
      <c r="K101" s="265">
        <f>IF(K98=1,$E$94 * Inputs!$F$33 * $E$115/12,0)</f>
        <v>0</v>
      </c>
      <c r="L101" s="265">
        <f>IF(L98=1,$E$94 * Inputs!$F$33 * $E$115/12,0)</f>
        <v>0</v>
      </c>
      <c r="M101" s="265">
        <f>IF(M98=1,$E$94 * Inputs!$F$33 * $E$115/12,0)</f>
        <v>0</v>
      </c>
      <c r="N101" s="265">
        <f>IF(N98=1,$E$94 * Inputs!$F$33 * $E$115/12,0)</f>
        <v>0</v>
      </c>
      <c r="O101" s="265">
        <f>IF(O98=1,$E$94 * Inputs!$F$33 * $E$115/12,0)</f>
        <v>0</v>
      </c>
      <c r="P101" s="265">
        <f>IF(P98=1,$E$94 * Inputs!$F$33 * $E$115/12,0)</f>
        <v>0</v>
      </c>
      <c r="Q101" s="265">
        <f>IF(Q98=1,$E$94 * Inputs!$F$33 * $E$115/12,0)</f>
        <v>0</v>
      </c>
      <c r="R101" s="265">
        <f>IF(R98=1,$E$94 * Inputs!$F$33 * $E$115/12,0)</f>
        <v>0</v>
      </c>
      <c r="S101" s="265">
        <f>IF(S98=1,$E$94 * Inputs!$F$33 * $E$115/12,0)</f>
        <v>0</v>
      </c>
      <c r="T101" s="265">
        <f>IF(T98=1,$E$94 * Inputs!$F$33 * $E$115/12,0)</f>
        <v>0</v>
      </c>
      <c r="U101" s="265">
        <f>IF(U98=1,$E$94 * Inputs!$F$33 * $E$115/12,0)</f>
        <v>0</v>
      </c>
      <c r="V101" s="265">
        <f>IF(V98=1,$E$94 * Inputs!$F$33 * $E$115/12,0)</f>
        <v>0</v>
      </c>
      <c r="W101" s="265">
        <f>IF(W98=1,$E$94 * Inputs!$F$33 * $E$115/12,0)</f>
        <v>0</v>
      </c>
      <c r="X101" s="265">
        <f>IF(X98=1,$E$94 * Inputs!$F$33 * $E$115/12,0)</f>
        <v>0</v>
      </c>
      <c r="Y101" s="265">
        <f>IF(Y98=1,$E$94 * Inputs!$F$33 * $E$115/12,0)</f>
        <v>0</v>
      </c>
      <c r="Z101" s="265">
        <f>IF(Z98=1,$E$94 * Inputs!$F$33 * $E$115/12,0)</f>
        <v>0</v>
      </c>
      <c r="AA101" s="265">
        <f>IF(AA98=1,$E$94 * Inputs!$F$33 * $E$115/12,0)</f>
        <v>0</v>
      </c>
      <c r="AB101" s="265">
        <f>IF(AB98=1,$E$94 * Inputs!$F$33 * $E$115/12,0)</f>
        <v>0</v>
      </c>
      <c r="AC101" s="265">
        <f>IF(AC98=1,$E$94 * Inputs!$F$33 * $E$115/12,0)</f>
        <v>0</v>
      </c>
      <c r="AD101" s="265">
        <f>IF(AD98=1,$E$94 * Inputs!$F$33 * $E$115/12,0)</f>
        <v>0</v>
      </c>
      <c r="AE101" s="265">
        <f>IF(AE98=1,$E$94 * Inputs!$F$33 * $E$115/12,0)</f>
        <v>0</v>
      </c>
      <c r="AF101" s="265">
        <f>IF(AF98=1,$E$94 * Inputs!$F$33 * $E$115/12,0)</f>
        <v>0</v>
      </c>
      <c r="AG101" s="265">
        <f>IF(AG98=1,$E$94 * Inputs!$F$33 * $E$115/12,0)</f>
        <v>0</v>
      </c>
      <c r="AH101" s="265">
        <f>IF(AH98=1,$E$94 * Inputs!$F$33 * $E$115/12,0)</f>
        <v>0</v>
      </c>
      <c r="AI101" s="265">
        <f>IF(AI98=1,$E$94 * Inputs!$F$33 * $E$115/12,0)</f>
        <v>0</v>
      </c>
      <c r="AJ101" s="265">
        <f>IF(AJ98=1,$E$94 * Inputs!$F$33 * $E$115/12,0)</f>
        <v>0</v>
      </c>
      <c r="AK101" s="265">
        <f>IF(AK98=1,$E$94 * Inputs!$F$33 * $E$115/12,0)</f>
        <v>0</v>
      </c>
      <c r="AL101" s="265">
        <f>IF(AL98=1,$E$94 * Inputs!$F$33 * $E$115/12,0)</f>
        <v>0</v>
      </c>
      <c r="AM101" s="265">
        <f>IF(AM98=1,$E$94 * Inputs!$F$33 * $E$115/12,0)</f>
        <v>0</v>
      </c>
      <c r="AN101" s="265">
        <f>IF(AN98=1,$E$94 * Inputs!$F$33 * $E$115/12,0)</f>
        <v>0</v>
      </c>
      <c r="AO101" s="265">
        <f>IF(AO98=1,$E$94 * Inputs!$F$33 * $E$115/12,0)</f>
        <v>0</v>
      </c>
      <c r="AP101" s="265">
        <f>IF(AP98=1,$E$94 * Inputs!$F$33 * $E$115/12,0)</f>
        <v>0</v>
      </c>
      <c r="AQ101" s="265">
        <f>IF(AQ98=1,$E$94 * Inputs!$F$33 * $E$115/12,0)</f>
        <v>0</v>
      </c>
      <c r="AR101" s="265">
        <f>IF(AR98=1,$E$94 * Inputs!$F$33 * $E$115/12,0)</f>
        <v>0</v>
      </c>
      <c r="AS101" s="265">
        <f>IF(AS98=1,$E$94 * Inputs!$F$33 * $E$115/12,0)</f>
        <v>0</v>
      </c>
      <c r="AT101" s="265">
        <f>IF(AT98=1,$E$94 * Inputs!$F$33 * $E$115/12,0)</f>
        <v>0</v>
      </c>
      <c r="AU101" s="265">
        <f>IF(AU98=1,$E$94 * Inputs!$F$33 * $E$115/12,0)</f>
        <v>0</v>
      </c>
      <c r="AV101" s="265">
        <f>IF(AV98=1,$E$94 * Inputs!$F$33 * $E$115/12,0)</f>
        <v>0</v>
      </c>
      <c r="AW101" s="265">
        <f>IF(AW98=1,$E$94 * Inputs!$F$33 * $E$115/12,0)</f>
        <v>0</v>
      </c>
      <c r="AX101" s="265">
        <f>IF(AX98=1,$E$94 * Inputs!$F$33 * $E$115/12,0)</f>
        <v>0</v>
      </c>
      <c r="AY101" s="265">
        <f>IF(AY98=1,$E$94 * Inputs!$F$33 * $E$115/12,0)</f>
        <v>0</v>
      </c>
      <c r="AZ101" s="265">
        <f>IF(AZ98=1,$E$94 * Inputs!$F$33 * $E$115/12,0)</f>
        <v>0</v>
      </c>
      <c r="BA101" s="265">
        <f>IF(BA98=1,$E$94 * Inputs!$F$33 * $E$115/12,0)</f>
        <v>0</v>
      </c>
      <c r="BB101" s="265">
        <f>IF(BB98=1,$E$94 * Inputs!$F$33 * $E$115/12,0)</f>
        <v>0</v>
      </c>
      <c r="BC101" s="265">
        <f>IF(BC98=1,$E$94 * Inputs!$F$33 * $E$115/12,0)</f>
        <v>0</v>
      </c>
      <c r="BD101" s="265">
        <f>IF(BD98=1,$E$94 * Inputs!$F$33 * $E$115/12,0)</f>
        <v>0</v>
      </c>
      <c r="BE101" s="265">
        <f>IF(BE98=1,$E$94 * Inputs!$F$33 * $E$115/12,0)</f>
        <v>0</v>
      </c>
      <c r="BF101" s="265">
        <f>IF(BF98=1,$E$94 * Inputs!$F$33 * $E$115/12,0)</f>
        <v>0</v>
      </c>
      <c r="BG101" s="265">
        <f>IF(BG98=1,$E$94 * Inputs!$F$33 * $E$115/12,0)</f>
        <v>0</v>
      </c>
      <c r="BH101" s="265">
        <f>IF(BH98=1,$E$94 * Inputs!$F$33 * $E$115/12,0)</f>
        <v>0</v>
      </c>
      <c r="BI101" s="265">
        <f>IF(BI98=1,$E$94 * Inputs!$F$33 * $E$115/12,0)</f>
        <v>0</v>
      </c>
      <c r="BJ101" s="265">
        <f>IF(BJ98=1,$E$94 * Inputs!$F$33 * $E$115/12,0)</f>
        <v>0</v>
      </c>
      <c r="BK101" s="265">
        <f>IF(BK98=1,$E$94 * Inputs!$F$33 * $E$115/12,0)</f>
        <v>0</v>
      </c>
      <c r="BL101" s="265">
        <f>IF(BL98=1,$E$94 * Inputs!$F$33 * $E$115/12,0)</f>
        <v>0</v>
      </c>
      <c r="BM101" s="265">
        <f>IF(BM98=1,$E$94 * Inputs!$F$33 * $E$115/12,0)</f>
        <v>0</v>
      </c>
      <c r="BN101" s="265">
        <f>IF(BN98=1,$E$94 * Inputs!$F$33 * $E$115/12,0)</f>
        <v>0</v>
      </c>
      <c r="BO101" s="265">
        <f>IF(BO98=1,$E$94 * Inputs!$F$33 * $E$115/12,0)</f>
        <v>0</v>
      </c>
      <c r="BP101" s="265">
        <f>IF(BP98=1,$E$94 * Inputs!$F$33 * $E$115/12,0)</f>
        <v>0</v>
      </c>
      <c r="BQ101" s="265">
        <f>IF(BQ98=1,$E$94 * Inputs!$F$33 * $E$115/12,0)</f>
        <v>0</v>
      </c>
      <c r="BR101" s="265">
        <f>IF(BR98=1,$E$94 * Inputs!$F$33 * $E$115/12,0)</f>
        <v>0</v>
      </c>
      <c r="BS101" s="265">
        <f>IF(BS98=1,$E$94 * Inputs!$F$33 * $E$115/12,0)</f>
        <v>0</v>
      </c>
      <c r="BT101" s="265">
        <f>IF(BT98=1,$E$94 * Inputs!$F$33 * $E$115/12,0)</f>
        <v>0</v>
      </c>
      <c r="BU101" s="265">
        <f>IF(BU98=1,$E$94 * Inputs!$F$33 * $E$115/12,0)</f>
        <v>0</v>
      </c>
      <c r="BV101" s="265">
        <f>IF(BV98=1,$E$94 * Inputs!$F$33 * $E$115/12,0)</f>
        <v>0</v>
      </c>
      <c r="BW101" s="265">
        <f>IF(BW98=1,$E$94 * Inputs!$F$33 * $E$115/12,0)</f>
        <v>0</v>
      </c>
      <c r="BX101" s="265">
        <f>IF(BX98=1,$E$94 * Inputs!$F$33 * $E$115/12,0)</f>
        <v>0</v>
      </c>
      <c r="BY101" s="265">
        <f>IF(BY98=1,$E$94 * Inputs!$F$33 * $E$115/12,0)</f>
        <v>0</v>
      </c>
      <c r="BZ101" s="265">
        <f>IF(BZ98=1,$E$94 * Inputs!$F$33 * $E$115/12,0)</f>
        <v>0</v>
      </c>
      <c r="CA101" s="265">
        <f>IF(CA98=1,$E$94 * Inputs!$F$33 * $E$115/12,0)</f>
        <v>0</v>
      </c>
      <c r="CB101" s="265">
        <f>IF(CB98=1,$E$94 * Inputs!$F$33 * $E$115/12,0)</f>
        <v>0</v>
      </c>
      <c r="CC101" s="265">
        <f>IF(CC98=1,$E$94 * Inputs!$F$33 * $E$115/12,0)</f>
        <v>0</v>
      </c>
      <c r="CD101" s="265">
        <f>IF(CD98=1,$E$94 * Inputs!$F$33 * $E$115/12,0)</f>
        <v>0</v>
      </c>
      <c r="CE101" s="265">
        <f>IF(CE98=1,$E$94 * Inputs!$F$33 * $E$115/12,0)</f>
        <v>0</v>
      </c>
      <c r="CF101" s="265">
        <f>IF(CF98=1,$E$94 * Inputs!$F$33 * $E$115/12,0)</f>
        <v>0</v>
      </c>
      <c r="CG101" s="265">
        <f>IF(CG98=1,$E$94 * Inputs!$F$33 * $E$115/12,0)</f>
        <v>0</v>
      </c>
      <c r="CH101" s="265">
        <f>IF(CH98=1,$E$94 * Inputs!$F$33 * $E$115/12,0)</f>
        <v>0</v>
      </c>
      <c r="CI101" s="265">
        <f>IF(CI98=1,$E$94 * Inputs!$F$33 * $E$115/12,0)</f>
        <v>0</v>
      </c>
      <c r="CJ101" s="265">
        <f>IF(CJ98=1,$E$94 * Inputs!$F$33 * $E$115/12,0)</f>
        <v>0</v>
      </c>
      <c r="CK101" s="265">
        <f>IF(CK98=1,$E$94 * Inputs!$F$33 * $E$115/12,0)</f>
        <v>0</v>
      </c>
      <c r="CL101" s="265">
        <f>IF(CL98=1,$E$94 * Inputs!$F$33 * $E$115/12,0)</f>
        <v>0</v>
      </c>
      <c r="CM101" s="265">
        <f>IF(CM98=1,$E$94 * Inputs!$F$33 * $E$115/12,0)</f>
        <v>0</v>
      </c>
      <c r="CN101" s="265">
        <f>IF(CN98=1,$E$94 * Inputs!$F$33 * $E$115/12,0)</f>
        <v>0</v>
      </c>
      <c r="CO101" s="265">
        <f>IF(CO98=1,$E$94 * Inputs!$F$33 * $E$115/12,0)</f>
        <v>0</v>
      </c>
      <c r="CP101" s="265">
        <f>IF(CP98=1,$E$94 * Inputs!$F$33 * $E$115/12,0)</f>
        <v>0</v>
      </c>
      <c r="CQ101" s="265">
        <f>IF(CQ98=1,$E$94 * Inputs!$F$33 * $E$115/12,0)</f>
        <v>0</v>
      </c>
      <c r="CR101" s="265">
        <f>IF(CR98=1,$E$94 * Inputs!$F$33 * $E$115/12,0)</f>
        <v>0</v>
      </c>
      <c r="CS101" s="265">
        <f>IF(CS98=1,$E$94 * Inputs!$F$33 * $E$115/12,0)</f>
        <v>0</v>
      </c>
      <c r="CT101" s="265">
        <f>IF(CT98=1,$E$94 * Inputs!$F$33 * $E$115/12,0)</f>
        <v>0</v>
      </c>
      <c r="CU101" s="265">
        <f>IF(CU98=1,$E$94 * Inputs!$F$33 * $E$115/12,0)</f>
        <v>0</v>
      </c>
      <c r="CV101" s="265">
        <f>IF(CV98=1,$E$94 * Inputs!$F$33 * $E$115/12,0)</f>
        <v>0</v>
      </c>
      <c r="CW101" s="265">
        <f>IF(CW98=1,$E$94 * Inputs!$F$33 * $E$115/12,0)</f>
        <v>0</v>
      </c>
      <c r="CX101" s="265">
        <f>IF(CX98=1,$E$94 * Inputs!$F$33 * $E$115/12,0)</f>
        <v>0</v>
      </c>
      <c r="CY101" s="265">
        <f>IF(CY98=1,$E$94 * Inputs!$F$33 * $E$115/12,0)</f>
        <v>0</v>
      </c>
      <c r="CZ101" s="265">
        <f>IF(CZ98=1,$E$94 * Inputs!$F$33 * $E$115/12,0)</f>
        <v>0</v>
      </c>
      <c r="DA101" s="265">
        <f>IF(DA98=1,$E$94 * Inputs!$F$33 * $E$115/12,0)</f>
        <v>0</v>
      </c>
      <c r="DB101" s="265">
        <f>IF(DB98=1,$E$94 * Inputs!$F$33 * $E$115/12,0)</f>
        <v>0</v>
      </c>
      <c r="DC101" s="265">
        <f>IF(DC98=1,$E$94 * Inputs!$F$33 * $E$115/12,0)</f>
        <v>0</v>
      </c>
      <c r="DD101" s="265">
        <f>IF(DD98=1,$E$94 * Inputs!$F$33 * $E$115/12,0)</f>
        <v>0</v>
      </c>
      <c r="DE101" s="265">
        <f>IF(DE98=1,$E$94 * Inputs!$F$33 * $E$115/12,0)</f>
        <v>0</v>
      </c>
      <c r="DF101" s="265">
        <f>IF(DF98=1,$E$94 * Inputs!$F$33 * $E$115/12,0)</f>
        <v>0</v>
      </c>
      <c r="DG101" s="265">
        <f>IF(DG98=1,$E$94 * Inputs!$F$33 * $E$115/12,0)</f>
        <v>0</v>
      </c>
      <c r="DH101" s="265">
        <f>IF(DH98=1,$E$94 * Inputs!$F$33 * $E$115/12,0)</f>
        <v>0</v>
      </c>
      <c r="DI101" s="265">
        <f>IF(DI98=1,$E$94 * Inputs!$F$33 * $E$115/12,0)</f>
        <v>0</v>
      </c>
      <c r="DJ101" s="265">
        <f>IF(DJ98=1,$E$94 * Inputs!$F$33 * $E$115/12,0)</f>
        <v>0</v>
      </c>
      <c r="DK101" s="265">
        <f>IF(DK98=1,$E$94 * Inputs!$F$33 * $E$115/12,0)</f>
        <v>0</v>
      </c>
      <c r="DL101" s="265">
        <f>IF(DL98=1,$E$94 * Inputs!$F$33 * $E$115/12,0)</f>
        <v>0</v>
      </c>
      <c r="DM101" s="265">
        <f>IF(DM98=1,$E$94 * Inputs!$F$33 * $E$115/12,0)</f>
        <v>0</v>
      </c>
      <c r="DN101" s="265">
        <f>IF(DN98=1,$E$94 * Inputs!$F$33 * $E$115/12,0)</f>
        <v>0</v>
      </c>
      <c r="DO101" s="265">
        <f>IF(DO98=1,$E$94 * Inputs!$F$33 * $E$115/12,0)</f>
        <v>0</v>
      </c>
      <c r="DP101" s="265">
        <f>IF(DP98=1,$E$94 * Inputs!$F$33 * $E$115/12,0)</f>
        <v>0</v>
      </c>
      <c r="DQ101" s="265">
        <f>IF(DQ98=1,$E$94 * Inputs!$F$33 * $E$115/12,0)</f>
        <v>0</v>
      </c>
      <c r="DR101" s="265">
        <f>IF(DR98=1,$E$94 * Inputs!$F$33 * $E$115/12,0)</f>
        <v>0</v>
      </c>
      <c r="DS101" s="265">
        <f>IF(DS98=1,$E$94 * Inputs!$F$33 * $E$115/12,0)</f>
        <v>0</v>
      </c>
      <c r="DT101" s="265">
        <f>IF(DT98=1,$E$94 * Inputs!$F$33 * $E$115/12,0)</f>
        <v>0</v>
      </c>
      <c r="DU101" s="265">
        <f>IF(DU98=1,$E$94 * Inputs!$F$33 * $E$115/12,0)</f>
        <v>0</v>
      </c>
      <c r="DV101" s="265">
        <f>IF(DV98=1,$E$94 * Inputs!$F$33 * $E$115/12,0)</f>
        <v>0</v>
      </c>
      <c r="DW101" s="265">
        <f>IF(DW98=1,$E$94 * Inputs!$F$33 * $E$115/12,0)</f>
        <v>0</v>
      </c>
      <c r="DX101" s="265">
        <f>IF(DX98=1,$E$94 * Inputs!$F$33 * $E$115/12,0)</f>
        <v>0</v>
      </c>
      <c r="DY101" s="265">
        <f>IF(DY98=1,$E$94 * Inputs!$F$33 * $E$115/12,0)</f>
        <v>0</v>
      </c>
      <c r="DZ101" s="265">
        <f>IF(DZ98=1,$E$94 * Inputs!$F$33 * $E$115/12,0)</f>
        <v>0</v>
      </c>
      <c r="EA101" s="265">
        <f>IF(EA98=1,$E$94 * Inputs!$F$33 * $E$115/12,0)</f>
        <v>0</v>
      </c>
      <c r="EB101" s="265">
        <f>IF(EB98=1,$E$94 * Inputs!$F$33 * $E$115/12,0)</f>
        <v>0</v>
      </c>
      <c r="EC101" s="265">
        <f>IF(EC98=1,$E$94 * Inputs!$F$33 * $E$115/12,0)</f>
        <v>0</v>
      </c>
      <c r="ED101" s="265">
        <f>IF(ED98=1,$E$94 * Inputs!$F$33 * $E$115/12,0)</f>
        <v>0</v>
      </c>
      <c r="EE101" s="265">
        <f>IF(EE98=1,$E$94 * Inputs!$F$33 * $E$115/12,0)</f>
        <v>0</v>
      </c>
      <c r="EF101" s="265">
        <f>IF(EF98=1,$E$94 * Inputs!$F$33 * $E$115/12,0)</f>
        <v>0</v>
      </c>
      <c r="EG101" s="265">
        <f>IF(EG98=1,$E$94 * Inputs!$F$33 * $E$115/12,0)</f>
        <v>0</v>
      </c>
      <c r="EH101" s="265">
        <f>IF(EH98=1,$E$94 * Inputs!$F$33 * $E$115/12,0)</f>
        <v>0</v>
      </c>
      <c r="EI101" s="265">
        <f>IF(EI98=1,$E$94 * Inputs!$F$33 * $E$115/12,0)</f>
        <v>0</v>
      </c>
      <c r="EJ101" s="265">
        <f>IF(EJ98=1,$E$94 * Inputs!$F$33 * $E$115/12,0)</f>
        <v>0</v>
      </c>
      <c r="EK101" s="265">
        <f>IF(EK98=1,$E$94 * Inputs!$F$33 * $E$115/12,0)</f>
        <v>0</v>
      </c>
      <c r="EL101" s="265">
        <f>IF(EL98=1,$E$94 * Inputs!$F$33 * $E$115/12,0)</f>
        <v>0</v>
      </c>
      <c r="EM101" s="265">
        <f>IF(EM98=1,$E$94 * Inputs!$F$33 * $E$115/12,0)</f>
        <v>0</v>
      </c>
      <c r="EN101" s="265">
        <f>IF(EN98=1,$E$94 * Inputs!$F$33 * $E$115/12,0)</f>
        <v>0</v>
      </c>
      <c r="EO101" s="265">
        <f>IF(EO98=1,$E$94 * Inputs!$F$33 * $E$115/12,0)</f>
        <v>0</v>
      </c>
      <c r="EP101" s="265">
        <f>IF(EP98=1,$E$94 * Inputs!$F$33 * $E$115/12,0)</f>
        <v>0</v>
      </c>
      <c r="EQ101" s="265">
        <f>IF(EQ98=1,$E$94 * Inputs!$F$33 * $E$115/12,0)</f>
        <v>0</v>
      </c>
      <c r="ER101" s="265">
        <f>IF(ER98=1,$E$94 * Inputs!$F$33 * $E$115/12,0)</f>
        <v>0</v>
      </c>
      <c r="ES101" s="265">
        <f>IF(ES98=1,$E$94 * Inputs!$F$33 * $E$115/12,0)</f>
        <v>0</v>
      </c>
      <c r="ET101" s="265">
        <f>IF(ET98=1,$E$94 * Inputs!$F$33 * $E$115/12,0)</f>
        <v>0</v>
      </c>
      <c r="EU101" s="265">
        <f>IF(EU98=1,$E$94 * Inputs!$F$33 * $E$115/12,0)</f>
        <v>0</v>
      </c>
      <c r="EV101" s="265">
        <f>IF(EV98=1,$E$94 * Inputs!$F$33 * $E$115/12,0)</f>
        <v>0</v>
      </c>
      <c r="EW101" s="265">
        <f>IF(EW98=1,$E$94 * Inputs!$F$33 * $E$115/12,0)</f>
        <v>0</v>
      </c>
      <c r="EX101" s="265">
        <f>IF(EX98=1,$E$94 * Inputs!$F$33 * $E$115/12,0)</f>
        <v>0</v>
      </c>
      <c r="EY101" s="265">
        <f>IF(EY98=1,$E$94 * Inputs!$F$33 * $E$115/12,0)</f>
        <v>0</v>
      </c>
      <c r="EZ101" s="265">
        <f>IF(EZ98=1,$E$94 * Inputs!$F$33 * $E$115/12,0)</f>
        <v>0</v>
      </c>
      <c r="FA101" s="265">
        <f>IF(FA98=1,$E$94 * Inputs!$F$33 * $E$115/12,0)</f>
        <v>0</v>
      </c>
      <c r="FB101" s="265">
        <f>IF(FB98=1,$E$94 * Inputs!$F$33 * $E$115/12,0)</f>
        <v>0</v>
      </c>
      <c r="FC101" s="265">
        <f>IF(FC98=1,$E$94 * Inputs!$F$33 * $E$115/12,0)</f>
        <v>0</v>
      </c>
      <c r="FD101" s="265">
        <f>IF(FD98=1,$E$94 * Inputs!$F$33 * $E$115/12,0)</f>
        <v>0</v>
      </c>
      <c r="FE101" s="265">
        <f>IF(FE98=1,$E$94 * Inputs!$F$33 * $E$115/12,0)</f>
        <v>0</v>
      </c>
      <c r="FF101" s="265">
        <f>IF(FF98=1,$E$94 * Inputs!$F$33 * $E$115/12,0)</f>
        <v>0</v>
      </c>
      <c r="FG101" s="265">
        <f>IF(FG98=1,$E$94 * Inputs!$F$33 * $E$115/12,0)</f>
        <v>0</v>
      </c>
      <c r="FH101" s="265">
        <f>IF(FH98=1,$E$94 * Inputs!$F$33 * $E$115/12,0)</f>
        <v>0</v>
      </c>
      <c r="FI101" s="265">
        <f>IF(FI98=1,$E$94 * Inputs!$F$33 * $E$115/12,0)</f>
        <v>0</v>
      </c>
      <c r="FJ101" s="265">
        <f>IF(FJ98=1,$E$94 * Inputs!$F$33 * $E$115/12,0)</f>
        <v>0</v>
      </c>
      <c r="FK101" s="265">
        <f>IF(FK98=1,$E$94 * Inputs!$F$33 * $E$115/12,0)</f>
        <v>0</v>
      </c>
      <c r="FL101" s="265">
        <f>IF(FL98=1,$E$94 * Inputs!$F$33 * $E$115/12,0)</f>
        <v>0</v>
      </c>
      <c r="FM101" s="265">
        <f>IF(FM98=1,$E$94 * Inputs!$F$33 * $E$115/12,0)</f>
        <v>0</v>
      </c>
      <c r="FN101" s="265">
        <f>IF(FN98=1,$E$94 * Inputs!$F$33 * $E$115/12,0)</f>
        <v>0</v>
      </c>
      <c r="FO101" s="265">
        <f>IF(FO98=1,$E$94 * Inputs!$F$33 * $E$115/12,0)</f>
        <v>0</v>
      </c>
      <c r="FP101" s="265">
        <f>IF(FP98=1,$E$94 * Inputs!$F$33 * $E$115/12,0)</f>
        <v>0</v>
      </c>
      <c r="FQ101" s="265">
        <f>IF(FQ98=1,$E$94 * Inputs!$F$33 * $E$115/12,0)</f>
        <v>0</v>
      </c>
      <c r="FR101" s="265">
        <f>IF(FR98=1,$E$94 * Inputs!$F$33 * $E$115/12,0)</f>
        <v>0</v>
      </c>
      <c r="FS101" s="265">
        <f>IF(FS98=1,$E$94 * Inputs!$F$33 * $E$115/12,0)</f>
        <v>0</v>
      </c>
      <c r="FT101" s="265">
        <f>IF(FT98=1,$E$94 * Inputs!$F$33 * $E$115/12,0)</f>
        <v>0</v>
      </c>
      <c r="FU101" s="265">
        <f>IF(FU98=1,$E$94 * Inputs!$F$33 * $E$115/12,0)</f>
        <v>0</v>
      </c>
      <c r="FV101" s="265">
        <f>IF(FV98=1,$E$94 * Inputs!$F$33 * $E$115/12,0)</f>
        <v>0</v>
      </c>
      <c r="FW101" s="265">
        <f>IF(FW98=1,$E$94 * Inputs!$F$33 * $E$115/12,0)</f>
        <v>0</v>
      </c>
      <c r="FX101" s="265">
        <f>IF(FX98=1,$E$94 * Inputs!$F$33 * $E$115/12,0)</f>
        <v>0</v>
      </c>
      <c r="FY101" s="265">
        <f>IF(FY98=1,$E$94 * Inputs!$F$33 * $E$115/12,0)</f>
        <v>0</v>
      </c>
      <c r="FZ101" s="265">
        <f>IF(FZ98=1,$E$94 * Inputs!$F$33 * $E$115/12,0)</f>
        <v>0</v>
      </c>
      <c r="GA101" s="265">
        <f>IF(GA98=1,$E$94 * Inputs!$F$33 * $E$115/12,0)</f>
        <v>0</v>
      </c>
      <c r="GB101" s="265">
        <f>IF(GB98=1,$E$94 * Inputs!$F$33 * $E$115/12,0)</f>
        <v>0</v>
      </c>
      <c r="GC101" s="265">
        <f>IF(GC98=1,$E$94 * Inputs!$F$33 * $E$115/12,0)</f>
        <v>0</v>
      </c>
      <c r="GD101" s="265">
        <f>IF(GD98=1,$E$94 * Inputs!$F$33 * $E$115/12,0)</f>
        <v>0</v>
      </c>
      <c r="GE101" s="265">
        <f>IF(GE98=1,$E$94 * Inputs!$F$33 * $E$115/12,0)</f>
        <v>0</v>
      </c>
      <c r="GF101" s="265">
        <f>IF(GF98=1,$E$94 * Inputs!$F$33 * $E$115/12,0)</f>
        <v>0</v>
      </c>
      <c r="GG101" s="265">
        <f>IF(GG98=1,$E$94 * Inputs!$F$33 * $E$115/12,0)</f>
        <v>0</v>
      </c>
      <c r="GH101" s="265">
        <f>IF(GH98=1,$E$94 * Inputs!$F$33 * $E$115/12,0)</f>
        <v>0</v>
      </c>
      <c r="GI101" s="265">
        <f>IF(GI98=1,$E$94 * Inputs!$F$33 * $E$115/12,0)</f>
        <v>0</v>
      </c>
      <c r="GJ101" s="265">
        <f>IF(GJ98=1,$E$94 * Inputs!$F$33 * $E$115/12,0)</f>
        <v>0</v>
      </c>
      <c r="GK101" s="265">
        <f>IF(GK98=1,$E$94 * Inputs!$F$33 * $E$115/12,0)</f>
        <v>0</v>
      </c>
      <c r="GL101" s="265">
        <f>IF(GL98=1,$E$94 * Inputs!$F$33 * $E$115/12,0)</f>
        <v>0</v>
      </c>
      <c r="GM101" s="265">
        <f>IF(GM98=1,$E$94 * Inputs!$F$33 * $E$115/12,0)</f>
        <v>0</v>
      </c>
      <c r="GN101" s="265">
        <f>IF(GN98=1,$E$94 * Inputs!$F$33 * $E$115/12,0)</f>
        <v>0</v>
      </c>
      <c r="GO101" s="265">
        <f>IF(GO98=1,$E$94 * Inputs!$F$33 * $E$115/12,0)</f>
        <v>0</v>
      </c>
      <c r="GP101" s="265">
        <f>IF(GP98=1,$E$94 * Inputs!$F$33 * $E$115/12,0)</f>
        <v>0</v>
      </c>
      <c r="GQ101" s="265">
        <f>IF(GQ98=1,$E$94 * Inputs!$F$33 * $E$115/12,0)</f>
        <v>0</v>
      </c>
      <c r="GR101" s="265">
        <f>IF(GR98=1,$E$94 * Inputs!$F$33 * $E$115/12,0)</f>
        <v>0</v>
      </c>
      <c r="GS101" s="265">
        <f>IF(GS98=1,$E$94 * Inputs!$F$33 * $E$115/12,0)</f>
        <v>0</v>
      </c>
      <c r="GT101" s="265">
        <f>IF(GT98=1,$E$94 * Inputs!$F$33 * $E$115/12,0)</f>
        <v>0</v>
      </c>
      <c r="GU101" s="265">
        <f>IF(GU98=1,$E$94 * Inputs!$F$33 * $E$115/12,0)</f>
        <v>0</v>
      </c>
      <c r="GV101" s="265">
        <f>IF(GV98=1,$E$94 * Inputs!$F$33 * $E$115/12,0)</f>
        <v>0</v>
      </c>
      <c r="GW101" s="265">
        <f>IF(GW98=1,$E$94 * Inputs!$F$33 * $E$115/12,0)</f>
        <v>0</v>
      </c>
      <c r="GX101" s="265">
        <f>IF(GX98=1,$E$94 * Inputs!$F$33 * $E$115/12,0)</f>
        <v>0</v>
      </c>
      <c r="GY101" s="265">
        <f>IF(GY98=1,$E$94 * Inputs!$F$33 * $E$115/12,0)</f>
        <v>0</v>
      </c>
      <c r="GZ101" s="265">
        <f>IF(GZ98=1,$E$94 * Inputs!$F$33 * $E$115/12,0)</f>
        <v>0</v>
      </c>
      <c r="HA101" s="265">
        <f>IF(HA98=1,$E$94 * Inputs!$F$33 * $E$115/12,0)</f>
        <v>0</v>
      </c>
      <c r="HB101" s="265">
        <f>IF(HB98=1,$E$94 * Inputs!$F$33 * $E$115/12,0)</f>
        <v>0</v>
      </c>
      <c r="HC101" s="265">
        <f>IF(HC98=1,$E$94 * Inputs!$F$33 * $E$115/12,0)</f>
        <v>0</v>
      </c>
      <c r="HD101" s="265">
        <f>IF(HD98=1,$E$94 * Inputs!$F$33 * $E$115/12,0)</f>
        <v>0</v>
      </c>
      <c r="HE101" s="265">
        <f>IF(HE98=1,$E$94 * Inputs!$F$33 * $E$115/12,0)</f>
        <v>0</v>
      </c>
      <c r="HF101" s="265">
        <f>IF(HF98=1,$E$94 * Inputs!$F$33 * $E$115/12,0)</f>
        <v>0</v>
      </c>
      <c r="HG101" s="265">
        <f>IF(HG98=1,$E$94 * Inputs!$F$33 * $E$115/12,0)</f>
        <v>0</v>
      </c>
      <c r="HH101" s="265">
        <f>IF(HH98=1,$E$94 * Inputs!$F$33 * $E$115/12,0)</f>
        <v>0</v>
      </c>
      <c r="HI101" s="265">
        <f>IF(HI98=1,$E$94 * Inputs!$F$33 * $E$115/12,0)</f>
        <v>0</v>
      </c>
      <c r="HJ101" s="265">
        <f>IF(HJ98=1,$E$94 * Inputs!$F$33 * $E$115/12,0)</f>
        <v>0</v>
      </c>
      <c r="HK101" s="265">
        <f>IF(HK98=1,$E$94 * Inputs!$F$33 * $E$115/12,0)</f>
        <v>0</v>
      </c>
      <c r="HL101" s="265">
        <f>IF(HL98=1,$E$94 * Inputs!$F$33 * $E$115/12,0)</f>
        <v>0</v>
      </c>
      <c r="HM101" s="265">
        <f>IF(HM98=1,$E$94 * Inputs!$F$33 * $E$115/12,0)</f>
        <v>0</v>
      </c>
      <c r="HN101" s="265">
        <f>IF(HN98=1,$E$94 * Inputs!$F$33 * $E$115/12,0)</f>
        <v>0</v>
      </c>
      <c r="HO101" s="265">
        <f>IF(HO98=1,$E$94 * Inputs!$F$33 * $E$115/12,0)</f>
        <v>0</v>
      </c>
      <c r="HP101" s="265">
        <f>IF(HP98=1,$E$94 * Inputs!$F$33 * $E$115/12,0)</f>
        <v>0</v>
      </c>
      <c r="HQ101" s="265">
        <f>IF(HQ98=1,$E$94 * Inputs!$F$33 * $E$115/12,0)</f>
        <v>0</v>
      </c>
      <c r="HR101" s="265">
        <f>IF(HR98=1,$E$94 * Inputs!$F$33 * $E$115/12,0)</f>
        <v>0</v>
      </c>
      <c r="HS101" s="265">
        <f>IF(HS98=1,$E$94 * Inputs!$F$33 * $E$115/12,0)</f>
        <v>0</v>
      </c>
      <c r="HT101" s="265">
        <f>IF(HT98=1,$E$94 * Inputs!$F$33 * $E$115/12,0)</f>
        <v>0</v>
      </c>
      <c r="HU101" s="265">
        <f>IF(HU98=1,$E$94 * Inputs!$F$33 * $E$115/12,0)</f>
        <v>0</v>
      </c>
      <c r="HV101" s="265">
        <f>IF(HV98=1,$E$94 * Inputs!$F$33 * $E$115/12,0)</f>
        <v>0</v>
      </c>
      <c r="HW101" s="265">
        <f>IF(HW98=1,$E$94 * Inputs!$F$33 * $E$115/12,0)</f>
        <v>0</v>
      </c>
      <c r="HX101" s="265">
        <f>IF(HX98=1,$E$94 * Inputs!$F$33 * $E$115/12,0)</f>
        <v>0</v>
      </c>
      <c r="HY101" s="265">
        <f>IF(HY98=1,$E$94 * Inputs!$F$33 * $E$115/12,0)</f>
        <v>0</v>
      </c>
      <c r="HZ101" s="265">
        <f>IF(HZ98=1,$E$94 * Inputs!$F$33 * $E$115/12,0)</f>
        <v>0</v>
      </c>
      <c r="IA101" s="265">
        <f>IF(IA98=1,$E$94 * Inputs!$F$33 * $E$115/12,0)</f>
        <v>0</v>
      </c>
      <c r="IB101" s="265">
        <f>IF(IB98=1,$E$94 * Inputs!$F$33 * $E$115/12,0)</f>
        <v>0</v>
      </c>
      <c r="IC101" s="265">
        <f>IF(IC98=1,$E$94 * Inputs!$F$33 * $E$115/12,0)</f>
        <v>0</v>
      </c>
      <c r="ID101" s="265">
        <f>IF(ID98=1,$E$94 * Inputs!$F$33 * $E$115/12,0)</f>
        <v>0</v>
      </c>
      <c r="IE101" s="265">
        <f>IF(IE98=1,$E$94 * Inputs!$F$33 * $E$115/12,0)</f>
        <v>0</v>
      </c>
      <c r="IF101" s="265">
        <f>IF(IF98=1,$E$94 * Inputs!$F$33 * $E$115/12,0)</f>
        <v>0</v>
      </c>
      <c r="IG101" s="265">
        <f>IF(IG98=1,$E$94 * Inputs!$F$33 * $E$115/12,0)</f>
        <v>0</v>
      </c>
      <c r="IH101" s="265">
        <f>IF(IH98=1,$E$94 * Inputs!$F$33 * $E$115/12,0)</f>
        <v>0</v>
      </c>
      <c r="II101" s="265">
        <f>IF(II98=1,$E$94 * Inputs!$F$33 * $E$115/12,0)</f>
        <v>0</v>
      </c>
      <c r="IJ101" s="265">
        <f>IF(IJ98=1,$E$94 * Inputs!$F$33 * $E$115/12,0)</f>
        <v>0</v>
      </c>
      <c r="IK101" s="265">
        <f>IF(IK98=1,$E$94 * Inputs!$F$33 * $E$115/12,0)</f>
        <v>0</v>
      </c>
      <c r="IL101" s="265">
        <f>IF(IL98=1,$E$94 * Inputs!$F$33 * $E$115/12,0)</f>
        <v>0</v>
      </c>
      <c r="IM101" s="265">
        <f>IF(IM98=1,$E$94 * Inputs!$F$33 * $E$115/12,0)</f>
        <v>0</v>
      </c>
      <c r="IN101" s="265">
        <f>IF(IN98=1,$E$94 * Inputs!$F$33 * $E$115/12,0)</f>
        <v>0</v>
      </c>
      <c r="IO101" s="265">
        <f>IF(IO98=1,$E$94 * Inputs!$F$33 * $E$115/12,0)</f>
        <v>0</v>
      </c>
      <c r="IP101" s="265">
        <f>IF(IP98=1,$E$94 * Inputs!$F$33 * $E$115/12,0)</f>
        <v>0</v>
      </c>
      <c r="IQ101" s="265">
        <f>IF(IQ98=1,$E$94 * Inputs!$F$33 * $E$115/12,0)</f>
        <v>0</v>
      </c>
      <c r="IR101" s="265">
        <f>IF(IR98=1,$E$94 * Inputs!$F$33 * $E$115/12,0)</f>
        <v>0</v>
      </c>
      <c r="IS101" s="265">
        <f>IF(IS98=1,$E$94 * Inputs!$F$33 * $E$115/12,0)</f>
        <v>0</v>
      </c>
      <c r="IT101" s="265">
        <f>IF(IT98=1,$E$94 * Inputs!$F$33 * $E$115/12,0)</f>
        <v>0</v>
      </c>
      <c r="IU101" s="265">
        <f>IF(IU98=1,$E$94 * Inputs!$F$33 * $E$115/12,0)</f>
        <v>0</v>
      </c>
      <c r="IV101" s="265">
        <f>IF(IV98=1,$E$94 * Inputs!$F$33 * $E$115/12,0)</f>
        <v>0</v>
      </c>
      <c r="IW101" s="265">
        <f>IF(IW98=1,$E$94 * Inputs!$F$33 * $E$115/12,0)</f>
        <v>0</v>
      </c>
      <c r="IX101" s="265">
        <f>IF(IX98=1,$E$94 * Inputs!$F$33 * $E$115/12,0)</f>
        <v>0</v>
      </c>
      <c r="IY101" s="265">
        <f>IF(IY98=1,$E$94 * Inputs!$F$33 * $E$115/12,0)</f>
        <v>0</v>
      </c>
      <c r="IZ101" s="265">
        <f>IF(IZ98=1,$E$94 * Inputs!$F$33 * $E$115/12,0)</f>
        <v>0</v>
      </c>
      <c r="JA101" s="265">
        <f>IF(JA98=1,$E$94 * Inputs!$F$33 * $E$115/12,0)</f>
        <v>0</v>
      </c>
      <c r="JB101" s="265">
        <f>IF(JB98=1,$E$94 * Inputs!$F$33 * $E$115/12,0)</f>
        <v>0</v>
      </c>
      <c r="JC101" s="265">
        <f>IF(JC98=1,$E$94 * Inputs!$F$33 * $E$115/12,0)</f>
        <v>0</v>
      </c>
      <c r="JD101" s="265">
        <f>IF(JD98=1,$E$94 * Inputs!$F$33 * $E$115/12,0)</f>
        <v>0</v>
      </c>
      <c r="JE101" s="265">
        <f>IF(JE98=1,$E$94 * Inputs!$F$33 * $E$115/12,0)</f>
        <v>0</v>
      </c>
      <c r="JF101" s="265">
        <f>IF(JF98=1,$E$94 * Inputs!$F$33 * $E$115/12,0)</f>
        <v>0</v>
      </c>
      <c r="JG101" s="265">
        <f>IF(JG98=1,$E$94 * Inputs!$F$33 * $E$115/12,0)</f>
        <v>0</v>
      </c>
      <c r="JH101" s="265">
        <f>IF(JH98=1,$E$94 * Inputs!$F$33 * $E$115/12,0)</f>
        <v>0</v>
      </c>
      <c r="JI101" s="265">
        <f>IF(JI98=1,$E$94 * Inputs!$F$33 * $E$115/12,0)</f>
        <v>0</v>
      </c>
      <c r="JJ101" s="265">
        <f>IF(JJ98=1,$E$94 * Inputs!$F$33 * $E$115/12,0)</f>
        <v>0</v>
      </c>
      <c r="JK101" s="265">
        <f>IF(JK98=1,$E$94 * Inputs!$F$33 * $E$115/12,0)</f>
        <v>0</v>
      </c>
      <c r="JL101" s="265">
        <f>IF(JL98=1,$E$94 * Inputs!$F$33 * $E$115/12,0)</f>
        <v>0</v>
      </c>
      <c r="JM101" s="92" t="s">
        <v>321</v>
      </c>
    </row>
    <row r="102" spans="2:273" x14ac:dyDescent="0.25">
      <c r="D102" s="92" t="s">
        <v>161</v>
      </c>
      <c r="F102" s="265" t="s">
        <v>337</v>
      </c>
      <c r="G102" s="265">
        <f>SUM(I102:JL102)</f>
        <v>0</v>
      </c>
      <c r="I102" s="265">
        <f>IF(AND(I98=1, H98=0), SUM($E$94+$G$101) *(Inputs!$F$33) *Inputs!$F$31, 0)</f>
        <v>0</v>
      </c>
      <c r="J102" s="265">
        <f>IF(AND(J98=1, I98=0), SUM($E$94+$G$101) *(Inputs!$F$33) *Inputs!$F$31, 0)</f>
        <v>0</v>
      </c>
      <c r="K102" s="265">
        <f>IF(AND(K98=1, J98=0), SUM($E$94+$G$101) *(Inputs!$F$33) *Inputs!$F$31, 0)</f>
        <v>0</v>
      </c>
      <c r="L102" s="265">
        <f>IF(AND(L98=1, K98=0), SUM($E$94+$G$101) *(Inputs!$F$33) *Inputs!$F$31, 0)</f>
        <v>0</v>
      </c>
      <c r="M102" s="265">
        <f>IF(AND(M98=1, L98=0), SUM($E$94+$G$101) *(Inputs!$F$33) *Inputs!$F$31, 0)</f>
        <v>0</v>
      </c>
      <c r="N102" s="265">
        <f>IF(AND(N98=1, M98=0), SUM($E$94+$G$101) *(Inputs!$F$33) *Inputs!$F$31, 0)</f>
        <v>0</v>
      </c>
      <c r="O102" s="265">
        <f>IF(AND(O98=1, N98=0), SUM($E$94+$G$101) *(Inputs!$F$33) *Inputs!$F$31, 0)</f>
        <v>0</v>
      </c>
      <c r="P102" s="265">
        <f>IF(AND(P98=1, O98=0), SUM($E$94+$G$101) *(Inputs!$F$33) *Inputs!$F$31, 0)</f>
        <v>0</v>
      </c>
      <c r="Q102" s="265">
        <f>IF(AND(Q98=1, P98=0), SUM($E$94+$G$101) *(Inputs!$F$33) *Inputs!$F$31, 0)</f>
        <v>0</v>
      </c>
      <c r="R102" s="265">
        <f>IF(AND(R98=1, Q98=0), SUM($E$94+$G$101) *(Inputs!$F$33) *Inputs!$F$31, 0)</f>
        <v>0</v>
      </c>
      <c r="S102" s="265">
        <f>IF(AND(S98=1, R98=0), SUM($E$94+$G$101) *(Inputs!$F$33) *Inputs!$F$31, 0)</f>
        <v>0</v>
      </c>
      <c r="T102" s="265">
        <f>IF(AND(T98=1, S98=0), SUM($E$94+$G$101) *(Inputs!$F$33) *Inputs!$F$31, 0)</f>
        <v>0</v>
      </c>
      <c r="U102" s="265">
        <f>IF(AND(U98=1, T98=0), SUM($E$94+$G$101) *(Inputs!$F$33) *Inputs!$F$31, 0)</f>
        <v>0</v>
      </c>
      <c r="V102" s="265">
        <f>IF(AND(V98=1, U98=0), SUM($E$94+$G$101) *(Inputs!$F$33) *Inputs!$F$31, 0)</f>
        <v>0</v>
      </c>
      <c r="W102" s="265">
        <f>IF(AND(W98=1, V98=0), SUM($E$94+$G$101) *(Inputs!$F$33) *Inputs!$F$31, 0)</f>
        <v>0</v>
      </c>
      <c r="X102" s="265">
        <f>IF(AND(X98=1, W98=0), SUM($E$94+$G$101) *(Inputs!$F$33) *Inputs!$F$31, 0)</f>
        <v>0</v>
      </c>
      <c r="Y102" s="265">
        <f>IF(AND(Y98=1, X98=0), SUM($E$94+$G$101) *(Inputs!$F$33) *Inputs!$F$31, 0)</f>
        <v>0</v>
      </c>
      <c r="Z102" s="265">
        <f>IF(AND(Z98=1, Y98=0), SUM($E$94+$G$101) *(Inputs!$F$33) *Inputs!$F$31, 0)</f>
        <v>0</v>
      </c>
      <c r="AA102" s="265">
        <f>IF(AND(AA98=1, Z98=0), SUM($E$94+$G$101) *(Inputs!$F$33) *Inputs!$F$31, 0)</f>
        <v>0</v>
      </c>
      <c r="AB102" s="265">
        <f>IF(AND(AB98=1, AA98=0), SUM($E$94+$G$101) *(Inputs!$F$33) *Inputs!$F$31, 0)</f>
        <v>0</v>
      </c>
      <c r="AC102" s="265">
        <f>IF(AND(AC98=1, AB98=0), SUM($E$94+$G$101) *(Inputs!$F$33) *Inputs!$F$31, 0)</f>
        <v>0</v>
      </c>
      <c r="AD102" s="265">
        <f>IF(AND(AD98=1, AC98=0), SUM($E$94+$G$101) *(Inputs!$F$33) *Inputs!$F$31, 0)</f>
        <v>0</v>
      </c>
      <c r="AE102" s="265">
        <f>IF(AND(AE98=1, AD98=0), SUM($E$94+$G$101) *(Inputs!$F$33) *Inputs!$F$31, 0)</f>
        <v>0</v>
      </c>
      <c r="AF102" s="265">
        <f>IF(AND(AF98=1, AE98=0), SUM($E$94+$G$101) *(Inputs!$F$33) *Inputs!$F$31, 0)</f>
        <v>0</v>
      </c>
      <c r="AG102" s="265">
        <f>IF(AND(AG98=1, AF98=0), SUM($E$94+$G$101) *(Inputs!$F$33) *Inputs!$F$31, 0)</f>
        <v>0</v>
      </c>
      <c r="AH102" s="265">
        <f>IF(AND(AH98=1, AG98=0), SUM($E$94+$G$101) *(Inputs!$F$33) *Inputs!$F$31, 0)</f>
        <v>0</v>
      </c>
      <c r="AI102" s="265">
        <f>IF(AND(AI98=1, AH98=0), SUM($E$94+$G$101) *(Inputs!$F$33) *Inputs!$F$31, 0)</f>
        <v>0</v>
      </c>
      <c r="AJ102" s="265">
        <f>IF(AND(AJ98=1, AI98=0), SUM($E$94+$G$101) *(Inputs!$F$33) *Inputs!$F$31, 0)</f>
        <v>0</v>
      </c>
      <c r="AK102" s="265">
        <f>IF(AND(AK98=1, AJ98=0), SUM($E$94+$G$101) *(Inputs!$F$33) *Inputs!$F$31, 0)</f>
        <v>0</v>
      </c>
      <c r="AL102" s="265">
        <f>IF(AND(AL98=1, AK98=0), SUM($E$94+$G$101) *(Inputs!$F$33) *Inputs!$F$31, 0)</f>
        <v>0</v>
      </c>
      <c r="AM102" s="265">
        <f>IF(AND(AM98=1, AL98=0), SUM($E$94+$G$101) *(Inputs!$F$33) *Inputs!$F$31, 0)</f>
        <v>0</v>
      </c>
      <c r="AN102" s="265">
        <f>IF(AND(AN98=1, AM98=0), SUM($E$94+$G$101) *(Inputs!$F$33) *Inputs!$F$31, 0)</f>
        <v>0</v>
      </c>
      <c r="AO102" s="265">
        <f>IF(AND(AO98=1, AN98=0), SUM($E$94+$G$101) *(Inputs!$F$33) *Inputs!$F$31, 0)</f>
        <v>0</v>
      </c>
      <c r="AP102" s="265">
        <f>IF(AND(AP98=1, AO98=0), SUM($E$94+$G$101) *(Inputs!$F$33) *Inputs!$F$31, 0)</f>
        <v>0</v>
      </c>
      <c r="AQ102" s="265">
        <f>IF(AND(AQ98=1, AP98=0), SUM($E$94+$G$101) *(Inputs!$F$33) *Inputs!$F$31, 0)</f>
        <v>0</v>
      </c>
      <c r="AR102" s="265">
        <f>IF(AND(AR98=1, AQ98=0), SUM($E$94+$G$101) *(Inputs!$F$33) *Inputs!$F$31, 0)</f>
        <v>0</v>
      </c>
      <c r="AS102" s="265">
        <f>IF(AND(AS98=1, AR98=0), SUM($E$94+$G$101) *(Inputs!$F$33) *Inputs!$F$31, 0)</f>
        <v>0</v>
      </c>
      <c r="AT102" s="265">
        <f>IF(AND(AT98=1, AS98=0), SUM($E$94+$G$101) *(Inputs!$F$33) *Inputs!$F$31, 0)</f>
        <v>0</v>
      </c>
      <c r="AU102" s="265">
        <f>IF(AND(AU98=1, AT98=0), SUM($E$94+$G$101) *(Inputs!$F$33) *Inputs!$F$31, 0)</f>
        <v>0</v>
      </c>
      <c r="AV102" s="265">
        <f>IF(AND(AV98=1, AU98=0), SUM($E$94+$G$101) *(Inputs!$F$33) *Inputs!$F$31, 0)</f>
        <v>0</v>
      </c>
      <c r="AW102" s="265">
        <f>IF(AND(AW98=1, AV98=0), SUM($E$94+$G$101) *(Inputs!$F$33) *Inputs!$F$31, 0)</f>
        <v>0</v>
      </c>
      <c r="AX102" s="265">
        <f>IF(AND(AX98=1, AW98=0), SUM($E$94+$G$101) *(Inputs!$F$33) *Inputs!$F$31, 0)</f>
        <v>0</v>
      </c>
      <c r="AY102" s="265">
        <f>IF(AND(AY98=1, AX98=0), SUM($E$94+$G$101) *(Inputs!$F$33) *Inputs!$F$31, 0)</f>
        <v>0</v>
      </c>
      <c r="AZ102" s="265">
        <f>IF(AND(AZ98=1, AY98=0), SUM($E$94+$G$101) *(Inputs!$F$33) *Inputs!$F$31, 0)</f>
        <v>0</v>
      </c>
      <c r="BA102" s="265">
        <f>IF(AND(BA98=1, AZ98=0), SUM($E$94+$G$101) *(Inputs!$F$33) *Inputs!$F$31, 0)</f>
        <v>0</v>
      </c>
      <c r="BB102" s="265">
        <f>IF(AND(BB98=1, BA98=0), SUM($E$94+$G$101) *(Inputs!$F$33) *Inputs!$F$31, 0)</f>
        <v>0</v>
      </c>
      <c r="BC102" s="265">
        <f>IF(AND(BC98=1, BB98=0), SUM($E$94+$G$101) *(Inputs!$F$33) *Inputs!$F$31, 0)</f>
        <v>0</v>
      </c>
      <c r="BD102" s="265">
        <f>IF(AND(BD98=1, BC98=0), SUM($E$94+$G$101) *(Inputs!$F$33) *Inputs!$F$31, 0)</f>
        <v>0</v>
      </c>
      <c r="BE102" s="265">
        <f>IF(AND(BE98=1, BD98=0), SUM($E$94+$G$101) *(Inputs!$F$33) *Inputs!$F$31, 0)</f>
        <v>0</v>
      </c>
      <c r="BF102" s="265">
        <f>IF(AND(BF98=1, BE98=0), SUM($E$94+$G$101) *(Inputs!$F$33) *Inputs!$F$31, 0)</f>
        <v>0</v>
      </c>
      <c r="BG102" s="265">
        <f>IF(AND(BG98=1, BF98=0), SUM($E$94+$G$101) *(Inputs!$F$33) *Inputs!$F$31, 0)</f>
        <v>0</v>
      </c>
      <c r="BH102" s="265">
        <f>IF(AND(BH98=1, BG98=0), SUM($E$94+$G$101) *(Inputs!$F$33) *Inputs!$F$31, 0)</f>
        <v>0</v>
      </c>
      <c r="BI102" s="265">
        <f>IF(AND(BI98=1, BH98=0), SUM($E$94+$G$101) *(Inputs!$F$33) *Inputs!$F$31, 0)</f>
        <v>0</v>
      </c>
      <c r="BJ102" s="265">
        <f>IF(AND(BJ98=1, BI98=0), SUM($E$94+$G$101) *(Inputs!$F$33) *Inputs!$F$31, 0)</f>
        <v>0</v>
      </c>
      <c r="BK102" s="265">
        <f>IF(AND(BK98=1, BJ98=0), SUM($E$94+$G$101) *(Inputs!$F$33) *Inputs!$F$31, 0)</f>
        <v>0</v>
      </c>
      <c r="BL102" s="265">
        <f>IF(AND(BL98=1, BK98=0), SUM($E$94+$G$101) *(Inputs!$F$33) *Inputs!$F$31, 0)</f>
        <v>0</v>
      </c>
      <c r="BM102" s="265">
        <f>IF(AND(BM98=1, BL98=0), SUM($E$94+$G$101) *(Inputs!$F$33) *Inputs!$F$31, 0)</f>
        <v>0</v>
      </c>
      <c r="BN102" s="265">
        <f>IF(AND(BN98=1, BM98=0), SUM($E$94+$G$101) *(Inputs!$F$33) *Inputs!$F$31, 0)</f>
        <v>0</v>
      </c>
      <c r="BO102" s="265">
        <f>IF(AND(BO98=1, BN98=0), SUM($E$94+$G$101) *(Inputs!$F$33) *Inputs!$F$31, 0)</f>
        <v>0</v>
      </c>
      <c r="BP102" s="265">
        <f>IF(AND(BP98=1, BO98=0), SUM($E$94+$G$101) *(Inputs!$F$33) *Inputs!$F$31, 0)</f>
        <v>0</v>
      </c>
      <c r="BQ102" s="265">
        <f>IF(AND(BQ98=1, BP98=0), SUM($E$94+$G$101) *(Inputs!$F$33) *Inputs!$F$31, 0)</f>
        <v>0</v>
      </c>
      <c r="BR102" s="265">
        <f>IF(AND(BR98=1, BQ98=0), SUM($E$94+$G$101) *(Inputs!$F$33) *Inputs!$F$31, 0)</f>
        <v>0</v>
      </c>
      <c r="BS102" s="265">
        <f>IF(AND(BS98=1, BR98=0), SUM($E$94+$G$101) *(Inputs!$F$33) *Inputs!$F$31, 0)</f>
        <v>0</v>
      </c>
      <c r="BT102" s="265">
        <f>IF(AND(BT98=1, BS98=0), SUM($E$94+$G$101) *(Inputs!$F$33) *Inputs!$F$31, 0)</f>
        <v>0</v>
      </c>
      <c r="BU102" s="265">
        <f>IF(AND(BU98=1, BT98=0), SUM($E$94+$G$101) *(Inputs!$F$33) *Inputs!$F$31, 0)</f>
        <v>0</v>
      </c>
      <c r="BV102" s="265">
        <f>IF(AND(BV98=1, BU98=0), SUM($E$94+$G$101) *(Inputs!$F$33) *Inputs!$F$31, 0)</f>
        <v>0</v>
      </c>
      <c r="BW102" s="265">
        <f>IF(AND(BW98=1, BV98=0), SUM($E$94+$G$101) *(Inputs!$F$33) *Inputs!$F$31, 0)</f>
        <v>0</v>
      </c>
      <c r="BX102" s="265">
        <f>IF(AND(BX98=1, BW98=0), SUM($E$94+$G$101) *(Inputs!$F$33) *Inputs!$F$31, 0)</f>
        <v>0</v>
      </c>
      <c r="BY102" s="265">
        <f>IF(AND(BY98=1, BX98=0), SUM($E$94+$G$101) *(Inputs!$F$33) *Inputs!$F$31, 0)</f>
        <v>0</v>
      </c>
      <c r="BZ102" s="265">
        <f>IF(AND(BZ98=1, BY98=0), SUM($E$94+$G$101) *(Inputs!$F$33) *Inputs!$F$31, 0)</f>
        <v>0</v>
      </c>
      <c r="CA102" s="265">
        <f>IF(AND(CA98=1, BZ98=0), SUM($E$94+$G$101) *(Inputs!$F$33) *Inputs!$F$31, 0)</f>
        <v>0</v>
      </c>
      <c r="CB102" s="265">
        <f>IF(AND(CB98=1, CA98=0), SUM($E$94+$G$101) *(Inputs!$F$33) *Inputs!$F$31, 0)</f>
        <v>0</v>
      </c>
      <c r="CC102" s="265">
        <f>IF(AND(CC98=1, CB98=0), SUM($E$94+$G$101) *(Inputs!$F$33) *Inputs!$F$31, 0)</f>
        <v>0</v>
      </c>
      <c r="CD102" s="265">
        <f>IF(AND(CD98=1, CC98=0), SUM($E$94+$G$101) *(Inputs!$F$33) *Inputs!$F$31, 0)</f>
        <v>0</v>
      </c>
      <c r="CE102" s="265">
        <f>IF(AND(CE98=1, CD98=0), SUM($E$94+$G$101) *(Inputs!$F$33) *Inputs!$F$31, 0)</f>
        <v>0</v>
      </c>
      <c r="CF102" s="265">
        <f>IF(AND(CF98=1, CE98=0), SUM($E$94+$G$101) *(Inputs!$F$33) *Inputs!$F$31, 0)</f>
        <v>0</v>
      </c>
      <c r="CG102" s="265">
        <f>IF(AND(CG98=1, CF98=0), SUM($E$94+$G$101) *(Inputs!$F$33) *Inputs!$F$31, 0)</f>
        <v>0</v>
      </c>
      <c r="CH102" s="265">
        <f>IF(AND(CH98=1, CG98=0), SUM($E$94+$G$101) *(Inputs!$F$33) *Inputs!$F$31, 0)</f>
        <v>0</v>
      </c>
      <c r="CI102" s="265">
        <f>IF(AND(CI98=1, CH98=0), SUM($E$94+$G$101) *(Inputs!$F$33) *Inputs!$F$31, 0)</f>
        <v>0</v>
      </c>
      <c r="CJ102" s="265">
        <f>IF(AND(CJ98=1, CI98=0), SUM($E$94+$G$101) *(Inputs!$F$33) *Inputs!$F$31, 0)</f>
        <v>0</v>
      </c>
      <c r="CK102" s="265">
        <f>IF(AND(CK98=1, CJ98=0), SUM($E$94+$G$101) *(Inputs!$F$33) *Inputs!$F$31, 0)</f>
        <v>0</v>
      </c>
      <c r="CL102" s="265">
        <f>IF(AND(CL98=1, CK98=0), SUM($E$94+$G$101) *(Inputs!$F$33) *Inputs!$F$31, 0)</f>
        <v>0</v>
      </c>
      <c r="CM102" s="265">
        <f>IF(AND(CM98=1, CL98=0), SUM($E$94+$G$101) *(Inputs!$F$33) *Inputs!$F$31, 0)</f>
        <v>0</v>
      </c>
      <c r="CN102" s="265">
        <f>IF(AND(CN98=1, CM98=0), SUM($E$94+$G$101) *(Inputs!$F$33) *Inputs!$F$31, 0)</f>
        <v>0</v>
      </c>
      <c r="CO102" s="265">
        <f>IF(AND(CO98=1, CN98=0), SUM($E$94+$G$101) *(Inputs!$F$33) *Inputs!$F$31, 0)</f>
        <v>0</v>
      </c>
      <c r="CP102" s="265">
        <f>IF(AND(CP98=1, CO98=0), SUM($E$94+$G$101) *(Inputs!$F$33) *Inputs!$F$31, 0)</f>
        <v>0</v>
      </c>
      <c r="CQ102" s="265">
        <f>IF(AND(CQ98=1, CP98=0), SUM($E$94+$G$101) *(Inputs!$F$33) *Inputs!$F$31, 0)</f>
        <v>0</v>
      </c>
      <c r="CR102" s="265">
        <f>IF(AND(CR98=1, CQ98=0), SUM($E$94+$G$101) *(Inputs!$F$33) *Inputs!$F$31, 0)</f>
        <v>0</v>
      </c>
      <c r="CS102" s="265">
        <f>IF(AND(CS98=1, CR98=0), SUM($E$94+$G$101) *(Inputs!$F$33) *Inputs!$F$31, 0)</f>
        <v>0</v>
      </c>
      <c r="CT102" s="265">
        <f>IF(AND(CT98=1, CS98=0), SUM($E$94+$G$101) *(Inputs!$F$33) *Inputs!$F$31, 0)</f>
        <v>0</v>
      </c>
      <c r="CU102" s="265">
        <f>IF(AND(CU98=1, CT98=0), SUM($E$94+$G$101) *(Inputs!$F$33) *Inputs!$F$31, 0)</f>
        <v>0</v>
      </c>
      <c r="CV102" s="265">
        <f>IF(AND(CV98=1, CU98=0), SUM($E$94+$G$101) *(Inputs!$F$33) *Inputs!$F$31, 0)</f>
        <v>0</v>
      </c>
      <c r="CW102" s="265">
        <f>IF(AND(CW98=1, CV98=0), SUM($E$94+$G$101) *(Inputs!$F$33) *Inputs!$F$31, 0)</f>
        <v>0</v>
      </c>
      <c r="CX102" s="265">
        <f>IF(AND(CX98=1, CW98=0), SUM($E$94+$G$101) *(Inputs!$F$33) *Inputs!$F$31, 0)</f>
        <v>0</v>
      </c>
      <c r="CY102" s="265">
        <f>IF(AND(CY98=1, CX98=0), SUM($E$94+$G$101) *(Inputs!$F$33) *Inputs!$F$31, 0)</f>
        <v>0</v>
      </c>
      <c r="CZ102" s="265">
        <f>IF(AND(CZ98=1, CY98=0), SUM($E$94+$G$101) *(Inputs!$F$33) *Inputs!$F$31, 0)</f>
        <v>0</v>
      </c>
      <c r="DA102" s="265">
        <f>IF(AND(DA98=1, CZ98=0), SUM($E$94+$G$101) *(Inputs!$F$33) *Inputs!$F$31, 0)</f>
        <v>0</v>
      </c>
      <c r="DB102" s="265">
        <f>IF(AND(DB98=1, DA98=0), SUM($E$94+$G$101) *(Inputs!$F$33) *Inputs!$F$31, 0)</f>
        <v>0</v>
      </c>
      <c r="DC102" s="265">
        <f>IF(AND(DC98=1, DB98=0), SUM($E$94+$G$101) *(Inputs!$F$33) *Inputs!$F$31, 0)</f>
        <v>0</v>
      </c>
      <c r="DD102" s="265">
        <f>IF(AND(DD98=1, DC98=0), SUM($E$94+$G$101) *(Inputs!$F$33) *Inputs!$F$31, 0)</f>
        <v>0</v>
      </c>
      <c r="DE102" s="265">
        <f>IF(AND(DE98=1, DD98=0), SUM($E$94+$G$101) *(Inputs!$F$33) *Inputs!$F$31, 0)</f>
        <v>0</v>
      </c>
      <c r="DF102" s="265">
        <f>IF(AND(DF98=1, DE98=0), SUM($E$94+$G$101) *(Inputs!$F$33) *Inputs!$F$31, 0)</f>
        <v>0</v>
      </c>
      <c r="DG102" s="265">
        <f>IF(AND(DG98=1, DF98=0), SUM($E$94+$G$101) *(Inputs!$F$33) *Inputs!$F$31, 0)</f>
        <v>0</v>
      </c>
      <c r="DH102" s="265">
        <f>IF(AND(DH98=1, DG98=0), SUM($E$94+$G$101) *(Inputs!$F$33) *Inputs!$F$31, 0)</f>
        <v>0</v>
      </c>
      <c r="DI102" s="265">
        <f>IF(AND(DI98=1, DH98=0), SUM($E$94+$G$101) *(Inputs!$F$33) *Inputs!$F$31, 0)</f>
        <v>0</v>
      </c>
      <c r="DJ102" s="265">
        <f>IF(AND(DJ98=1, DI98=0), SUM($E$94+$G$101) *(Inputs!$F$33) *Inputs!$F$31, 0)</f>
        <v>0</v>
      </c>
      <c r="DK102" s="265">
        <f>IF(AND(DK98=1, DJ98=0), SUM($E$94+$G$101) *(Inputs!$F$33) *Inputs!$F$31, 0)</f>
        <v>0</v>
      </c>
      <c r="DL102" s="265">
        <f>IF(AND(DL98=1, DK98=0), SUM($E$94+$G$101) *(Inputs!$F$33) *Inputs!$F$31, 0)</f>
        <v>0</v>
      </c>
      <c r="DM102" s="265">
        <f>IF(AND(DM98=1, DL98=0), SUM($E$94+$G$101) *(Inputs!$F$33) *Inputs!$F$31, 0)</f>
        <v>0</v>
      </c>
      <c r="DN102" s="265">
        <f>IF(AND(DN98=1, DM98=0), SUM($E$94+$G$101) *(Inputs!$F$33) *Inputs!$F$31, 0)</f>
        <v>0</v>
      </c>
      <c r="DO102" s="265">
        <f>IF(AND(DO98=1, DN98=0), SUM($E$94+$G$101) *(Inputs!$F$33) *Inputs!$F$31, 0)</f>
        <v>0</v>
      </c>
      <c r="DP102" s="265">
        <f>IF(AND(DP98=1, DO98=0), SUM($E$94+$G$101) *(Inputs!$F$33) *Inputs!$F$31, 0)</f>
        <v>0</v>
      </c>
      <c r="DQ102" s="265">
        <f>IF(AND(DQ98=1, DP98=0), SUM($E$94+$G$101) *(Inputs!$F$33) *Inputs!$F$31, 0)</f>
        <v>0</v>
      </c>
      <c r="DR102" s="265">
        <f>IF(AND(DR98=1, DQ98=0), SUM($E$94+$G$101) *(Inputs!$F$33) *Inputs!$F$31, 0)</f>
        <v>0</v>
      </c>
      <c r="DS102" s="265">
        <f>IF(AND(DS98=1, DR98=0), SUM($E$94+$G$101) *(Inputs!$F$33) *Inputs!$F$31, 0)</f>
        <v>0</v>
      </c>
      <c r="DT102" s="265">
        <f>IF(AND(DT98=1, DS98=0), SUM($E$94+$G$101) *(Inputs!$F$33) *Inputs!$F$31, 0)</f>
        <v>0</v>
      </c>
      <c r="DU102" s="265">
        <f>IF(AND(DU98=1, DT98=0), SUM($E$94+$G$101) *(Inputs!$F$33) *Inputs!$F$31, 0)</f>
        <v>0</v>
      </c>
      <c r="DV102" s="265">
        <f>IF(AND(DV98=1, DU98=0), SUM($E$94+$G$101) *(Inputs!$F$33) *Inputs!$F$31, 0)</f>
        <v>0</v>
      </c>
      <c r="DW102" s="265">
        <f>IF(AND(DW98=1, DV98=0), SUM($E$94+$G$101) *(Inputs!$F$33) *Inputs!$F$31, 0)</f>
        <v>0</v>
      </c>
      <c r="DX102" s="265">
        <f>IF(AND(DX98=1, DW98=0), SUM($E$94+$G$101) *(Inputs!$F$33) *Inputs!$F$31, 0)</f>
        <v>0</v>
      </c>
      <c r="DY102" s="265">
        <f>IF(AND(DY98=1, DX98=0), SUM($E$94+$G$101) *(Inputs!$F$33) *Inputs!$F$31, 0)</f>
        <v>0</v>
      </c>
      <c r="DZ102" s="265">
        <f>IF(AND(DZ98=1, DY98=0), SUM($E$94+$G$101) *(Inputs!$F$33) *Inputs!$F$31, 0)</f>
        <v>0</v>
      </c>
      <c r="EA102" s="265">
        <f>IF(AND(EA98=1, DZ98=0), SUM($E$94+$G$101) *(Inputs!$F$33) *Inputs!$F$31, 0)</f>
        <v>0</v>
      </c>
      <c r="EB102" s="265">
        <f>IF(AND(EB98=1, EA98=0), SUM($E$94+$G$101) *(Inputs!$F$33) *Inputs!$F$31, 0)</f>
        <v>0</v>
      </c>
      <c r="EC102" s="265">
        <f>IF(AND(EC98=1, EB98=0), SUM($E$94+$G$101) *(Inputs!$F$33) *Inputs!$F$31, 0)</f>
        <v>0</v>
      </c>
      <c r="ED102" s="265">
        <f>IF(AND(ED98=1, EC98=0), SUM($E$94+$G$101) *(Inputs!$F$33) *Inputs!$F$31, 0)</f>
        <v>0</v>
      </c>
      <c r="EE102" s="265">
        <f>IF(AND(EE98=1, ED98=0), SUM($E$94+$G$101) *(Inputs!$F$33) *Inputs!$F$31, 0)</f>
        <v>0</v>
      </c>
      <c r="EF102" s="265">
        <f>IF(AND(EF98=1, EE98=0), SUM($E$94+$G$101) *(Inputs!$F$33) *Inputs!$F$31, 0)</f>
        <v>0</v>
      </c>
      <c r="EG102" s="265">
        <f>IF(AND(EG98=1, EF98=0), SUM($E$94+$G$101) *(Inputs!$F$33) *Inputs!$F$31, 0)</f>
        <v>0</v>
      </c>
      <c r="EH102" s="265">
        <f>IF(AND(EH98=1, EG98=0), SUM($E$94+$G$101) *(Inputs!$F$33) *Inputs!$F$31, 0)</f>
        <v>0</v>
      </c>
      <c r="EI102" s="265">
        <f>IF(AND(EI98=1, EH98=0), SUM($E$94+$G$101) *(Inputs!$F$33) *Inputs!$F$31, 0)</f>
        <v>0</v>
      </c>
      <c r="EJ102" s="265">
        <f>IF(AND(EJ98=1, EI98=0), SUM($E$94+$G$101) *(Inputs!$F$33) *Inputs!$F$31, 0)</f>
        <v>0</v>
      </c>
      <c r="EK102" s="265">
        <f>IF(AND(EK98=1, EJ98=0), SUM($E$94+$G$101) *(Inputs!$F$33) *Inputs!$F$31, 0)</f>
        <v>0</v>
      </c>
      <c r="EL102" s="265">
        <f>IF(AND(EL98=1, EK98=0), SUM($E$94+$G$101) *(Inputs!$F$33) *Inputs!$F$31, 0)</f>
        <v>0</v>
      </c>
      <c r="EM102" s="265">
        <f>IF(AND(EM98=1, EL98=0), SUM($E$94+$G$101) *(Inputs!$F$33) *Inputs!$F$31, 0)</f>
        <v>0</v>
      </c>
      <c r="EN102" s="265">
        <f>IF(AND(EN98=1, EM98=0), SUM($E$94+$G$101) *(Inputs!$F$33) *Inputs!$F$31, 0)</f>
        <v>0</v>
      </c>
      <c r="EO102" s="265">
        <f>IF(AND(EO98=1, EN98=0), SUM($E$94+$G$101) *(Inputs!$F$33) *Inputs!$F$31, 0)</f>
        <v>0</v>
      </c>
      <c r="EP102" s="265">
        <f>IF(AND(EP98=1, EO98=0), SUM($E$94+$G$101) *(Inputs!$F$33) *Inputs!$F$31, 0)</f>
        <v>0</v>
      </c>
      <c r="EQ102" s="265">
        <f>IF(AND(EQ98=1, EP98=0), SUM($E$94+$G$101) *(Inputs!$F$33) *Inputs!$F$31, 0)</f>
        <v>0</v>
      </c>
      <c r="ER102" s="265">
        <f>IF(AND(ER98=1, EQ98=0), SUM($E$94+$G$101) *(Inputs!$F$33) *Inputs!$F$31, 0)</f>
        <v>0</v>
      </c>
      <c r="ES102" s="265">
        <f>IF(AND(ES98=1, ER98=0), SUM($E$94+$G$101) *(Inputs!$F$33) *Inputs!$F$31, 0)</f>
        <v>0</v>
      </c>
      <c r="ET102" s="265">
        <f>IF(AND(ET98=1, ES98=0), SUM($E$94+$G$101) *(Inputs!$F$33) *Inputs!$F$31, 0)</f>
        <v>0</v>
      </c>
      <c r="EU102" s="265">
        <f>IF(AND(EU98=1, ET98=0), SUM($E$94+$G$101) *(Inputs!$F$33) *Inputs!$F$31, 0)</f>
        <v>0</v>
      </c>
      <c r="EV102" s="265">
        <f>IF(AND(EV98=1, EU98=0), SUM($E$94+$G$101) *(Inputs!$F$33) *Inputs!$F$31, 0)</f>
        <v>0</v>
      </c>
      <c r="EW102" s="265">
        <f>IF(AND(EW98=1, EV98=0), SUM($E$94+$G$101) *(Inputs!$F$33) *Inputs!$F$31, 0)</f>
        <v>0</v>
      </c>
      <c r="EX102" s="265">
        <f>IF(AND(EX98=1, EW98=0), SUM($E$94+$G$101) *(Inputs!$F$33) *Inputs!$F$31, 0)</f>
        <v>0</v>
      </c>
      <c r="EY102" s="265">
        <f>IF(AND(EY98=1, EX98=0), SUM($E$94+$G$101) *(Inputs!$F$33) *Inputs!$F$31, 0)</f>
        <v>0</v>
      </c>
      <c r="EZ102" s="265">
        <f>IF(AND(EZ98=1, EY98=0), SUM($E$94+$G$101) *(Inputs!$F$33) *Inputs!$F$31, 0)</f>
        <v>0</v>
      </c>
      <c r="FA102" s="265">
        <f>IF(AND(FA98=1, EZ98=0), SUM($E$94+$G$101) *(Inputs!$F$33) *Inputs!$F$31, 0)</f>
        <v>0</v>
      </c>
      <c r="FB102" s="265">
        <f>IF(AND(FB98=1, FA98=0), SUM($E$94+$G$101) *(Inputs!$F$33) *Inputs!$F$31, 0)</f>
        <v>0</v>
      </c>
      <c r="FC102" s="265">
        <f>IF(AND(FC98=1, FB98=0), SUM($E$94+$G$101) *(Inputs!$F$33) *Inputs!$F$31, 0)</f>
        <v>0</v>
      </c>
      <c r="FD102" s="265">
        <f>IF(AND(FD98=1, FC98=0), SUM($E$94+$G$101) *(Inputs!$F$33) *Inputs!$F$31, 0)</f>
        <v>0</v>
      </c>
      <c r="FE102" s="265">
        <f>IF(AND(FE98=1, FD98=0), SUM($E$94+$G$101) *(Inputs!$F$33) *Inputs!$F$31, 0)</f>
        <v>0</v>
      </c>
      <c r="FF102" s="265">
        <f>IF(AND(FF98=1, FE98=0), SUM($E$94+$G$101) *(Inputs!$F$33) *Inputs!$F$31, 0)</f>
        <v>0</v>
      </c>
      <c r="FG102" s="265">
        <f>IF(AND(FG98=1, FF98=0), SUM($E$94+$G$101) *(Inputs!$F$33) *Inputs!$F$31, 0)</f>
        <v>0</v>
      </c>
      <c r="FH102" s="265">
        <f>IF(AND(FH98=1, FG98=0), SUM($E$94+$G$101) *(Inputs!$F$33) *Inputs!$F$31, 0)</f>
        <v>0</v>
      </c>
      <c r="FI102" s="265">
        <f>IF(AND(FI98=1, FH98=0), SUM($E$94+$G$101) *(Inputs!$F$33) *Inputs!$F$31, 0)</f>
        <v>0</v>
      </c>
      <c r="FJ102" s="265">
        <f>IF(AND(FJ98=1, FI98=0), SUM($E$94+$G$101) *(Inputs!$F$33) *Inputs!$F$31, 0)</f>
        <v>0</v>
      </c>
      <c r="FK102" s="265">
        <f>IF(AND(FK98=1, FJ98=0), SUM($E$94+$G$101) *(Inputs!$F$33) *Inputs!$F$31, 0)</f>
        <v>0</v>
      </c>
      <c r="FL102" s="265">
        <f>IF(AND(FL98=1, FK98=0), SUM($E$94+$G$101) *(Inputs!$F$33) *Inputs!$F$31, 0)</f>
        <v>0</v>
      </c>
      <c r="FM102" s="265">
        <f>IF(AND(FM98=1, FL98=0), SUM($E$94+$G$101) *(Inputs!$F$33) *Inputs!$F$31, 0)</f>
        <v>0</v>
      </c>
      <c r="FN102" s="265">
        <f>IF(AND(FN98=1, FM98=0), SUM($E$94+$G$101) *(Inputs!$F$33) *Inputs!$F$31, 0)</f>
        <v>0</v>
      </c>
      <c r="FO102" s="265">
        <f>IF(AND(FO98=1, FN98=0), SUM($E$94+$G$101) *(Inputs!$F$33) *Inputs!$F$31, 0)</f>
        <v>0</v>
      </c>
      <c r="FP102" s="265">
        <f>IF(AND(FP98=1, FO98=0), SUM($E$94+$G$101) *(Inputs!$F$33) *Inputs!$F$31, 0)</f>
        <v>0</v>
      </c>
      <c r="FQ102" s="265">
        <f>IF(AND(FQ98=1, FP98=0), SUM($E$94+$G$101) *(Inputs!$F$33) *Inputs!$F$31, 0)</f>
        <v>0</v>
      </c>
      <c r="FR102" s="265">
        <f>IF(AND(FR98=1, FQ98=0), SUM($E$94+$G$101) *(Inputs!$F$33) *Inputs!$F$31, 0)</f>
        <v>0</v>
      </c>
      <c r="FS102" s="265">
        <f>IF(AND(FS98=1, FR98=0), SUM($E$94+$G$101) *(Inputs!$F$33) *Inputs!$F$31, 0)</f>
        <v>0</v>
      </c>
      <c r="FT102" s="265">
        <f>IF(AND(FT98=1, FS98=0), SUM($E$94+$G$101) *(Inputs!$F$33) *Inputs!$F$31, 0)</f>
        <v>0</v>
      </c>
      <c r="FU102" s="265">
        <f>IF(AND(FU98=1, FT98=0), SUM($E$94+$G$101) *(Inputs!$F$33) *Inputs!$F$31, 0)</f>
        <v>0</v>
      </c>
      <c r="FV102" s="265">
        <f>IF(AND(FV98=1, FU98=0), SUM($E$94+$G$101) *(Inputs!$F$33) *Inputs!$F$31, 0)</f>
        <v>0</v>
      </c>
      <c r="FW102" s="265">
        <f>IF(AND(FW98=1, FV98=0), SUM($E$94+$G$101) *(Inputs!$F$33) *Inputs!$F$31, 0)</f>
        <v>0</v>
      </c>
      <c r="FX102" s="265">
        <f>IF(AND(FX98=1, FW98=0), SUM($E$94+$G$101) *(Inputs!$F$33) *Inputs!$F$31, 0)</f>
        <v>0</v>
      </c>
      <c r="FY102" s="265">
        <f>IF(AND(FY98=1, FX98=0), SUM($E$94+$G$101) *(Inputs!$F$33) *Inputs!$F$31, 0)</f>
        <v>0</v>
      </c>
      <c r="FZ102" s="265">
        <f>IF(AND(FZ98=1, FY98=0), SUM($E$94+$G$101) *(Inputs!$F$33) *Inputs!$F$31, 0)</f>
        <v>0</v>
      </c>
      <c r="GA102" s="265">
        <f>IF(AND(GA98=1, FZ98=0), SUM($E$94+$G$101) *(Inputs!$F$33) *Inputs!$F$31, 0)</f>
        <v>0</v>
      </c>
      <c r="GB102" s="265">
        <f>IF(AND(GB98=1, GA98=0), SUM($E$94+$G$101) *(Inputs!$F$33) *Inputs!$F$31, 0)</f>
        <v>0</v>
      </c>
      <c r="GC102" s="265">
        <f>IF(AND(GC98=1, GB98=0), SUM($E$94+$G$101) *(Inputs!$F$33) *Inputs!$F$31, 0)</f>
        <v>0</v>
      </c>
      <c r="GD102" s="265">
        <f>IF(AND(GD98=1, GC98=0), SUM($E$94+$G$101) *(Inputs!$F$33) *Inputs!$F$31, 0)</f>
        <v>0</v>
      </c>
      <c r="GE102" s="265">
        <f>IF(AND(GE98=1, GD98=0), SUM($E$94+$G$101) *(Inputs!$F$33) *Inputs!$F$31, 0)</f>
        <v>0</v>
      </c>
      <c r="GF102" s="265">
        <f>IF(AND(GF98=1, GE98=0), SUM($E$94+$G$101) *(Inputs!$F$33) *Inputs!$F$31, 0)</f>
        <v>0</v>
      </c>
      <c r="GG102" s="265">
        <f>IF(AND(GG98=1, GF98=0), SUM($E$94+$G$101) *(Inputs!$F$33) *Inputs!$F$31, 0)</f>
        <v>0</v>
      </c>
      <c r="GH102" s="265">
        <f>IF(AND(GH98=1, GG98=0), SUM($E$94+$G$101) *(Inputs!$F$33) *Inputs!$F$31, 0)</f>
        <v>0</v>
      </c>
      <c r="GI102" s="265">
        <f>IF(AND(GI98=1, GH98=0), SUM($E$94+$G$101) *(Inputs!$F$33) *Inputs!$F$31, 0)</f>
        <v>0</v>
      </c>
      <c r="GJ102" s="265">
        <f>IF(AND(GJ98=1, GI98=0), SUM($E$94+$G$101) *(Inputs!$F$33) *Inputs!$F$31, 0)</f>
        <v>0</v>
      </c>
      <c r="GK102" s="265">
        <f>IF(AND(GK98=1, GJ98=0), SUM($E$94+$G$101) *(Inputs!$F$33) *Inputs!$F$31, 0)</f>
        <v>0</v>
      </c>
      <c r="GL102" s="265">
        <f>IF(AND(GL98=1, GK98=0), SUM($E$94+$G$101) *(Inputs!$F$33) *Inputs!$F$31, 0)</f>
        <v>0</v>
      </c>
      <c r="GM102" s="265">
        <f>IF(AND(GM98=1, GL98=0), SUM($E$94+$G$101) *(Inputs!$F$33) *Inputs!$F$31, 0)</f>
        <v>0</v>
      </c>
      <c r="GN102" s="265">
        <f>IF(AND(GN98=1, GM98=0), SUM($E$94+$G$101) *(Inputs!$F$33) *Inputs!$F$31, 0)</f>
        <v>0</v>
      </c>
      <c r="GO102" s="265">
        <f>IF(AND(GO98=1, GN98=0), SUM($E$94+$G$101) *(Inputs!$F$33) *Inputs!$F$31, 0)</f>
        <v>0</v>
      </c>
      <c r="GP102" s="265">
        <f>IF(AND(GP98=1, GO98=0), SUM($E$94+$G$101) *(Inputs!$F$33) *Inputs!$F$31, 0)</f>
        <v>0</v>
      </c>
      <c r="GQ102" s="265">
        <f>IF(AND(GQ98=1, GP98=0), SUM($E$94+$G$101) *(Inputs!$F$33) *Inputs!$F$31, 0)</f>
        <v>0</v>
      </c>
      <c r="GR102" s="265">
        <f>IF(AND(GR98=1, GQ98=0), SUM($E$94+$G$101) *(Inputs!$F$33) *Inputs!$F$31, 0)</f>
        <v>0</v>
      </c>
      <c r="GS102" s="265">
        <f>IF(AND(GS98=1, GR98=0), SUM($E$94+$G$101) *(Inputs!$F$33) *Inputs!$F$31, 0)</f>
        <v>0</v>
      </c>
      <c r="GT102" s="265">
        <f>IF(AND(GT98=1, GS98=0), SUM($E$94+$G$101) *(Inputs!$F$33) *Inputs!$F$31, 0)</f>
        <v>0</v>
      </c>
      <c r="GU102" s="265">
        <f>IF(AND(GU98=1, GT98=0), SUM($E$94+$G$101) *(Inputs!$F$33) *Inputs!$F$31, 0)</f>
        <v>0</v>
      </c>
      <c r="GV102" s="265">
        <f>IF(AND(GV98=1, GU98=0), SUM($E$94+$G$101) *(Inputs!$F$33) *Inputs!$F$31, 0)</f>
        <v>0</v>
      </c>
      <c r="GW102" s="265">
        <f>IF(AND(GW98=1, GV98=0), SUM($E$94+$G$101) *(Inputs!$F$33) *Inputs!$F$31, 0)</f>
        <v>0</v>
      </c>
      <c r="GX102" s="265">
        <f>IF(AND(GX98=1, GW98=0), SUM($E$94+$G$101) *(Inputs!$F$33) *Inputs!$F$31, 0)</f>
        <v>0</v>
      </c>
      <c r="GY102" s="265">
        <f>IF(AND(GY98=1, GX98=0), SUM($E$94+$G$101) *(Inputs!$F$33) *Inputs!$F$31, 0)</f>
        <v>0</v>
      </c>
      <c r="GZ102" s="265">
        <f>IF(AND(GZ98=1, GY98=0), SUM($E$94+$G$101) *(Inputs!$F$33) *Inputs!$F$31, 0)</f>
        <v>0</v>
      </c>
      <c r="HA102" s="265">
        <f>IF(AND(HA98=1, GZ98=0), SUM($E$94+$G$101) *(Inputs!$F$33) *Inputs!$F$31, 0)</f>
        <v>0</v>
      </c>
      <c r="HB102" s="265">
        <f>IF(AND(HB98=1, HA98=0), SUM($E$94+$G$101) *(Inputs!$F$33) *Inputs!$F$31, 0)</f>
        <v>0</v>
      </c>
      <c r="HC102" s="265">
        <f>IF(AND(HC98=1, HB98=0), SUM($E$94+$G$101) *(Inputs!$F$33) *Inputs!$F$31, 0)</f>
        <v>0</v>
      </c>
      <c r="HD102" s="265">
        <f>IF(AND(HD98=1, HC98=0), SUM($E$94+$G$101) *(Inputs!$F$33) *Inputs!$F$31, 0)</f>
        <v>0</v>
      </c>
      <c r="HE102" s="265">
        <f>IF(AND(HE98=1, HD98=0), SUM($E$94+$G$101) *(Inputs!$F$33) *Inputs!$F$31, 0)</f>
        <v>0</v>
      </c>
      <c r="HF102" s="265">
        <f>IF(AND(HF98=1, HE98=0), SUM($E$94+$G$101) *(Inputs!$F$33) *Inputs!$F$31, 0)</f>
        <v>0</v>
      </c>
      <c r="HG102" s="265">
        <f>IF(AND(HG98=1, HF98=0), SUM($E$94+$G$101) *(Inputs!$F$33) *Inputs!$F$31, 0)</f>
        <v>0</v>
      </c>
      <c r="HH102" s="265">
        <f>IF(AND(HH98=1, HG98=0), SUM($E$94+$G$101) *(Inputs!$F$33) *Inputs!$F$31, 0)</f>
        <v>0</v>
      </c>
      <c r="HI102" s="265">
        <f>IF(AND(HI98=1, HH98=0), SUM($E$94+$G$101) *(Inputs!$F$33) *Inputs!$F$31, 0)</f>
        <v>0</v>
      </c>
      <c r="HJ102" s="265">
        <f>IF(AND(HJ98=1, HI98=0), SUM($E$94+$G$101) *(Inputs!$F$33) *Inputs!$F$31, 0)</f>
        <v>0</v>
      </c>
      <c r="HK102" s="265">
        <f>IF(AND(HK98=1, HJ98=0), SUM($E$94+$G$101) *(Inputs!$F$33) *Inputs!$F$31, 0)</f>
        <v>0</v>
      </c>
      <c r="HL102" s="265">
        <f>IF(AND(HL98=1, HK98=0), SUM($E$94+$G$101) *(Inputs!$F$33) *Inputs!$F$31, 0)</f>
        <v>0</v>
      </c>
      <c r="HM102" s="265">
        <f>IF(AND(HM98=1, HL98=0), SUM($E$94+$G$101) *(Inputs!$F$33) *Inputs!$F$31, 0)</f>
        <v>0</v>
      </c>
      <c r="HN102" s="265">
        <f>IF(AND(HN98=1, HM98=0), SUM($E$94+$G$101) *(Inputs!$F$33) *Inputs!$F$31, 0)</f>
        <v>0</v>
      </c>
      <c r="HO102" s="265">
        <f>IF(AND(HO98=1, HN98=0), SUM($E$94+$G$101) *(Inputs!$F$33) *Inputs!$F$31, 0)</f>
        <v>0</v>
      </c>
      <c r="HP102" s="265">
        <f>IF(AND(HP98=1, HO98=0), SUM($E$94+$G$101) *(Inputs!$F$33) *Inputs!$F$31, 0)</f>
        <v>0</v>
      </c>
      <c r="HQ102" s="265">
        <f>IF(AND(HQ98=1, HP98=0), SUM($E$94+$G$101) *(Inputs!$F$33) *Inputs!$F$31, 0)</f>
        <v>0</v>
      </c>
      <c r="HR102" s="265">
        <f>IF(AND(HR98=1, HQ98=0), SUM($E$94+$G$101) *(Inputs!$F$33) *Inputs!$F$31, 0)</f>
        <v>0</v>
      </c>
      <c r="HS102" s="265">
        <f>IF(AND(HS98=1, HR98=0), SUM($E$94+$G$101) *(Inputs!$F$33) *Inputs!$F$31, 0)</f>
        <v>0</v>
      </c>
      <c r="HT102" s="265">
        <f>IF(AND(HT98=1, HS98=0), SUM($E$94+$G$101) *(Inputs!$F$33) *Inputs!$F$31, 0)</f>
        <v>0</v>
      </c>
      <c r="HU102" s="265">
        <f>IF(AND(HU98=1, HT98=0), SUM($E$94+$G$101) *(Inputs!$F$33) *Inputs!$F$31, 0)</f>
        <v>0</v>
      </c>
      <c r="HV102" s="265">
        <f>IF(AND(HV98=1, HU98=0), SUM($E$94+$G$101) *(Inputs!$F$33) *Inputs!$F$31, 0)</f>
        <v>0</v>
      </c>
      <c r="HW102" s="265">
        <f>IF(AND(HW98=1, HV98=0), SUM($E$94+$G$101) *(Inputs!$F$33) *Inputs!$F$31, 0)</f>
        <v>0</v>
      </c>
      <c r="HX102" s="265">
        <f>IF(AND(HX98=1, HW98=0), SUM($E$94+$G$101) *(Inputs!$F$33) *Inputs!$F$31, 0)</f>
        <v>0</v>
      </c>
      <c r="HY102" s="265">
        <f>IF(AND(HY98=1, HX98=0), SUM($E$94+$G$101) *(Inputs!$F$33) *Inputs!$F$31, 0)</f>
        <v>0</v>
      </c>
      <c r="HZ102" s="265">
        <f>IF(AND(HZ98=1, HY98=0), SUM($E$94+$G$101) *(Inputs!$F$33) *Inputs!$F$31, 0)</f>
        <v>0</v>
      </c>
      <c r="IA102" s="265">
        <f>IF(AND(IA98=1, HZ98=0), SUM($E$94+$G$101) *(Inputs!$F$33) *Inputs!$F$31, 0)</f>
        <v>0</v>
      </c>
      <c r="IB102" s="265">
        <f>IF(AND(IB98=1, IA98=0), SUM($E$94+$G$101) *(Inputs!$F$33) *Inputs!$F$31, 0)</f>
        <v>0</v>
      </c>
      <c r="IC102" s="265">
        <f>IF(AND(IC98=1, IB98=0), SUM($E$94+$G$101) *(Inputs!$F$33) *Inputs!$F$31, 0)</f>
        <v>0</v>
      </c>
      <c r="ID102" s="265">
        <f>IF(AND(ID98=1, IC98=0), SUM($E$94+$G$101) *(Inputs!$F$33) *Inputs!$F$31, 0)</f>
        <v>0</v>
      </c>
      <c r="IE102" s="265">
        <f>IF(AND(IE98=1, ID98=0), SUM($E$94+$G$101) *(Inputs!$F$33) *Inputs!$F$31, 0)</f>
        <v>0</v>
      </c>
      <c r="IF102" s="265">
        <f>IF(AND(IF98=1, IE98=0), SUM($E$94+$G$101) *(Inputs!$F$33) *Inputs!$F$31, 0)</f>
        <v>0</v>
      </c>
      <c r="IG102" s="265">
        <f>IF(AND(IG98=1, IF98=0), SUM($E$94+$G$101) *(Inputs!$F$33) *Inputs!$F$31, 0)</f>
        <v>0</v>
      </c>
      <c r="IH102" s="265">
        <f>IF(AND(IH98=1, IG98=0), SUM($E$94+$G$101) *(Inputs!$F$33) *Inputs!$F$31, 0)</f>
        <v>0</v>
      </c>
      <c r="II102" s="265">
        <f>IF(AND(II98=1, IH98=0), SUM($E$94+$G$101) *(Inputs!$F$33) *Inputs!$F$31, 0)</f>
        <v>0</v>
      </c>
      <c r="IJ102" s="265">
        <f>IF(AND(IJ98=1, II98=0), SUM($E$94+$G$101) *(Inputs!$F$33) *Inputs!$F$31, 0)</f>
        <v>0</v>
      </c>
      <c r="IK102" s="265">
        <f>IF(AND(IK98=1, IJ98=0), SUM($E$94+$G$101) *(Inputs!$F$33) *Inputs!$F$31, 0)</f>
        <v>0</v>
      </c>
      <c r="IL102" s="265">
        <f>IF(AND(IL98=1, IK98=0), SUM($E$94+$G$101) *(Inputs!$F$33) *Inputs!$F$31, 0)</f>
        <v>0</v>
      </c>
      <c r="IM102" s="265">
        <f>IF(AND(IM98=1, IL98=0), SUM($E$94+$G$101) *(Inputs!$F$33) *Inputs!$F$31, 0)</f>
        <v>0</v>
      </c>
      <c r="IN102" s="265">
        <f>IF(AND(IN98=1, IM98=0), SUM($E$94+$G$101) *(Inputs!$F$33) *Inputs!$F$31, 0)</f>
        <v>0</v>
      </c>
      <c r="IO102" s="265">
        <f>IF(AND(IO98=1, IN98=0), SUM($E$94+$G$101) *(Inputs!$F$33) *Inputs!$F$31, 0)</f>
        <v>0</v>
      </c>
      <c r="IP102" s="265">
        <f>IF(AND(IP98=1, IO98=0), SUM($E$94+$G$101) *(Inputs!$F$33) *Inputs!$F$31, 0)</f>
        <v>0</v>
      </c>
      <c r="IQ102" s="265">
        <f>IF(AND(IQ98=1, IP98=0), SUM($E$94+$G$101) *(Inputs!$F$33) *Inputs!$F$31, 0)</f>
        <v>0</v>
      </c>
      <c r="IR102" s="265">
        <f>IF(AND(IR98=1, IQ98=0), SUM($E$94+$G$101) *(Inputs!$F$33) *Inputs!$F$31, 0)</f>
        <v>0</v>
      </c>
      <c r="IS102" s="265">
        <f>IF(AND(IS98=1, IR98=0), SUM($E$94+$G$101) *(Inputs!$F$33) *Inputs!$F$31, 0)</f>
        <v>0</v>
      </c>
      <c r="IT102" s="265">
        <f>IF(AND(IT98=1, IS98=0), SUM($E$94+$G$101) *(Inputs!$F$33) *Inputs!$F$31, 0)</f>
        <v>0</v>
      </c>
      <c r="IU102" s="265">
        <f>IF(AND(IU98=1, IT98=0), SUM($E$94+$G$101) *(Inputs!$F$33) *Inputs!$F$31, 0)</f>
        <v>0</v>
      </c>
      <c r="IV102" s="265">
        <f>IF(AND(IV98=1, IU98=0), SUM($E$94+$G$101) *(Inputs!$F$33) *Inputs!$F$31, 0)</f>
        <v>0</v>
      </c>
      <c r="IW102" s="265">
        <f>IF(AND(IW98=1, IV98=0), SUM($E$94+$G$101) *(Inputs!$F$33) *Inputs!$F$31, 0)</f>
        <v>0</v>
      </c>
      <c r="IX102" s="265">
        <f>IF(AND(IX98=1, IW98=0), SUM($E$94+$G$101) *(Inputs!$F$33) *Inputs!$F$31, 0)</f>
        <v>0</v>
      </c>
      <c r="IY102" s="265">
        <f>IF(AND(IY98=1, IX98=0), SUM($E$94+$G$101) *(Inputs!$F$33) *Inputs!$F$31, 0)</f>
        <v>0</v>
      </c>
      <c r="IZ102" s="265">
        <f>IF(AND(IZ98=1, IY98=0), SUM($E$94+$G$101) *(Inputs!$F$33) *Inputs!$F$31, 0)</f>
        <v>0</v>
      </c>
      <c r="JA102" s="265">
        <f>IF(AND(JA98=1, IZ98=0), SUM($E$94+$G$101) *(Inputs!$F$33) *Inputs!$F$31, 0)</f>
        <v>0</v>
      </c>
      <c r="JB102" s="265">
        <f>IF(AND(JB98=1, JA98=0), SUM($E$94+$G$101) *(Inputs!$F$33) *Inputs!$F$31, 0)</f>
        <v>0</v>
      </c>
      <c r="JC102" s="265">
        <f>IF(AND(JC98=1, JB98=0), SUM($E$94+$G$101) *(Inputs!$F$33) *Inputs!$F$31, 0)</f>
        <v>0</v>
      </c>
      <c r="JD102" s="265">
        <f>IF(AND(JD98=1, JC98=0), SUM($E$94+$G$101) *(Inputs!$F$33) *Inputs!$F$31, 0)</f>
        <v>0</v>
      </c>
      <c r="JE102" s="265">
        <f>IF(AND(JE98=1, JD98=0), SUM($E$94+$G$101) *(Inputs!$F$33) *Inputs!$F$31, 0)</f>
        <v>0</v>
      </c>
      <c r="JF102" s="265">
        <f>IF(AND(JF98=1, JE98=0), SUM($E$94+$G$101) *(Inputs!$F$33) *Inputs!$F$31, 0)</f>
        <v>0</v>
      </c>
      <c r="JG102" s="265">
        <f>IF(AND(JG98=1, JF98=0), SUM($E$94+$G$101) *(Inputs!$F$33) *Inputs!$F$31, 0)</f>
        <v>0</v>
      </c>
      <c r="JH102" s="265">
        <f>IF(AND(JH98=1, JG98=0), SUM($E$94+$G$101) *(Inputs!$F$33) *Inputs!$F$31, 0)</f>
        <v>0</v>
      </c>
      <c r="JI102" s="265">
        <f>IF(AND(JI98=1, JH98=0), SUM($E$94+$G$101) *(Inputs!$F$33) *Inputs!$F$31, 0)</f>
        <v>0</v>
      </c>
      <c r="JJ102" s="265">
        <f>IF(AND(JJ98=1, JI98=0), SUM($E$94+$G$101) *(Inputs!$F$33) *Inputs!$F$31, 0)</f>
        <v>0</v>
      </c>
      <c r="JK102" s="265">
        <f>IF(AND(JK98=1, JJ98=0), SUM($E$94+$G$101) *(Inputs!$F$33) *Inputs!$F$31, 0)</f>
        <v>0</v>
      </c>
      <c r="JL102" s="265">
        <f>IF(AND(JL98=1, JK98=0), SUM($E$94+$G$101) *(Inputs!$F$33) *Inputs!$F$31, 0)</f>
        <v>0</v>
      </c>
      <c r="JM102" s="92" t="s">
        <v>321</v>
      </c>
    </row>
    <row r="103" spans="2:273" x14ac:dyDescent="0.25">
      <c r="C103" s="247" t="s">
        <v>270</v>
      </c>
      <c r="G103" s="265">
        <f>SUM(I103:JL103)</f>
        <v>0</v>
      </c>
      <c r="I103" s="265">
        <f t="shared" ref="I103:BT103" si="253">SUM(I100:I102)</f>
        <v>0</v>
      </c>
      <c r="J103" s="265">
        <f t="shared" si="253"/>
        <v>0</v>
      </c>
      <c r="K103" s="265">
        <f t="shared" si="253"/>
        <v>0</v>
      </c>
      <c r="L103" s="265">
        <f t="shared" si="253"/>
        <v>0</v>
      </c>
      <c r="M103" s="265">
        <f t="shared" si="253"/>
        <v>0</v>
      </c>
      <c r="N103" s="265">
        <f t="shared" si="253"/>
        <v>0</v>
      </c>
      <c r="O103" s="265">
        <f t="shared" si="253"/>
        <v>0</v>
      </c>
      <c r="P103" s="265">
        <f t="shared" si="253"/>
        <v>0</v>
      </c>
      <c r="Q103" s="265">
        <f t="shared" si="253"/>
        <v>0</v>
      </c>
      <c r="R103" s="265">
        <f t="shared" si="253"/>
        <v>0</v>
      </c>
      <c r="S103" s="265">
        <f t="shared" si="253"/>
        <v>0</v>
      </c>
      <c r="T103" s="265">
        <f t="shared" si="253"/>
        <v>0</v>
      </c>
      <c r="U103" s="265">
        <f t="shared" si="253"/>
        <v>0</v>
      </c>
      <c r="V103" s="265">
        <f t="shared" si="253"/>
        <v>0</v>
      </c>
      <c r="W103" s="265">
        <f t="shared" si="253"/>
        <v>0</v>
      </c>
      <c r="X103" s="265">
        <f t="shared" si="253"/>
        <v>0</v>
      </c>
      <c r="Y103" s="265">
        <f t="shared" si="253"/>
        <v>0</v>
      </c>
      <c r="Z103" s="265">
        <f t="shared" si="253"/>
        <v>0</v>
      </c>
      <c r="AA103" s="265">
        <f t="shared" si="253"/>
        <v>0</v>
      </c>
      <c r="AB103" s="265">
        <f t="shared" si="253"/>
        <v>0</v>
      </c>
      <c r="AC103" s="265">
        <f t="shared" si="253"/>
        <v>0</v>
      </c>
      <c r="AD103" s="265">
        <f t="shared" si="253"/>
        <v>0</v>
      </c>
      <c r="AE103" s="265">
        <f t="shared" si="253"/>
        <v>0</v>
      </c>
      <c r="AF103" s="265">
        <f t="shared" si="253"/>
        <v>0</v>
      </c>
      <c r="AG103" s="265">
        <f t="shared" si="253"/>
        <v>0</v>
      </c>
      <c r="AH103" s="265">
        <f t="shared" si="253"/>
        <v>0</v>
      </c>
      <c r="AI103" s="265">
        <f t="shared" si="253"/>
        <v>0</v>
      </c>
      <c r="AJ103" s="265">
        <f t="shared" si="253"/>
        <v>0</v>
      </c>
      <c r="AK103" s="265">
        <f t="shared" si="253"/>
        <v>0</v>
      </c>
      <c r="AL103" s="265">
        <f t="shared" si="253"/>
        <v>0</v>
      </c>
      <c r="AM103" s="265">
        <f t="shared" si="253"/>
        <v>0</v>
      </c>
      <c r="AN103" s="265">
        <f t="shared" si="253"/>
        <v>0</v>
      </c>
      <c r="AO103" s="265">
        <f t="shared" si="253"/>
        <v>0</v>
      </c>
      <c r="AP103" s="265">
        <f t="shared" si="253"/>
        <v>0</v>
      </c>
      <c r="AQ103" s="265">
        <f t="shared" si="253"/>
        <v>0</v>
      </c>
      <c r="AR103" s="265">
        <f t="shared" si="253"/>
        <v>0</v>
      </c>
      <c r="AS103" s="265">
        <f t="shared" si="253"/>
        <v>0</v>
      </c>
      <c r="AT103" s="265">
        <f t="shared" si="253"/>
        <v>0</v>
      </c>
      <c r="AU103" s="265">
        <f t="shared" si="253"/>
        <v>0</v>
      </c>
      <c r="AV103" s="265">
        <f t="shared" si="253"/>
        <v>0</v>
      </c>
      <c r="AW103" s="265">
        <f t="shared" si="253"/>
        <v>0</v>
      </c>
      <c r="AX103" s="265">
        <f t="shared" si="253"/>
        <v>0</v>
      </c>
      <c r="AY103" s="265">
        <f t="shared" si="253"/>
        <v>0</v>
      </c>
      <c r="AZ103" s="265">
        <f t="shared" si="253"/>
        <v>0</v>
      </c>
      <c r="BA103" s="265">
        <f t="shared" si="253"/>
        <v>0</v>
      </c>
      <c r="BB103" s="265">
        <f t="shared" si="253"/>
        <v>0</v>
      </c>
      <c r="BC103" s="265">
        <f t="shared" si="253"/>
        <v>0</v>
      </c>
      <c r="BD103" s="265">
        <f t="shared" si="253"/>
        <v>0</v>
      </c>
      <c r="BE103" s="265">
        <f t="shared" si="253"/>
        <v>0</v>
      </c>
      <c r="BF103" s="265">
        <f t="shared" si="253"/>
        <v>0</v>
      </c>
      <c r="BG103" s="265">
        <f t="shared" si="253"/>
        <v>0</v>
      </c>
      <c r="BH103" s="265">
        <f t="shared" si="253"/>
        <v>0</v>
      </c>
      <c r="BI103" s="265">
        <f t="shared" si="253"/>
        <v>0</v>
      </c>
      <c r="BJ103" s="265">
        <f t="shared" si="253"/>
        <v>0</v>
      </c>
      <c r="BK103" s="265">
        <f t="shared" si="253"/>
        <v>0</v>
      </c>
      <c r="BL103" s="265">
        <f t="shared" si="253"/>
        <v>0</v>
      </c>
      <c r="BM103" s="265">
        <f t="shared" si="253"/>
        <v>0</v>
      </c>
      <c r="BN103" s="265">
        <f t="shared" si="253"/>
        <v>0</v>
      </c>
      <c r="BO103" s="265">
        <f t="shared" si="253"/>
        <v>0</v>
      </c>
      <c r="BP103" s="265">
        <f t="shared" si="253"/>
        <v>0</v>
      </c>
      <c r="BQ103" s="265">
        <f t="shared" si="253"/>
        <v>0</v>
      </c>
      <c r="BR103" s="265">
        <f t="shared" si="253"/>
        <v>0</v>
      </c>
      <c r="BS103" s="265">
        <f t="shared" si="253"/>
        <v>0</v>
      </c>
      <c r="BT103" s="265">
        <f t="shared" si="253"/>
        <v>0</v>
      </c>
      <c r="BU103" s="265">
        <f t="shared" ref="BU103:EF103" si="254">SUM(BU100:BU102)</f>
        <v>0</v>
      </c>
      <c r="BV103" s="265">
        <f t="shared" si="254"/>
        <v>0</v>
      </c>
      <c r="BW103" s="265">
        <f t="shared" si="254"/>
        <v>0</v>
      </c>
      <c r="BX103" s="265">
        <f t="shared" si="254"/>
        <v>0</v>
      </c>
      <c r="BY103" s="265">
        <f t="shared" si="254"/>
        <v>0</v>
      </c>
      <c r="BZ103" s="265">
        <f t="shared" si="254"/>
        <v>0</v>
      </c>
      <c r="CA103" s="265">
        <f t="shared" si="254"/>
        <v>0</v>
      </c>
      <c r="CB103" s="265">
        <f t="shared" si="254"/>
        <v>0</v>
      </c>
      <c r="CC103" s="265">
        <f t="shared" si="254"/>
        <v>0</v>
      </c>
      <c r="CD103" s="265">
        <f t="shared" si="254"/>
        <v>0</v>
      </c>
      <c r="CE103" s="265">
        <f t="shared" si="254"/>
        <v>0</v>
      </c>
      <c r="CF103" s="265">
        <f t="shared" si="254"/>
        <v>0</v>
      </c>
      <c r="CG103" s="265">
        <f t="shared" si="254"/>
        <v>0</v>
      </c>
      <c r="CH103" s="265">
        <f t="shared" si="254"/>
        <v>0</v>
      </c>
      <c r="CI103" s="265">
        <f t="shared" si="254"/>
        <v>0</v>
      </c>
      <c r="CJ103" s="265">
        <f t="shared" si="254"/>
        <v>0</v>
      </c>
      <c r="CK103" s="265">
        <f t="shared" si="254"/>
        <v>0</v>
      </c>
      <c r="CL103" s="265">
        <f t="shared" si="254"/>
        <v>0</v>
      </c>
      <c r="CM103" s="265">
        <f t="shared" si="254"/>
        <v>0</v>
      </c>
      <c r="CN103" s="265">
        <f t="shared" si="254"/>
        <v>0</v>
      </c>
      <c r="CO103" s="265">
        <f t="shared" si="254"/>
        <v>0</v>
      </c>
      <c r="CP103" s="265">
        <f t="shared" si="254"/>
        <v>0</v>
      </c>
      <c r="CQ103" s="265">
        <f t="shared" si="254"/>
        <v>0</v>
      </c>
      <c r="CR103" s="265">
        <f t="shared" si="254"/>
        <v>0</v>
      </c>
      <c r="CS103" s="265">
        <f t="shared" si="254"/>
        <v>0</v>
      </c>
      <c r="CT103" s="265">
        <f t="shared" si="254"/>
        <v>0</v>
      </c>
      <c r="CU103" s="265">
        <f t="shared" si="254"/>
        <v>0</v>
      </c>
      <c r="CV103" s="265">
        <f t="shared" si="254"/>
        <v>0</v>
      </c>
      <c r="CW103" s="265">
        <f t="shared" si="254"/>
        <v>0</v>
      </c>
      <c r="CX103" s="265">
        <f t="shared" si="254"/>
        <v>0</v>
      </c>
      <c r="CY103" s="265">
        <f t="shared" si="254"/>
        <v>0</v>
      </c>
      <c r="CZ103" s="265">
        <f t="shared" si="254"/>
        <v>0</v>
      </c>
      <c r="DA103" s="265">
        <f t="shared" si="254"/>
        <v>0</v>
      </c>
      <c r="DB103" s="265">
        <f t="shared" si="254"/>
        <v>0</v>
      </c>
      <c r="DC103" s="265">
        <f t="shared" si="254"/>
        <v>0</v>
      </c>
      <c r="DD103" s="265">
        <f t="shared" si="254"/>
        <v>0</v>
      </c>
      <c r="DE103" s="265">
        <f t="shared" si="254"/>
        <v>0</v>
      </c>
      <c r="DF103" s="265">
        <f t="shared" si="254"/>
        <v>0</v>
      </c>
      <c r="DG103" s="265">
        <f t="shared" si="254"/>
        <v>0</v>
      </c>
      <c r="DH103" s="265">
        <f t="shared" si="254"/>
        <v>0</v>
      </c>
      <c r="DI103" s="265">
        <f t="shared" si="254"/>
        <v>0</v>
      </c>
      <c r="DJ103" s="265">
        <f t="shared" si="254"/>
        <v>0</v>
      </c>
      <c r="DK103" s="265">
        <f t="shared" si="254"/>
        <v>0</v>
      </c>
      <c r="DL103" s="265">
        <f t="shared" si="254"/>
        <v>0</v>
      </c>
      <c r="DM103" s="265">
        <f t="shared" si="254"/>
        <v>0</v>
      </c>
      <c r="DN103" s="265">
        <f t="shared" si="254"/>
        <v>0</v>
      </c>
      <c r="DO103" s="265">
        <f t="shared" si="254"/>
        <v>0</v>
      </c>
      <c r="DP103" s="265">
        <f t="shared" si="254"/>
        <v>0</v>
      </c>
      <c r="DQ103" s="265">
        <f t="shared" si="254"/>
        <v>0</v>
      </c>
      <c r="DR103" s="265">
        <f t="shared" si="254"/>
        <v>0</v>
      </c>
      <c r="DS103" s="265">
        <f t="shared" si="254"/>
        <v>0</v>
      </c>
      <c r="DT103" s="265">
        <f t="shared" si="254"/>
        <v>0</v>
      </c>
      <c r="DU103" s="265">
        <f t="shared" si="254"/>
        <v>0</v>
      </c>
      <c r="DV103" s="265">
        <f t="shared" si="254"/>
        <v>0</v>
      </c>
      <c r="DW103" s="265">
        <f t="shared" si="254"/>
        <v>0</v>
      </c>
      <c r="DX103" s="265">
        <f t="shared" si="254"/>
        <v>0</v>
      </c>
      <c r="DY103" s="265">
        <f t="shared" si="254"/>
        <v>0</v>
      </c>
      <c r="DZ103" s="265">
        <f t="shared" si="254"/>
        <v>0</v>
      </c>
      <c r="EA103" s="265">
        <f t="shared" si="254"/>
        <v>0</v>
      </c>
      <c r="EB103" s="265">
        <f t="shared" si="254"/>
        <v>0</v>
      </c>
      <c r="EC103" s="265">
        <f t="shared" si="254"/>
        <v>0</v>
      </c>
      <c r="ED103" s="265">
        <f t="shared" si="254"/>
        <v>0</v>
      </c>
      <c r="EE103" s="265">
        <f t="shared" si="254"/>
        <v>0</v>
      </c>
      <c r="EF103" s="265">
        <f t="shared" si="254"/>
        <v>0</v>
      </c>
      <c r="EG103" s="265">
        <f t="shared" ref="EG103:GR103" si="255">SUM(EG100:EG102)</f>
        <v>0</v>
      </c>
      <c r="EH103" s="265">
        <f t="shared" si="255"/>
        <v>0</v>
      </c>
      <c r="EI103" s="265">
        <f t="shared" si="255"/>
        <v>0</v>
      </c>
      <c r="EJ103" s="265">
        <f t="shared" si="255"/>
        <v>0</v>
      </c>
      <c r="EK103" s="265">
        <f t="shared" si="255"/>
        <v>0</v>
      </c>
      <c r="EL103" s="265">
        <f t="shared" si="255"/>
        <v>0</v>
      </c>
      <c r="EM103" s="265">
        <f t="shared" si="255"/>
        <v>0</v>
      </c>
      <c r="EN103" s="265">
        <f t="shared" si="255"/>
        <v>0</v>
      </c>
      <c r="EO103" s="265">
        <f t="shared" si="255"/>
        <v>0</v>
      </c>
      <c r="EP103" s="265">
        <f t="shared" si="255"/>
        <v>0</v>
      </c>
      <c r="EQ103" s="265">
        <f t="shared" si="255"/>
        <v>0</v>
      </c>
      <c r="ER103" s="265">
        <f t="shared" si="255"/>
        <v>0</v>
      </c>
      <c r="ES103" s="265">
        <f t="shared" si="255"/>
        <v>0</v>
      </c>
      <c r="ET103" s="265">
        <f t="shared" si="255"/>
        <v>0</v>
      </c>
      <c r="EU103" s="265">
        <f t="shared" si="255"/>
        <v>0</v>
      </c>
      <c r="EV103" s="265">
        <f t="shared" si="255"/>
        <v>0</v>
      </c>
      <c r="EW103" s="265">
        <f t="shared" si="255"/>
        <v>0</v>
      </c>
      <c r="EX103" s="265">
        <f t="shared" si="255"/>
        <v>0</v>
      </c>
      <c r="EY103" s="265">
        <f t="shared" si="255"/>
        <v>0</v>
      </c>
      <c r="EZ103" s="265">
        <f t="shared" si="255"/>
        <v>0</v>
      </c>
      <c r="FA103" s="265">
        <f t="shared" si="255"/>
        <v>0</v>
      </c>
      <c r="FB103" s="265">
        <f t="shared" si="255"/>
        <v>0</v>
      </c>
      <c r="FC103" s="265">
        <f t="shared" si="255"/>
        <v>0</v>
      </c>
      <c r="FD103" s="265">
        <f t="shared" si="255"/>
        <v>0</v>
      </c>
      <c r="FE103" s="265">
        <f t="shared" si="255"/>
        <v>0</v>
      </c>
      <c r="FF103" s="265">
        <f t="shared" si="255"/>
        <v>0</v>
      </c>
      <c r="FG103" s="265">
        <f t="shared" si="255"/>
        <v>0</v>
      </c>
      <c r="FH103" s="265">
        <f t="shared" si="255"/>
        <v>0</v>
      </c>
      <c r="FI103" s="265">
        <f t="shared" si="255"/>
        <v>0</v>
      </c>
      <c r="FJ103" s="265">
        <f t="shared" si="255"/>
        <v>0</v>
      </c>
      <c r="FK103" s="265">
        <f t="shared" si="255"/>
        <v>0</v>
      </c>
      <c r="FL103" s="265">
        <f t="shared" si="255"/>
        <v>0</v>
      </c>
      <c r="FM103" s="265">
        <f t="shared" si="255"/>
        <v>0</v>
      </c>
      <c r="FN103" s="265">
        <f t="shared" si="255"/>
        <v>0</v>
      </c>
      <c r="FO103" s="265">
        <f t="shared" si="255"/>
        <v>0</v>
      </c>
      <c r="FP103" s="265">
        <f t="shared" si="255"/>
        <v>0</v>
      </c>
      <c r="FQ103" s="265">
        <f t="shared" si="255"/>
        <v>0</v>
      </c>
      <c r="FR103" s="265">
        <f t="shared" si="255"/>
        <v>0</v>
      </c>
      <c r="FS103" s="265">
        <f t="shared" si="255"/>
        <v>0</v>
      </c>
      <c r="FT103" s="265">
        <f t="shared" si="255"/>
        <v>0</v>
      </c>
      <c r="FU103" s="265">
        <f t="shared" si="255"/>
        <v>0</v>
      </c>
      <c r="FV103" s="265">
        <f t="shared" si="255"/>
        <v>0</v>
      </c>
      <c r="FW103" s="265">
        <f t="shared" si="255"/>
        <v>0</v>
      </c>
      <c r="FX103" s="265">
        <f t="shared" si="255"/>
        <v>0</v>
      </c>
      <c r="FY103" s="265">
        <f t="shared" si="255"/>
        <v>0</v>
      </c>
      <c r="FZ103" s="265">
        <f t="shared" si="255"/>
        <v>0</v>
      </c>
      <c r="GA103" s="265">
        <f t="shared" si="255"/>
        <v>0</v>
      </c>
      <c r="GB103" s="265">
        <f t="shared" si="255"/>
        <v>0</v>
      </c>
      <c r="GC103" s="265">
        <f t="shared" si="255"/>
        <v>0</v>
      </c>
      <c r="GD103" s="265">
        <f t="shared" si="255"/>
        <v>0</v>
      </c>
      <c r="GE103" s="265">
        <f t="shared" si="255"/>
        <v>0</v>
      </c>
      <c r="GF103" s="265">
        <f t="shared" si="255"/>
        <v>0</v>
      </c>
      <c r="GG103" s="265">
        <f t="shared" si="255"/>
        <v>0</v>
      </c>
      <c r="GH103" s="265">
        <f t="shared" si="255"/>
        <v>0</v>
      </c>
      <c r="GI103" s="265">
        <f t="shared" si="255"/>
        <v>0</v>
      </c>
      <c r="GJ103" s="265">
        <f t="shared" si="255"/>
        <v>0</v>
      </c>
      <c r="GK103" s="265">
        <f t="shared" si="255"/>
        <v>0</v>
      </c>
      <c r="GL103" s="265">
        <f t="shared" si="255"/>
        <v>0</v>
      </c>
      <c r="GM103" s="265">
        <f t="shared" si="255"/>
        <v>0</v>
      </c>
      <c r="GN103" s="265">
        <f t="shared" si="255"/>
        <v>0</v>
      </c>
      <c r="GO103" s="265">
        <f t="shared" si="255"/>
        <v>0</v>
      </c>
      <c r="GP103" s="265">
        <f t="shared" si="255"/>
        <v>0</v>
      </c>
      <c r="GQ103" s="265">
        <f t="shared" si="255"/>
        <v>0</v>
      </c>
      <c r="GR103" s="265">
        <f t="shared" si="255"/>
        <v>0</v>
      </c>
      <c r="GS103" s="265">
        <f t="shared" ref="GS103:JD103" si="256">SUM(GS100:GS102)</f>
        <v>0</v>
      </c>
      <c r="GT103" s="265">
        <f t="shared" si="256"/>
        <v>0</v>
      </c>
      <c r="GU103" s="265">
        <f t="shared" si="256"/>
        <v>0</v>
      </c>
      <c r="GV103" s="265">
        <f t="shared" si="256"/>
        <v>0</v>
      </c>
      <c r="GW103" s="265">
        <f t="shared" si="256"/>
        <v>0</v>
      </c>
      <c r="GX103" s="265">
        <f t="shared" si="256"/>
        <v>0</v>
      </c>
      <c r="GY103" s="265">
        <f t="shared" si="256"/>
        <v>0</v>
      </c>
      <c r="GZ103" s="265">
        <f t="shared" si="256"/>
        <v>0</v>
      </c>
      <c r="HA103" s="265">
        <f t="shared" si="256"/>
        <v>0</v>
      </c>
      <c r="HB103" s="265">
        <f t="shared" si="256"/>
        <v>0</v>
      </c>
      <c r="HC103" s="265">
        <f t="shared" si="256"/>
        <v>0</v>
      </c>
      <c r="HD103" s="265">
        <f t="shared" si="256"/>
        <v>0</v>
      </c>
      <c r="HE103" s="265">
        <f t="shared" si="256"/>
        <v>0</v>
      </c>
      <c r="HF103" s="265">
        <f t="shared" si="256"/>
        <v>0</v>
      </c>
      <c r="HG103" s="265">
        <f t="shared" si="256"/>
        <v>0</v>
      </c>
      <c r="HH103" s="265">
        <f t="shared" si="256"/>
        <v>0</v>
      </c>
      <c r="HI103" s="265">
        <f t="shared" si="256"/>
        <v>0</v>
      </c>
      <c r="HJ103" s="265">
        <f t="shared" si="256"/>
        <v>0</v>
      </c>
      <c r="HK103" s="265">
        <f t="shared" si="256"/>
        <v>0</v>
      </c>
      <c r="HL103" s="265">
        <f t="shared" si="256"/>
        <v>0</v>
      </c>
      <c r="HM103" s="265">
        <f t="shared" si="256"/>
        <v>0</v>
      </c>
      <c r="HN103" s="265">
        <f t="shared" si="256"/>
        <v>0</v>
      </c>
      <c r="HO103" s="265">
        <f t="shared" si="256"/>
        <v>0</v>
      </c>
      <c r="HP103" s="265">
        <f t="shared" si="256"/>
        <v>0</v>
      </c>
      <c r="HQ103" s="265">
        <f t="shared" si="256"/>
        <v>0</v>
      </c>
      <c r="HR103" s="265">
        <f t="shared" si="256"/>
        <v>0</v>
      </c>
      <c r="HS103" s="265">
        <f t="shared" si="256"/>
        <v>0</v>
      </c>
      <c r="HT103" s="265">
        <f t="shared" si="256"/>
        <v>0</v>
      </c>
      <c r="HU103" s="265">
        <f t="shared" si="256"/>
        <v>0</v>
      </c>
      <c r="HV103" s="265">
        <f t="shared" si="256"/>
        <v>0</v>
      </c>
      <c r="HW103" s="265">
        <f t="shared" si="256"/>
        <v>0</v>
      </c>
      <c r="HX103" s="265">
        <f t="shared" si="256"/>
        <v>0</v>
      </c>
      <c r="HY103" s="265">
        <f t="shared" si="256"/>
        <v>0</v>
      </c>
      <c r="HZ103" s="265">
        <f t="shared" si="256"/>
        <v>0</v>
      </c>
      <c r="IA103" s="265">
        <f t="shared" si="256"/>
        <v>0</v>
      </c>
      <c r="IB103" s="265">
        <f t="shared" si="256"/>
        <v>0</v>
      </c>
      <c r="IC103" s="265">
        <f t="shared" si="256"/>
        <v>0</v>
      </c>
      <c r="ID103" s="265">
        <f t="shared" si="256"/>
        <v>0</v>
      </c>
      <c r="IE103" s="265">
        <f t="shared" si="256"/>
        <v>0</v>
      </c>
      <c r="IF103" s="265">
        <f t="shared" si="256"/>
        <v>0</v>
      </c>
      <c r="IG103" s="265">
        <f t="shared" si="256"/>
        <v>0</v>
      </c>
      <c r="IH103" s="265">
        <f t="shared" si="256"/>
        <v>0</v>
      </c>
      <c r="II103" s="265">
        <f t="shared" si="256"/>
        <v>0</v>
      </c>
      <c r="IJ103" s="265">
        <f t="shared" si="256"/>
        <v>0</v>
      </c>
      <c r="IK103" s="265">
        <f t="shared" si="256"/>
        <v>0</v>
      </c>
      <c r="IL103" s="265">
        <f t="shared" si="256"/>
        <v>0</v>
      </c>
      <c r="IM103" s="265">
        <f t="shared" si="256"/>
        <v>0</v>
      </c>
      <c r="IN103" s="265">
        <f t="shared" si="256"/>
        <v>0</v>
      </c>
      <c r="IO103" s="265">
        <f t="shared" si="256"/>
        <v>0</v>
      </c>
      <c r="IP103" s="265">
        <f t="shared" si="256"/>
        <v>0</v>
      </c>
      <c r="IQ103" s="265">
        <f t="shared" si="256"/>
        <v>0</v>
      </c>
      <c r="IR103" s="265">
        <f t="shared" si="256"/>
        <v>0</v>
      </c>
      <c r="IS103" s="265">
        <f t="shared" si="256"/>
        <v>0</v>
      </c>
      <c r="IT103" s="265">
        <f t="shared" si="256"/>
        <v>0</v>
      </c>
      <c r="IU103" s="265">
        <f t="shared" si="256"/>
        <v>0</v>
      </c>
      <c r="IV103" s="265">
        <f t="shared" si="256"/>
        <v>0</v>
      </c>
      <c r="IW103" s="265">
        <f t="shared" si="256"/>
        <v>0</v>
      </c>
      <c r="IX103" s="265">
        <f t="shared" si="256"/>
        <v>0</v>
      </c>
      <c r="IY103" s="265">
        <f t="shared" si="256"/>
        <v>0</v>
      </c>
      <c r="IZ103" s="265">
        <f t="shared" si="256"/>
        <v>0</v>
      </c>
      <c r="JA103" s="265">
        <f t="shared" si="256"/>
        <v>0</v>
      </c>
      <c r="JB103" s="265">
        <f t="shared" si="256"/>
        <v>0</v>
      </c>
      <c r="JC103" s="265">
        <f t="shared" si="256"/>
        <v>0</v>
      </c>
      <c r="JD103" s="265">
        <f t="shared" si="256"/>
        <v>0</v>
      </c>
      <c r="JE103" s="265">
        <f t="shared" ref="JE103:JL103" si="257">SUM(JE100:JE102)</f>
        <v>0</v>
      </c>
      <c r="JF103" s="265">
        <f t="shared" si="257"/>
        <v>0</v>
      </c>
      <c r="JG103" s="265">
        <f t="shared" si="257"/>
        <v>0</v>
      </c>
      <c r="JH103" s="265">
        <f t="shared" si="257"/>
        <v>0</v>
      </c>
      <c r="JI103" s="265">
        <f t="shared" si="257"/>
        <v>0</v>
      </c>
      <c r="JJ103" s="265">
        <f t="shared" si="257"/>
        <v>0</v>
      </c>
      <c r="JK103" s="265">
        <f t="shared" si="257"/>
        <v>0</v>
      </c>
      <c r="JL103" s="265">
        <f t="shared" si="257"/>
        <v>0</v>
      </c>
      <c r="JM103" s="92" t="s">
        <v>321</v>
      </c>
    </row>
    <row r="104" spans="2:273" x14ac:dyDescent="0.2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65"/>
      <c r="JM104" s="92" t="s">
        <v>321</v>
      </c>
    </row>
    <row r="105" spans="2:273" x14ac:dyDescent="0.25">
      <c r="B105" s="249" t="s">
        <v>37</v>
      </c>
      <c r="C105" s="249"/>
      <c r="D105" s="250"/>
      <c r="E105" s="250"/>
      <c r="F105" s="250"/>
      <c r="G105" s="250"/>
      <c r="H105" s="250"/>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c r="HV105" s="250"/>
      <c r="HW105" s="250"/>
      <c r="HX105" s="250"/>
      <c r="HY105" s="250"/>
      <c r="HZ105" s="250"/>
      <c r="IA105" s="250"/>
      <c r="IB105" s="250"/>
      <c r="IC105" s="250"/>
      <c r="ID105" s="250"/>
      <c r="IE105" s="250"/>
      <c r="IF105" s="250"/>
      <c r="IG105" s="250"/>
      <c r="IH105" s="250"/>
      <c r="II105" s="250"/>
      <c r="IJ105" s="250"/>
      <c r="IK105" s="250"/>
      <c r="IL105" s="250"/>
      <c r="IM105" s="250"/>
      <c r="IN105" s="250"/>
      <c r="IO105" s="250"/>
      <c r="IP105" s="250"/>
      <c r="IQ105" s="250"/>
      <c r="IR105" s="250"/>
      <c r="IS105" s="250"/>
      <c r="IT105" s="250"/>
      <c r="IU105" s="250"/>
      <c r="IV105" s="250"/>
      <c r="IW105" s="250"/>
      <c r="IX105" s="250"/>
      <c r="IY105" s="250"/>
      <c r="IZ105" s="250"/>
      <c r="JA105" s="250"/>
      <c r="JB105" s="250"/>
      <c r="JC105" s="250"/>
      <c r="JD105" s="250"/>
      <c r="JE105" s="250"/>
      <c r="JF105" s="250"/>
      <c r="JG105" s="250"/>
      <c r="JH105" s="250"/>
      <c r="JI105" s="250"/>
      <c r="JJ105" s="250"/>
      <c r="JK105" s="250"/>
      <c r="JL105" s="250"/>
      <c r="JM105" s="92" t="s">
        <v>321</v>
      </c>
    </row>
    <row r="106" spans="2:273" x14ac:dyDescent="0.25">
      <c r="D106" s="92" t="s">
        <v>136</v>
      </c>
      <c r="E106" s="320">
        <v>6</v>
      </c>
      <c r="F106" s="92" t="s">
        <v>292</v>
      </c>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JM106" s="92" t="s">
        <v>321</v>
      </c>
    </row>
    <row r="107" spans="2:273" x14ac:dyDescent="0.25">
      <c r="D107" s="92" t="s">
        <v>342</v>
      </c>
      <c r="E107" s="321">
        <f>Inputs!F11</f>
        <v>-1</v>
      </c>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JM107" s="92" t="s">
        <v>321</v>
      </c>
    </row>
    <row r="108" spans="2:273" x14ac:dyDescent="0.25">
      <c r="D108" s="92" t="s">
        <v>315</v>
      </c>
      <c r="E108" s="321" t="e">
        <f>EOMONTH(E107, E106)</f>
        <v>#NUM!</v>
      </c>
      <c r="F108" s="321"/>
      <c r="I108" s="265" t="e">
        <f t="shared" ref="I108:AD108" si="258">IF(YEAR($E$108) = YEAR(I6), 1, 0)</f>
        <v>#NUM!</v>
      </c>
      <c r="J108" s="265" t="e">
        <f t="shared" si="258"/>
        <v>#NUM!</v>
      </c>
      <c r="K108" s="265" t="e">
        <f t="shared" si="258"/>
        <v>#NUM!</v>
      </c>
      <c r="L108" s="265" t="e">
        <f t="shared" si="258"/>
        <v>#NUM!</v>
      </c>
      <c r="M108" s="265" t="e">
        <f t="shared" si="258"/>
        <v>#NUM!</v>
      </c>
      <c r="N108" s="265" t="e">
        <f t="shared" si="258"/>
        <v>#NUM!</v>
      </c>
      <c r="O108" s="265" t="e">
        <f t="shared" si="258"/>
        <v>#NUM!</v>
      </c>
      <c r="P108" s="265" t="e">
        <f t="shared" si="258"/>
        <v>#NUM!</v>
      </c>
      <c r="Q108" s="265" t="e">
        <f t="shared" si="258"/>
        <v>#NUM!</v>
      </c>
      <c r="R108" s="265" t="e">
        <f t="shared" si="258"/>
        <v>#NUM!</v>
      </c>
      <c r="S108" s="265" t="e">
        <f t="shared" si="258"/>
        <v>#NUM!</v>
      </c>
      <c r="T108" s="265" t="e">
        <f t="shared" si="258"/>
        <v>#NUM!</v>
      </c>
      <c r="U108" s="265" t="e">
        <f t="shared" si="258"/>
        <v>#NUM!</v>
      </c>
      <c r="V108" s="265" t="e">
        <f t="shared" si="258"/>
        <v>#NUM!</v>
      </c>
      <c r="W108" s="265" t="e">
        <f t="shared" si="258"/>
        <v>#NUM!</v>
      </c>
      <c r="X108" s="265" t="e">
        <f t="shared" si="258"/>
        <v>#NUM!</v>
      </c>
      <c r="Y108" s="265" t="e">
        <f t="shared" si="258"/>
        <v>#NUM!</v>
      </c>
      <c r="Z108" s="265" t="e">
        <f t="shared" si="258"/>
        <v>#NUM!</v>
      </c>
      <c r="AA108" s="265" t="e">
        <f t="shared" si="258"/>
        <v>#NUM!</v>
      </c>
      <c r="AB108" s="265" t="e">
        <f t="shared" si="258"/>
        <v>#NUM!</v>
      </c>
      <c r="AC108" s="265" t="e">
        <f t="shared" si="258"/>
        <v>#NUM!</v>
      </c>
      <c r="AD108" s="265" t="e">
        <f t="shared" si="258"/>
        <v>#NUM!</v>
      </c>
      <c r="JM108" s="92" t="s">
        <v>321</v>
      </c>
    </row>
    <row r="109" spans="2:273" x14ac:dyDescent="0.25">
      <c r="D109" s="92" t="s">
        <v>316</v>
      </c>
      <c r="E109" s="322" t="e">
        <f>DATE(YEAR(E108) + Inputs!F29, MONTH(E108), DAY(E108))</f>
        <v>#NUM!</v>
      </c>
      <c r="I109" s="265" t="e">
        <f t="shared" ref="I109:AD109" si="259">IF(AND(I6&gt;$E$108, I6&lt;$E$109), 1, 0)</f>
        <v>#NUM!</v>
      </c>
      <c r="J109" s="265" t="e">
        <f t="shared" si="259"/>
        <v>#NUM!</v>
      </c>
      <c r="K109" s="265" t="e">
        <f t="shared" si="259"/>
        <v>#NUM!</v>
      </c>
      <c r="L109" s="265" t="e">
        <f t="shared" si="259"/>
        <v>#NUM!</v>
      </c>
      <c r="M109" s="265" t="e">
        <f t="shared" si="259"/>
        <v>#NUM!</v>
      </c>
      <c r="N109" s="265" t="e">
        <f t="shared" si="259"/>
        <v>#NUM!</v>
      </c>
      <c r="O109" s="265" t="e">
        <f t="shared" si="259"/>
        <v>#NUM!</v>
      </c>
      <c r="P109" s="265" t="e">
        <f t="shared" si="259"/>
        <v>#NUM!</v>
      </c>
      <c r="Q109" s="265" t="e">
        <f t="shared" si="259"/>
        <v>#NUM!</v>
      </c>
      <c r="R109" s="265" t="e">
        <f t="shared" si="259"/>
        <v>#NUM!</v>
      </c>
      <c r="S109" s="265" t="e">
        <f t="shared" si="259"/>
        <v>#NUM!</v>
      </c>
      <c r="T109" s="265" t="e">
        <f t="shared" si="259"/>
        <v>#NUM!</v>
      </c>
      <c r="U109" s="265" t="e">
        <f t="shared" si="259"/>
        <v>#NUM!</v>
      </c>
      <c r="V109" s="265" t="e">
        <f t="shared" si="259"/>
        <v>#NUM!</v>
      </c>
      <c r="W109" s="265" t="e">
        <f t="shared" si="259"/>
        <v>#NUM!</v>
      </c>
      <c r="X109" s="265" t="e">
        <f t="shared" si="259"/>
        <v>#NUM!</v>
      </c>
      <c r="Y109" s="265" t="e">
        <f t="shared" si="259"/>
        <v>#NUM!</v>
      </c>
      <c r="Z109" s="265" t="e">
        <f t="shared" si="259"/>
        <v>#NUM!</v>
      </c>
      <c r="AA109" s="265" t="e">
        <f t="shared" si="259"/>
        <v>#NUM!</v>
      </c>
      <c r="AB109" s="265" t="e">
        <f t="shared" si="259"/>
        <v>#NUM!</v>
      </c>
      <c r="AC109" s="265" t="e">
        <f t="shared" si="259"/>
        <v>#NUM!</v>
      </c>
      <c r="AD109" s="265" t="e">
        <f t="shared" si="259"/>
        <v>#NUM!</v>
      </c>
      <c r="JM109" s="92" t="s">
        <v>321</v>
      </c>
    </row>
    <row r="110" spans="2:273" x14ac:dyDescent="0.25">
      <c r="D110" s="92" t="s">
        <v>340</v>
      </c>
      <c r="E110" s="283" t="e">
        <f>E111+6</f>
        <v>#NUM!</v>
      </c>
      <c r="F110" s="92" t="e">
        <f>(IF(E111&gt;=6,E110-12,0))</f>
        <v>#NUM!</v>
      </c>
      <c r="G110" s="265" t="e">
        <f>SUM(I110:JL110)</f>
        <v>#NUM!</v>
      </c>
      <c r="I110" s="265" t="e">
        <f t="shared" ref="I110:BT110" si="260">IF(OR(I5&lt;=$E$108,I5&gt;$E$109), 0, 1)</f>
        <v>#NUM!</v>
      </c>
      <c r="J110" s="265" t="e">
        <f t="shared" si="260"/>
        <v>#NUM!</v>
      </c>
      <c r="K110" s="265" t="e">
        <f t="shared" si="260"/>
        <v>#NUM!</v>
      </c>
      <c r="L110" s="265" t="e">
        <f t="shared" si="260"/>
        <v>#NUM!</v>
      </c>
      <c r="M110" s="265" t="e">
        <f t="shared" si="260"/>
        <v>#NUM!</v>
      </c>
      <c r="N110" s="265" t="e">
        <f t="shared" si="260"/>
        <v>#NUM!</v>
      </c>
      <c r="O110" s="265" t="e">
        <f t="shared" si="260"/>
        <v>#NUM!</v>
      </c>
      <c r="P110" s="265" t="e">
        <f t="shared" si="260"/>
        <v>#NUM!</v>
      </c>
      <c r="Q110" s="265" t="e">
        <f t="shared" si="260"/>
        <v>#NUM!</v>
      </c>
      <c r="R110" s="265" t="e">
        <f t="shared" si="260"/>
        <v>#NUM!</v>
      </c>
      <c r="S110" s="265" t="e">
        <f t="shared" si="260"/>
        <v>#NUM!</v>
      </c>
      <c r="T110" s="265" t="e">
        <f t="shared" si="260"/>
        <v>#NUM!</v>
      </c>
      <c r="U110" s="265" t="e">
        <f t="shared" si="260"/>
        <v>#NUM!</v>
      </c>
      <c r="V110" s="265" t="e">
        <f t="shared" si="260"/>
        <v>#NUM!</v>
      </c>
      <c r="W110" s="265" t="e">
        <f t="shared" si="260"/>
        <v>#NUM!</v>
      </c>
      <c r="X110" s="265" t="e">
        <f t="shared" si="260"/>
        <v>#NUM!</v>
      </c>
      <c r="Y110" s="265" t="e">
        <f t="shared" si="260"/>
        <v>#NUM!</v>
      </c>
      <c r="Z110" s="265" t="e">
        <f t="shared" si="260"/>
        <v>#NUM!</v>
      </c>
      <c r="AA110" s="265" t="e">
        <f t="shared" si="260"/>
        <v>#NUM!</v>
      </c>
      <c r="AB110" s="265" t="e">
        <f t="shared" si="260"/>
        <v>#NUM!</v>
      </c>
      <c r="AC110" s="265" t="e">
        <f t="shared" si="260"/>
        <v>#NUM!</v>
      </c>
      <c r="AD110" s="265" t="e">
        <f t="shared" si="260"/>
        <v>#NUM!</v>
      </c>
      <c r="AE110" s="265" t="e">
        <f t="shared" si="260"/>
        <v>#NUM!</v>
      </c>
      <c r="AF110" s="265" t="e">
        <f t="shared" si="260"/>
        <v>#NUM!</v>
      </c>
      <c r="AG110" s="265" t="e">
        <f t="shared" si="260"/>
        <v>#NUM!</v>
      </c>
      <c r="AH110" s="265" t="e">
        <f t="shared" si="260"/>
        <v>#NUM!</v>
      </c>
      <c r="AI110" s="265" t="e">
        <f t="shared" si="260"/>
        <v>#NUM!</v>
      </c>
      <c r="AJ110" s="265" t="e">
        <f t="shared" si="260"/>
        <v>#NUM!</v>
      </c>
      <c r="AK110" s="265" t="e">
        <f t="shared" si="260"/>
        <v>#NUM!</v>
      </c>
      <c r="AL110" s="265" t="e">
        <f t="shared" si="260"/>
        <v>#NUM!</v>
      </c>
      <c r="AM110" s="265" t="e">
        <f t="shared" si="260"/>
        <v>#NUM!</v>
      </c>
      <c r="AN110" s="265" t="e">
        <f t="shared" si="260"/>
        <v>#NUM!</v>
      </c>
      <c r="AO110" s="265" t="e">
        <f t="shared" si="260"/>
        <v>#NUM!</v>
      </c>
      <c r="AP110" s="265" t="e">
        <f t="shared" si="260"/>
        <v>#NUM!</v>
      </c>
      <c r="AQ110" s="265" t="e">
        <f t="shared" si="260"/>
        <v>#NUM!</v>
      </c>
      <c r="AR110" s="265" t="e">
        <f t="shared" si="260"/>
        <v>#NUM!</v>
      </c>
      <c r="AS110" s="265" t="e">
        <f t="shared" si="260"/>
        <v>#NUM!</v>
      </c>
      <c r="AT110" s="265" t="e">
        <f t="shared" si="260"/>
        <v>#NUM!</v>
      </c>
      <c r="AU110" s="265" t="e">
        <f t="shared" si="260"/>
        <v>#NUM!</v>
      </c>
      <c r="AV110" s="265" t="e">
        <f t="shared" si="260"/>
        <v>#NUM!</v>
      </c>
      <c r="AW110" s="265" t="e">
        <f t="shared" si="260"/>
        <v>#NUM!</v>
      </c>
      <c r="AX110" s="265" t="e">
        <f t="shared" si="260"/>
        <v>#NUM!</v>
      </c>
      <c r="AY110" s="265" t="e">
        <f t="shared" si="260"/>
        <v>#NUM!</v>
      </c>
      <c r="AZ110" s="265" t="e">
        <f t="shared" si="260"/>
        <v>#NUM!</v>
      </c>
      <c r="BA110" s="265" t="e">
        <f t="shared" si="260"/>
        <v>#NUM!</v>
      </c>
      <c r="BB110" s="265" t="e">
        <f t="shared" si="260"/>
        <v>#NUM!</v>
      </c>
      <c r="BC110" s="265" t="e">
        <f t="shared" si="260"/>
        <v>#NUM!</v>
      </c>
      <c r="BD110" s="265" t="e">
        <f t="shared" si="260"/>
        <v>#NUM!</v>
      </c>
      <c r="BE110" s="265" t="e">
        <f t="shared" si="260"/>
        <v>#NUM!</v>
      </c>
      <c r="BF110" s="265" t="e">
        <f t="shared" si="260"/>
        <v>#NUM!</v>
      </c>
      <c r="BG110" s="265" t="e">
        <f t="shared" si="260"/>
        <v>#NUM!</v>
      </c>
      <c r="BH110" s="265" t="e">
        <f t="shared" si="260"/>
        <v>#NUM!</v>
      </c>
      <c r="BI110" s="265" t="e">
        <f t="shared" si="260"/>
        <v>#NUM!</v>
      </c>
      <c r="BJ110" s="265" t="e">
        <f t="shared" si="260"/>
        <v>#NUM!</v>
      </c>
      <c r="BK110" s="265" t="e">
        <f t="shared" si="260"/>
        <v>#NUM!</v>
      </c>
      <c r="BL110" s="265" t="e">
        <f t="shared" si="260"/>
        <v>#NUM!</v>
      </c>
      <c r="BM110" s="265" t="e">
        <f t="shared" si="260"/>
        <v>#NUM!</v>
      </c>
      <c r="BN110" s="265" t="e">
        <f t="shared" si="260"/>
        <v>#NUM!</v>
      </c>
      <c r="BO110" s="265" t="e">
        <f t="shared" si="260"/>
        <v>#NUM!</v>
      </c>
      <c r="BP110" s="265" t="e">
        <f t="shared" si="260"/>
        <v>#NUM!</v>
      </c>
      <c r="BQ110" s="265" t="e">
        <f t="shared" si="260"/>
        <v>#NUM!</v>
      </c>
      <c r="BR110" s="265" t="e">
        <f t="shared" si="260"/>
        <v>#NUM!</v>
      </c>
      <c r="BS110" s="265" t="e">
        <f t="shared" si="260"/>
        <v>#NUM!</v>
      </c>
      <c r="BT110" s="265" t="e">
        <f t="shared" si="260"/>
        <v>#NUM!</v>
      </c>
      <c r="BU110" s="265" t="e">
        <f t="shared" ref="BU110:EF110" si="261">IF(OR(BU5&lt;=$E$108,BU5&gt;$E$109), 0, 1)</f>
        <v>#NUM!</v>
      </c>
      <c r="BV110" s="265" t="e">
        <f t="shared" si="261"/>
        <v>#NUM!</v>
      </c>
      <c r="BW110" s="265" t="e">
        <f t="shared" si="261"/>
        <v>#NUM!</v>
      </c>
      <c r="BX110" s="265" t="e">
        <f t="shared" si="261"/>
        <v>#NUM!</v>
      </c>
      <c r="BY110" s="265" t="e">
        <f t="shared" si="261"/>
        <v>#NUM!</v>
      </c>
      <c r="BZ110" s="265" t="e">
        <f t="shared" si="261"/>
        <v>#NUM!</v>
      </c>
      <c r="CA110" s="265" t="e">
        <f t="shared" si="261"/>
        <v>#NUM!</v>
      </c>
      <c r="CB110" s="265" t="e">
        <f t="shared" si="261"/>
        <v>#NUM!</v>
      </c>
      <c r="CC110" s="265" t="e">
        <f t="shared" si="261"/>
        <v>#NUM!</v>
      </c>
      <c r="CD110" s="265" t="e">
        <f t="shared" si="261"/>
        <v>#NUM!</v>
      </c>
      <c r="CE110" s="265" t="e">
        <f t="shared" si="261"/>
        <v>#NUM!</v>
      </c>
      <c r="CF110" s="265" t="e">
        <f t="shared" si="261"/>
        <v>#NUM!</v>
      </c>
      <c r="CG110" s="265" t="e">
        <f t="shared" si="261"/>
        <v>#NUM!</v>
      </c>
      <c r="CH110" s="265" t="e">
        <f t="shared" si="261"/>
        <v>#NUM!</v>
      </c>
      <c r="CI110" s="265" t="e">
        <f t="shared" si="261"/>
        <v>#NUM!</v>
      </c>
      <c r="CJ110" s="265" t="e">
        <f t="shared" si="261"/>
        <v>#NUM!</v>
      </c>
      <c r="CK110" s="265" t="e">
        <f t="shared" si="261"/>
        <v>#NUM!</v>
      </c>
      <c r="CL110" s="265" t="e">
        <f t="shared" si="261"/>
        <v>#NUM!</v>
      </c>
      <c r="CM110" s="265" t="e">
        <f t="shared" si="261"/>
        <v>#NUM!</v>
      </c>
      <c r="CN110" s="265" t="e">
        <f t="shared" si="261"/>
        <v>#NUM!</v>
      </c>
      <c r="CO110" s="265" t="e">
        <f t="shared" si="261"/>
        <v>#NUM!</v>
      </c>
      <c r="CP110" s="265" t="e">
        <f t="shared" si="261"/>
        <v>#NUM!</v>
      </c>
      <c r="CQ110" s="265" t="e">
        <f t="shared" si="261"/>
        <v>#NUM!</v>
      </c>
      <c r="CR110" s="265" t="e">
        <f t="shared" si="261"/>
        <v>#NUM!</v>
      </c>
      <c r="CS110" s="265" t="e">
        <f t="shared" si="261"/>
        <v>#NUM!</v>
      </c>
      <c r="CT110" s="265" t="e">
        <f t="shared" si="261"/>
        <v>#NUM!</v>
      </c>
      <c r="CU110" s="265" t="e">
        <f t="shared" si="261"/>
        <v>#NUM!</v>
      </c>
      <c r="CV110" s="265" t="e">
        <f t="shared" si="261"/>
        <v>#NUM!</v>
      </c>
      <c r="CW110" s="265" t="e">
        <f t="shared" si="261"/>
        <v>#NUM!</v>
      </c>
      <c r="CX110" s="265" t="e">
        <f t="shared" si="261"/>
        <v>#NUM!</v>
      </c>
      <c r="CY110" s="265" t="e">
        <f t="shared" si="261"/>
        <v>#NUM!</v>
      </c>
      <c r="CZ110" s="265" t="e">
        <f t="shared" si="261"/>
        <v>#NUM!</v>
      </c>
      <c r="DA110" s="265" t="e">
        <f t="shared" si="261"/>
        <v>#NUM!</v>
      </c>
      <c r="DB110" s="265" t="e">
        <f t="shared" si="261"/>
        <v>#NUM!</v>
      </c>
      <c r="DC110" s="265" t="e">
        <f t="shared" si="261"/>
        <v>#NUM!</v>
      </c>
      <c r="DD110" s="265" t="e">
        <f t="shared" si="261"/>
        <v>#NUM!</v>
      </c>
      <c r="DE110" s="265" t="e">
        <f t="shared" si="261"/>
        <v>#NUM!</v>
      </c>
      <c r="DF110" s="265" t="e">
        <f t="shared" si="261"/>
        <v>#NUM!</v>
      </c>
      <c r="DG110" s="265" t="e">
        <f t="shared" si="261"/>
        <v>#NUM!</v>
      </c>
      <c r="DH110" s="265" t="e">
        <f t="shared" si="261"/>
        <v>#NUM!</v>
      </c>
      <c r="DI110" s="265" t="e">
        <f t="shared" si="261"/>
        <v>#NUM!</v>
      </c>
      <c r="DJ110" s="265" t="e">
        <f t="shared" si="261"/>
        <v>#NUM!</v>
      </c>
      <c r="DK110" s="265" t="e">
        <f t="shared" si="261"/>
        <v>#NUM!</v>
      </c>
      <c r="DL110" s="265" t="e">
        <f t="shared" si="261"/>
        <v>#NUM!</v>
      </c>
      <c r="DM110" s="265" t="e">
        <f t="shared" si="261"/>
        <v>#NUM!</v>
      </c>
      <c r="DN110" s="265" t="e">
        <f t="shared" si="261"/>
        <v>#NUM!</v>
      </c>
      <c r="DO110" s="265" t="e">
        <f t="shared" si="261"/>
        <v>#NUM!</v>
      </c>
      <c r="DP110" s="265" t="e">
        <f t="shared" si="261"/>
        <v>#NUM!</v>
      </c>
      <c r="DQ110" s="265" t="e">
        <f t="shared" si="261"/>
        <v>#NUM!</v>
      </c>
      <c r="DR110" s="265" t="e">
        <f t="shared" si="261"/>
        <v>#NUM!</v>
      </c>
      <c r="DS110" s="265" t="e">
        <f t="shared" si="261"/>
        <v>#NUM!</v>
      </c>
      <c r="DT110" s="265" t="e">
        <f t="shared" si="261"/>
        <v>#NUM!</v>
      </c>
      <c r="DU110" s="265" t="e">
        <f t="shared" si="261"/>
        <v>#NUM!</v>
      </c>
      <c r="DV110" s="265" t="e">
        <f t="shared" si="261"/>
        <v>#NUM!</v>
      </c>
      <c r="DW110" s="265" t="e">
        <f t="shared" si="261"/>
        <v>#NUM!</v>
      </c>
      <c r="DX110" s="265" t="e">
        <f t="shared" si="261"/>
        <v>#NUM!</v>
      </c>
      <c r="DY110" s="265" t="e">
        <f t="shared" si="261"/>
        <v>#NUM!</v>
      </c>
      <c r="DZ110" s="265" t="e">
        <f t="shared" si="261"/>
        <v>#NUM!</v>
      </c>
      <c r="EA110" s="265" t="e">
        <f t="shared" si="261"/>
        <v>#NUM!</v>
      </c>
      <c r="EB110" s="265" t="e">
        <f t="shared" si="261"/>
        <v>#NUM!</v>
      </c>
      <c r="EC110" s="265" t="e">
        <f t="shared" si="261"/>
        <v>#NUM!</v>
      </c>
      <c r="ED110" s="265" t="e">
        <f t="shared" si="261"/>
        <v>#NUM!</v>
      </c>
      <c r="EE110" s="265" t="e">
        <f t="shared" si="261"/>
        <v>#NUM!</v>
      </c>
      <c r="EF110" s="265" t="e">
        <f t="shared" si="261"/>
        <v>#NUM!</v>
      </c>
      <c r="EG110" s="265" t="e">
        <f t="shared" ref="EG110:GR110" si="262">IF(OR(EG5&lt;=$E$108,EG5&gt;$E$109), 0, 1)</f>
        <v>#NUM!</v>
      </c>
      <c r="EH110" s="265" t="e">
        <f t="shared" si="262"/>
        <v>#NUM!</v>
      </c>
      <c r="EI110" s="265" t="e">
        <f t="shared" si="262"/>
        <v>#NUM!</v>
      </c>
      <c r="EJ110" s="265" t="e">
        <f t="shared" si="262"/>
        <v>#NUM!</v>
      </c>
      <c r="EK110" s="265" t="e">
        <f t="shared" si="262"/>
        <v>#NUM!</v>
      </c>
      <c r="EL110" s="265" t="e">
        <f t="shared" si="262"/>
        <v>#NUM!</v>
      </c>
      <c r="EM110" s="265" t="e">
        <f t="shared" si="262"/>
        <v>#NUM!</v>
      </c>
      <c r="EN110" s="265" t="e">
        <f t="shared" si="262"/>
        <v>#NUM!</v>
      </c>
      <c r="EO110" s="265" t="e">
        <f t="shared" si="262"/>
        <v>#NUM!</v>
      </c>
      <c r="EP110" s="265" t="e">
        <f t="shared" si="262"/>
        <v>#NUM!</v>
      </c>
      <c r="EQ110" s="265" t="e">
        <f t="shared" si="262"/>
        <v>#NUM!</v>
      </c>
      <c r="ER110" s="265" t="e">
        <f t="shared" si="262"/>
        <v>#NUM!</v>
      </c>
      <c r="ES110" s="265" t="e">
        <f t="shared" si="262"/>
        <v>#NUM!</v>
      </c>
      <c r="ET110" s="265" t="e">
        <f t="shared" si="262"/>
        <v>#NUM!</v>
      </c>
      <c r="EU110" s="265" t="e">
        <f t="shared" si="262"/>
        <v>#NUM!</v>
      </c>
      <c r="EV110" s="265" t="e">
        <f t="shared" si="262"/>
        <v>#NUM!</v>
      </c>
      <c r="EW110" s="265" t="e">
        <f t="shared" si="262"/>
        <v>#NUM!</v>
      </c>
      <c r="EX110" s="265" t="e">
        <f t="shared" si="262"/>
        <v>#NUM!</v>
      </c>
      <c r="EY110" s="265" t="e">
        <f t="shared" si="262"/>
        <v>#NUM!</v>
      </c>
      <c r="EZ110" s="265" t="e">
        <f t="shared" si="262"/>
        <v>#NUM!</v>
      </c>
      <c r="FA110" s="265" t="e">
        <f t="shared" si="262"/>
        <v>#NUM!</v>
      </c>
      <c r="FB110" s="265" t="e">
        <f t="shared" si="262"/>
        <v>#NUM!</v>
      </c>
      <c r="FC110" s="265" t="e">
        <f t="shared" si="262"/>
        <v>#NUM!</v>
      </c>
      <c r="FD110" s="265" t="e">
        <f t="shared" si="262"/>
        <v>#NUM!</v>
      </c>
      <c r="FE110" s="265" t="e">
        <f t="shared" si="262"/>
        <v>#NUM!</v>
      </c>
      <c r="FF110" s="265" t="e">
        <f t="shared" si="262"/>
        <v>#NUM!</v>
      </c>
      <c r="FG110" s="265" t="e">
        <f t="shared" si="262"/>
        <v>#NUM!</v>
      </c>
      <c r="FH110" s="265" t="e">
        <f t="shared" si="262"/>
        <v>#NUM!</v>
      </c>
      <c r="FI110" s="265" t="e">
        <f t="shared" si="262"/>
        <v>#NUM!</v>
      </c>
      <c r="FJ110" s="265" t="e">
        <f t="shared" si="262"/>
        <v>#NUM!</v>
      </c>
      <c r="FK110" s="265" t="e">
        <f t="shared" si="262"/>
        <v>#NUM!</v>
      </c>
      <c r="FL110" s="265" t="e">
        <f t="shared" si="262"/>
        <v>#NUM!</v>
      </c>
      <c r="FM110" s="265" t="e">
        <f t="shared" si="262"/>
        <v>#NUM!</v>
      </c>
      <c r="FN110" s="265" t="e">
        <f t="shared" si="262"/>
        <v>#NUM!</v>
      </c>
      <c r="FO110" s="265" t="e">
        <f t="shared" si="262"/>
        <v>#NUM!</v>
      </c>
      <c r="FP110" s="265" t="e">
        <f t="shared" si="262"/>
        <v>#NUM!</v>
      </c>
      <c r="FQ110" s="265" t="e">
        <f t="shared" si="262"/>
        <v>#NUM!</v>
      </c>
      <c r="FR110" s="265" t="e">
        <f t="shared" si="262"/>
        <v>#NUM!</v>
      </c>
      <c r="FS110" s="265" t="e">
        <f t="shared" si="262"/>
        <v>#NUM!</v>
      </c>
      <c r="FT110" s="265" t="e">
        <f t="shared" si="262"/>
        <v>#NUM!</v>
      </c>
      <c r="FU110" s="265" t="e">
        <f t="shared" si="262"/>
        <v>#NUM!</v>
      </c>
      <c r="FV110" s="265" t="e">
        <f t="shared" si="262"/>
        <v>#NUM!</v>
      </c>
      <c r="FW110" s="265" t="e">
        <f t="shared" si="262"/>
        <v>#NUM!</v>
      </c>
      <c r="FX110" s="265" t="e">
        <f t="shared" si="262"/>
        <v>#NUM!</v>
      </c>
      <c r="FY110" s="265" t="e">
        <f t="shared" si="262"/>
        <v>#NUM!</v>
      </c>
      <c r="FZ110" s="265" t="e">
        <f t="shared" si="262"/>
        <v>#NUM!</v>
      </c>
      <c r="GA110" s="265" t="e">
        <f t="shared" si="262"/>
        <v>#NUM!</v>
      </c>
      <c r="GB110" s="265" t="e">
        <f t="shared" si="262"/>
        <v>#NUM!</v>
      </c>
      <c r="GC110" s="265" t="e">
        <f t="shared" si="262"/>
        <v>#NUM!</v>
      </c>
      <c r="GD110" s="265" t="e">
        <f t="shared" si="262"/>
        <v>#NUM!</v>
      </c>
      <c r="GE110" s="265" t="e">
        <f t="shared" si="262"/>
        <v>#NUM!</v>
      </c>
      <c r="GF110" s="265" t="e">
        <f t="shared" si="262"/>
        <v>#NUM!</v>
      </c>
      <c r="GG110" s="265" t="e">
        <f t="shared" si="262"/>
        <v>#NUM!</v>
      </c>
      <c r="GH110" s="265" t="e">
        <f t="shared" si="262"/>
        <v>#NUM!</v>
      </c>
      <c r="GI110" s="265" t="e">
        <f t="shared" si="262"/>
        <v>#NUM!</v>
      </c>
      <c r="GJ110" s="265" t="e">
        <f t="shared" si="262"/>
        <v>#NUM!</v>
      </c>
      <c r="GK110" s="265" t="e">
        <f t="shared" si="262"/>
        <v>#NUM!</v>
      </c>
      <c r="GL110" s="265" t="e">
        <f t="shared" si="262"/>
        <v>#NUM!</v>
      </c>
      <c r="GM110" s="265" t="e">
        <f t="shared" si="262"/>
        <v>#NUM!</v>
      </c>
      <c r="GN110" s="265" t="e">
        <f t="shared" si="262"/>
        <v>#NUM!</v>
      </c>
      <c r="GO110" s="265" t="e">
        <f t="shared" si="262"/>
        <v>#NUM!</v>
      </c>
      <c r="GP110" s="265" t="e">
        <f t="shared" si="262"/>
        <v>#NUM!</v>
      </c>
      <c r="GQ110" s="265" t="e">
        <f t="shared" si="262"/>
        <v>#NUM!</v>
      </c>
      <c r="GR110" s="265" t="e">
        <f t="shared" si="262"/>
        <v>#NUM!</v>
      </c>
      <c r="GS110" s="265" t="e">
        <f t="shared" ref="GS110:JD110" si="263">IF(OR(GS5&lt;=$E$108,GS5&gt;$E$109), 0, 1)</f>
        <v>#NUM!</v>
      </c>
      <c r="GT110" s="265" t="e">
        <f t="shared" si="263"/>
        <v>#NUM!</v>
      </c>
      <c r="GU110" s="265" t="e">
        <f t="shared" si="263"/>
        <v>#NUM!</v>
      </c>
      <c r="GV110" s="265" t="e">
        <f t="shared" si="263"/>
        <v>#NUM!</v>
      </c>
      <c r="GW110" s="265" t="e">
        <f t="shared" si="263"/>
        <v>#NUM!</v>
      </c>
      <c r="GX110" s="265" t="e">
        <f t="shared" si="263"/>
        <v>#NUM!</v>
      </c>
      <c r="GY110" s="265" t="e">
        <f t="shared" si="263"/>
        <v>#NUM!</v>
      </c>
      <c r="GZ110" s="265" t="e">
        <f t="shared" si="263"/>
        <v>#NUM!</v>
      </c>
      <c r="HA110" s="265" t="e">
        <f t="shared" si="263"/>
        <v>#NUM!</v>
      </c>
      <c r="HB110" s="265" t="e">
        <f t="shared" si="263"/>
        <v>#NUM!</v>
      </c>
      <c r="HC110" s="265" t="e">
        <f t="shared" si="263"/>
        <v>#NUM!</v>
      </c>
      <c r="HD110" s="265" t="e">
        <f t="shared" si="263"/>
        <v>#NUM!</v>
      </c>
      <c r="HE110" s="265" t="e">
        <f t="shared" si="263"/>
        <v>#NUM!</v>
      </c>
      <c r="HF110" s="265" t="e">
        <f t="shared" si="263"/>
        <v>#NUM!</v>
      </c>
      <c r="HG110" s="265" t="e">
        <f t="shared" si="263"/>
        <v>#NUM!</v>
      </c>
      <c r="HH110" s="265" t="e">
        <f t="shared" si="263"/>
        <v>#NUM!</v>
      </c>
      <c r="HI110" s="265" t="e">
        <f t="shared" si="263"/>
        <v>#NUM!</v>
      </c>
      <c r="HJ110" s="265" t="e">
        <f t="shared" si="263"/>
        <v>#NUM!</v>
      </c>
      <c r="HK110" s="265" t="e">
        <f t="shared" si="263"/>
        <v>#NUM!</v>
      </c>
      <c r="HL110" s="265" t="e">
        <f t="shared" si="263"/>
        <v>#NUM!</v>
      </c>
      <c r="HM110" s="265" t="e">
        <f t="shared" si="263"/>
        <v>#NUM!</v>
      </c>
      <c r="HN110" s="265" t="e">
        <f t="shared" si="263"/>
        <v>#NUM!</v>
      </c>
      <c r="HO110" s="265" t="e">
        <f t="shared" si="263"/>
        <v>#NUM!</v>
      </c>
      <c r="HP110" s="265" t="e">
        <f t="shared" si="263"/>
        <v>#NUM!</v>
      </c>
      <c r="HQ110" s="265" t="e">
        <f t="shared" si="263"/>
        <v>#NUM!</v>
      </c>
      <c r="HR110" s="265" t="e">
        <f t="shared" si="263"/>
        <v>#NUM!</v>
      </c>
      <c r="HS110" s="265" t="e">
        <f t="shared" si="263"/>
        <v>#NUM!</v>
      </c>
      <c r="HT110" s="265" t="e">
        <f t="shared" si="263"/>
        <v>#NUM!</v>
      </c>
      <c r="HU110" s="265" t="e">
        <f t="shared" si="263"/>
        <v>#NUM!</v>
      </c>
      <c r="HV110" s="265" t="e">
        <f t="shared" si="263"/>
        <v>#NUM!</v>
      </c>
      <c r="HW110" s="265" t="e">
        <f t="shared" si="263"/>
        <v>#NUM!</v>
      </c>
      <c r="HX110" s="265" t="e">
        <f t="shared" si="263"/>
        <v>#NUM!</v>
      </c>
      <c r="HY110" s="265" t="e">
        <f t="shared" si="263"/>
        <v>#NUM!</v>
      </c>
      <c r="HZ110" s="265" t="e">
        <f t="shared" si="263"/>
        <v>#NUM!</v>
      </c>
      <c r="IA110" s="265" t="e">
        <f t="shared" si="263"/>
        <v>#NUM!</v>
      </c>
      <c r="IB110" s="265" t="e">
        <f t="shared" si="263"/>
        <v>#NUM!</v>
      </c>
      <c r="IC110" s="265" t="e">
        <f t="shared" si="263"/>
        <v>#NUM!</v>
      </c>
      <c r="ID110" s="265" t="e">
        <f t="shared" si="263"/>
        <v>#NUM!</v>
      </c>
      <c r="IE110" s="265" t="e">
        <f t="shared" si="263"/>
        <v>#NUM!</v>
      </c>
      <c r="IF110" s="265" t="e">
        <f t="shared" si="263"/>
        <v>#NUM!</v>
      </c>
      <c r="IG110" s="265" t="e">
        <f t="shared" si="263"/>
        <v>#NUM!</v>
      </c>
      <c r="IH110" s="265" t="e">
        <f t="shared" si="263"/>
        <v>#NUM!</v>
      </c>
      <c r="II110" s="265" t="e">
        <f t="shared" si="263"/>
        <v>#NUM!</v>
      </c>
      <c r="IJ110" s="265" t="e">
        <f t="shared" si="263"/>
        <v>#NUM!</v>
      </c>
      <c r="IK110" s="265" t="e">
        <f t="shared" si="263"/>
        <v>#NUM!</v>
      </c>
      <c r="IL110" s="265" t="e">
        <f t="shared" si="263"/>
        <v>#NUM!</v>
      </c>
      <c r="IM110" s="265" t="e">
        <f t="shared" si="263"/>
        <v>#NUM!</v>
      </c>
      <c r="IN110" s="265" t="e">
        <f t="shared" si="263"/>
        <v>#NUM!</v>
      </c>
      <c r="IO110" s="265" t="e">
        <f t="shared" si="263"/>
        <v>#NUM!</v>
      </c>
      <c r="IP110" s="265" t="e">
        <f t="shared" si="263"/>
        <v>#NUM!</v>
      </c>
      <c r="IQ110" s="265" t="e">
        <f t="shared" si="263"/>
        <v>#NUM!</v>
      </c>
      <c r="IR110" s="265" t="e">
        <f t="shared" si="263"/>
        <v>#NUM!</v>
      </c>
      <c r="IS110" s="265" t="e">
        <f t="shared" si="263"/>
        <v>#NUM!</v>
      </c>
      <c r="IT110" s="265" t="e">
        <f t="shared" si="263"/>
        <v>#NUM!</v>
      </c>
      <c r="IU110" s="265" t="e">
        <f t="shared" si="263"/>
        <v>#NUM!</v>
      </c>
      <c r="IV110" s="265" t="e">
        <f t="shared" si="263"/>
        <v>#NUM!</v>
      </c>
      <c r="IW110" s="265" t="e">
        <f t="shared" si="263"/>
        <v>#NUM!</v>
      </c>
      <c r="IX110" s="265" t="e">
        <f t="shared" si="263"/>
        <v>#NUM!</v>
      </c>
      <c r="IY110" s="265" t="e">
        <f t="shared" si="263"/>
        <v>#NUM!</v>
      </c>
      <c r="IZ110" s="265" t="e">
        <f t="shared" si="263"/>
        <v>#NUM!</v>
      </c>
      <c r="JA110" s="265" t="e">
        <f t="shared" si="263"/>
        <v>#NUM!</v>
      </c>
      <c r="JB110" s="265" t="e">
        <f t="shared" si="263"/>
        <v>#NUM!</v>
      </c>
      <c r="JC110" s="265" t="e">
        <f t="shared" si="263"/>
        <v>#NUM!</v>
      </c>
      <c r="JD110" s="265" t="e">
        <f t="shared" si="263"/>
        <v>#NUM!</v>
      </c>
      <c r="JE110" s="265" t="e">
        <f t="shared" ref="JE110:JL110" si="264">IF(OR(JE5&lt;=$E$108,JE5&gt;$E$109), 0, 1)</f>
        <v>#NUM!</v>
      </c>
      <c r="JF110" s="265" t="e">
        <f t="shared" si="264"/>
        <v>#NUM!</v>
      </c>
      <c r="JG110" s="265" t="e">
        <f t="shared" si="264"/>
        <v>#NUM!</v>
      </c>
      <c r="JH110" s="265" t="e">
        <f t="shared" si="264"/>
        <v>#NUM!</v>
      </c>
      <c r="JI110" s="265" t="e">
        <f t="shared" si="264"/>
        <v>#NUM!</v>
      </c>
      <c r="JJ110" s="265" t="e">
        <f t="shared" si="264"/>
        <v>#NUM!</v>
      </c>
      <c r="JK110" s="265" t="e">
        <f t="shared" si="264"/>
        <v>#NUM!</v>
      </c>
      <c r="JL110" s="265" t="e">
        <f t="shared" si="264"/>
        <v>#NUM!</v>
      </c>
      <c r="JM110" s="92" t="s">
        <v>321</v>
      </c>
    </row>
    <row r="111" spans="2:273" x14ac:dyDescent="0.25">
      <c r="D111" s="92" t="s">
        <v>341</v>
      </c>
      <c r="E111" s="323" t="e">
        <f>MONTH(E108)</f>
        <v>#NUM!</v>
      </c>
      <c r="F111" s="324" t="e">
        <f>IF(E111&lt;=6,E111+6,F110)</f>
        <v>#NUM!</v>
      </c>
      <c r="G111" s="265" t="e">
        <f>SUM(I111:JL111)</f>
        <v>#NUM!</v>
      </c>
      <c r="I111" s="284" t="e">
        <f t="shared" ref="I111:BT111" si="265">IF(OR(MONTH(I5)=$E$111, MONTH(I5)=$F$111), 1, 0) * I110</f>
        <v>#NUM!</v>
      </c>
      <c r="J111" s="284" t="e">
        <f t="shared" si="265"/>
        <v>#NUM!</v>
      </c>
      <c r="K111" s="284" t="e">
        <f t="shared" si="265"/>
        <v>#NUM!</v>
      </c>
      <c r="L111" s="284" t="e">
        <f t="shared" si="265"/>
        <v>#NUM!</v>
      </c>
      <c r="M111" s="284" t="e">
        <f t="shared" si="265"/>
        <v>#NUM!</v>
      </c>
      <c r="N111" s="284" t="e">
        <f t="shared" si="265"/>
        <v>#NUM!</v>
      </c>
      <c r="O111" s="284" t="e">
        <f t="shared" si="265"/>
        <v>#NUM!</v>
      </c>
      <c r="P111" s="284" t="e">
        <f t="shared" si="265"/>
        <v>#NUM!</v>
      </c>
      <c r="Q111" s="284" t="e">
        <f t="shared" si="265"/>
        <v>#NUM!</v>
      </c>
      <c r="R111" s="284" t="e">
        <f t="shared" si="265"/>
        <v>#NUM!</v>
      </c>
      <c r="S111" s="284" t="e">
        <f t="shared" si="265"/>
        <v>#NUM!</v>
      </c>
      <c r="T111" s="284" t="e">
        <f t="shared" si="265"/>
        <v>#NUM!</v>
      </c>
      <c r="U111" s="284" t="e">
        <f t="shared" si="265"/>
        <v>#NUM!</v>
      </c>
      <c r="V111" s="284" t="e">
        <f t="shared" si="265"/>
        <v>#NUM!</v>
      </c>
      <c r="W111" s="284" t="e">
        <f t="shared" si="265"/>
        <v>#NUM!</v>
      </c>
      <c r="X111" s="284" t="e">
        <f t="shared" si="265"/>
        <v>#NUM!</v>
      </c>
      <c r="Y111" s="284" t="e">
        <f t="shared" si="265"/>
        <v>#NUM!</v>
      </c>
      <c r="Z111" s="284" t="e">
        <f t="shared" si="265"/>
        <v>#NUM!</v>
      </c>
      <c r="AA111" s="284" t="e">
        <f t="shared" si="265"/>
        <v>#NUM!</v>
      </c>
      <c r="AB111" s="284" t="e">
        <f t="shared" si="265"/>
        <v>#NUM!</v>
      </c>
      <c r="AC111" s="284" t="e">
        <f t="shared" si="265"/>
        <v>#NUM!</v>
      </c>
      <c r="AD111" s="284" t="e">
        <f t="shared" si="265"/>
        <v>#NUM!</v>
      </c>
      <c r="AE111" s="284" t="e">
        <f t="shared" si="265"/>
        <v>#NUM!</v>
      </c>
      <c r="AF111" s="284" t="e">
        <f t="shared" si="265"/>
        <v>#NUM!</v>
      </c>
      <c r="AG111" s="284" t="e">
        <f t="shared" si="265"/>
        <v>#NUM!</v>
      </c>
      <c r="AH111" s="284" t="e">
        <f t="shared" si="265"/>
        <v>#NUM!</v>
      </c>
      <c r="AI111" s="284" t="e">
        <f t="shared" si="265"/>
        <v>#NUM!</v>
      </c>
      <c r="AJ111" s="284" t="e">
        <f t="shared" si="265"/>
        <v>#NUM!</v>
      </c>
      <c r="AK111" s="284" t="e">
        <f t="shared" si="265"/>
        <v>#NUM!</v>
      </c>
      <c r="AL111" s="284" t="e">
        <f t="shared" si="265"/>
        <v>#NUM!</v>
      </c>
      <c r="AM111" s="284" t="e">
        <f t="shared" si="265"/>
        <v>#NUM!</v>
      </c>
      <c r="AN111" s="284" t="e">
        <f t="shared" si="265"/>
        <v>#NUM!</v>
      </c>
      <c r="AO111" s="284" t="e">
        <f t="shared" si="265"/>
        <v>#NUM!</v>
      </c>
      <c r="AP111" s="284" t="e">
        <f t="shared" si="265"/>
        <v>#NUM!</v>
      </c>
      <c r="AQ111" s="284" t="e">
        <f t="shared" si="265"/>
        <v>#NUM!</v>
      </c>
      <c r="AR111" s="284" t="e">
        <f t="shared" si="265"/>
        <v>#NUM!</v>
      </c>
      <c r="AS111" s="284" t="e">
        <f t="shared" si="265"/>
        <v>#NUM!</v>
      </c>
      <c r="AT111" s="284" t="e">
        <f t="shared" si="265"/>
        <v>#NUM!</v>
      </c>
      <c r="AU111" s="284" t="e">
        <f t="shared" si="265"/>
        <v>#NUM!</v>
      </c>
      <c r="AV111" s="284" t="e">
        <f t="shared" si="265"/>
        <v>#NUM!</v>
      </c>
      <c r="AW111" s="284" t="e">
        <f t="shared" si="265"/>
        <v>#NUM!</v>
      </c>
      <c r="AX111" s="284" t="e">
        <f t="shared" si="265"/>
        <v>#NUM!</v>
      </c>
      <c r="AY111" s="284" t="e">
        <f t="shared" si="265"/>
        <v>#NUM!</v>
      </c>
      <c r="AZ111" s="284" t="e">
        <f t="shared" si="265"/>
        <v>#NUM!</v>
      </c>
      <c r="BA111" s="284" t="e">
        <f t="shared" si="265"/>
        <v>#NUM!</v>
      </c>
      <c r="BB111" s="284" t="e">
        <f t="shared" si="265"/>
        <v>#NUM!</v>
      </c>
      <c r="BC111" s="284" t="e">
        <f t="shared" si="265"/>
        <v>#NUM!</v>
      </c>
      <c r="BD111" s="284" t="e">
        <f t="shared" si="265"/>
        <v>#NUM!</v>
      </c>
      <c r="BE111" s="284" t="e">
        <f t="shared" si="265"/>
        <v>#NUM!</v>
      </c>
      <c r="BF111" s="284" t="e">
        <f t="shared" si="265"/>
        <v>#NUM!</v>
      </c>
      <c r="BG111" s="284" t="e">
        <f t="shared" si="265"/>
        <v>#NUM!</v>
      </c>
      <c r="BH111" s="284" t="e">
        <f t="shared" si="265"/>
        <v>#NUM!</v>
      </c>
      <c r="BI111" s="284" t="e">
        <f t="shared" si="265"/>
        <v>#NUM!</v>
      </c>
      <c r="BJ111" s="284" t="e">
        <f t="shared" si="265"/>
        <v>#NUM!</v>
      </c>
      <c r="BK111" s="284" t="e">
        <f t="shared" si="265"/>
        <v>#NUM!</v>
      </c>
      <c r="BL111" s="284" t="e">
        <f t="shared" si="265"/>
        <v>#NUM!</v>
      </c>
      <c r="BM111" s="284" t="e">
        <f t="shared" si="265"/>
        <v>#NUM!</v>
      </c>
      <c r="BN111" s="284" t="e">
        <f t="shared" si="265"/>
        <v>#NUM!</v>
      </c>
      <c r="BO111" s="284" t="e">
        <f t="shared" si="265"/>
        <v>#NUM!</v>
      </c>
      <c r="BP111" s="284" t="e">
        <f t="shared" si="265"/>
        <v>#NUM!</v>
      </c>
      <c r="BQ111" s="284" t="e">
        <f t="shared" si="265"/>
        <v>#NUM!</v>
      </c>
      <c r="BR111" s="284" t="e">
        <f t="shared" si="265"/>
        <v>#NUM!</v>
      </c>
      <c r="BS111" s="284" t="e">
        <f t="shared" si="265"/>
        <v>#NUM!</v>
      </c>
      <c r="BT111" s="284" t="e">
        <f t="shared" si="265"/>
        <v>#NUM!</v>
      </c>
      <c r="BU111" s="284" t="e">
        <f t="shared" ref="BU111:EF111" si="266">IF(OR(MONTH(BU5)=$E$111, MONTH(BU5)=$F$111), 1, 0) * BU110</f>
        <v>#NUM!</v>
      </c>
      <c r="BV111" s="284" t="e">
        <f t="shared" si="266"/>
        <v>#NUM!</v>
      </c>
      <c r="BW111" s="284" t="e">
        <f t="shared" si="266"/>
        <v>#NUM!</v>
      </c>
      <c r="BX111" s="284" t="e">
        <f t="shared" si="266"/>
        <v>#NUM!</v>
      </c>
      <c r="BY111" s="284" t="e">
        <f t="shared" si="266"/>
        <v>#NUM!</v>
      </c>
      <c r="BZ111" s="284" t="e">
        <f t="shared" si="266"/>
        <v>#NUM!</v>
      </c>
      <c r="CA111" s="284" t="e">
        <f t="shared" si="266"/>
        <v>#NUM!</v>
      </c>
      <c r="CB111" s="284" t="e">
        <f t="shared" si="266"/>
        <v>#NUM!</v>
      </c>
      <c r="CC111" s="284" t="e">
        <f t="shared" si="266"/>
        <v>#NUM!</v>
      </c>
      <c r="CD111" s="284" t="e">
        <f t="shared" si="266"/>
        <v>#NUM!</v>
      </c>
      <c r="CE111" s="284" t="e">
        <f t="shared" si="266"/>
        <v>#NUM!</v>
      </c>
      <c r="CF111" s="284" t="e">
        <f t="shared" si="266"/>
        <v>#NUM!</v>
      </c>
      <c r="CG111" s="284" t="e">
        <f t="shared" si="266"/>
        <v>#NUM!</v>
      </c>
      <c r="CH111" s="284" t="e">
        <f t="shared" si="266"/>
        <v>#NUM!</v>
      </c>
      <c r="CI111" s="284" t="e">
        <f t="shared" si="266"/>
        <v>#NUM!</v>
      </c>
      <c r="CJ111" s="284" t="e">
        <f t="shared" si="266"/>
        <v>#NUM!</v>
      </c>
      <c r="CK111" s="284" t="e">
        <f t="shared" si="266"/>
        <v>#NUM!</v>
      </c>
      <c r="CL111" s="284" t="e">
        <f t="shared" si="266"/>
        <v>#NUM!</v>
      </c>
      <c r="CM111" s="284" t="e">
        <f t="shared" si="266"/>
        <v>#NUM!</v>
      </c>
      <c r="CN111" s="284" t="e">
        <f t="shared" si="266"/>
        <v>#NUM!</v>
      </c>
      <c r="CO111" s="284" t="e">
        <f t="shared" si="266"/>
        <v>#NUM!</v>
      </c>
      <c r="CP111" s="284" t="e">
        <f t="shared" si="266"/>
        <v>#NUM!</v>
      </c>
      <c r="CQ111" s="284" t="e">
        <f t="shared" si="266"/>
        <v>#NUM!</v>
      </c>
      <c r="CR111" s="284" t="e">
        <f t="shared" si="266"/>
        <v>#NUM!</v>
      </c>
      <c r="CS111" s="284" t="e">
        <f t="shared" si="266"/>
        <v>#NUM!</v>
      </c>
      <c r="CT111" s="284" t="e">
        <f t="shared" si="266"/>
        <v>#NUM!</v>
      </c>
      <c r="CU111" s="284" t="e">
        <f t="shared" si="266"/>
        <v>#NUM!</v>
      </c>
      <c r="CV111" s="284" t="e">
        <f t="shared" si="266"/>
        <v>#NUM!</v>
      </c>
      <c r="CW111" s="284" t="e">
        <f t="shared" si="266"/>
        <v>#NUM!</v>
      </c>
      <c r="CX111" s="284" t="e">
        <f t="shared" si="266"/>
        <v>#NUM!</v>
      </c>
      <c r="CY111" s="284" t="e">
        <f t="shared" si="266"/>
        <v>#NUM!</v>
      </c>
      <c r="CZ111" s="284" t="e">
        <f t="shared" si="266"/>
        <v>#NUM!</v>
      </c>
      <c r="DA111" s="284" t="e">
        <f t="shared" si="266"/>
        <v>#NUM!</v>
      </c>
      <c r="DB111" s="284" t="e">
        <f t="shared" si="266"/>
        <v>#NUM!</v>
      </c>
      <c r="DC111" s="284" t="e">
        <f t="shared" si="266"/>
        <v>#NUM!</v>
      </c>
      <c r="DD111" s="284" t="e">
        <f t="shared" si="266"/>
        <v>#NUM!</v>
      </c>
      <c r="DE111" s="284" t="e">
        <f t="shared" si="266"/>
        <v>#NUM!</v>
      </c>
      <c r="DF111" s="284" t="e">
        <f t="shared" si="266"/>
        <v>#NUM!</v>
      </c>
      <c r="DG111" s="284" t="e">
        <f t="shared" si="266"/>
        <v>#NUM!</v>
      </c>
      <c r="DH111" s="284" t="e">
        <f t="shared" si="266"/>
        <v>#NUM!</v>
      </c>
      <c r="DI111" s="284" t="e">
        <f t="shared" si="266"/>
        <v>#NUM!</v>
      </c>
      <c r="DJ111" s="284" t="e">
        <f t="shared" si="266"/>
        <v>#NUM!</v>
      </c>
      <c r="DK111" s="284" t="e">
        <f t="shared" si="266"/>
        <v>#NUM!</v>
      </c>
      <c r="DL111" s="284" t="e">
        <f t="shared" si="266"/>
        <v>#NUM!</v>
      </c>
      <c r="DM111" s="284" t="e">
        <f t="shared" si="266"/>
        <v>#NUM!</v>
      </c>
      <c r="DN111" s="284" t="e">
        <f t="shared" si="266"/>
        <v>#NUM!</v>
      </c>
      <c r="DO111" s="284" t="e">
        <f t="shared" si="266"/>
        <v>#NUM!</v>
      </c>
      <c r="DP111" s="284" t="e">
        <f t="shared" si="266"/>
        <v>#NUM!</v>
      </c>
      <c r="DQ111" s="284" t="e">
        <f t="shared" si="266"/>
        <v>#NUM!</v>
      </c>
      <c r="DR111" s="284" t="e">
        <f t="shared" si="266"/>
        <v>#NUM!</v>
      </c>
      <c r="DS111" s="284" t="e">
        <f t="shared" si="266"/>
        <v>#NUM!</v>
      </c>
      <c r="DT111" s="284" t="e">
        <f t="shared" si="266"/>
        <v>#NUM!</v>
      </c>
      <c r="DU111" s="284" t="e">
        <f t="shared" si="266"/>
        <v>#NUM!</v>
      </c>
      <c r="DV111" s="284" t="e">
        <f t="shared" si="266"/>
        <v>#NUM!</v>
      </c>
      <c r="DW111" s="284" t="e">
        <f t="shared" si="266"/>
        <v>#NUM!</v>
      </c>
      <c r="DX111" s="284" t="e">
        <f t="shared" si="266"/>
        <v>#NUM!</v>
      </c>
      <c r="DY111" s="284" t="e">
        <f t="shared" si="266"/>
        <v>#NUM!</v>
      </c>
      <c r="DZ111" s="284" t="e">
        <f t="shared" si="266"/>
        <v>#NUM!</v>
      </c>
      <c r="EA111" s="284" t="e">
        <f t="shared" si="266"/>
        <v>#NUM!</v>
      </c>
      <c r="EB111" s="284" t="e">
        <f t="shared" si="266"/>
        <v>#NUM!</v>
      </c>
      <c r="EC111" s="284" t="e">
        <f t="shared" si="266"/>
        <v>#NUM!</v>
      </c>
      <c r="ED111" s="284" t="e">
        <f t="shared" si="266"/>
        <v>#NUM!</v>
      </c>
      <c r="EE111" s="284" t="e">
        <f t="shared" si="266"/>
        <v>#NUM!</v>
      </c>
      <c r="EF111" s="284" t="e">
        <f t="shared" si="266"/>
        <v>#NUM!</v>
      </c>
      <c r="EG111" s="284" t="e">
        <f t="shared" ref="EG111:GR111" si="267">IF(OR(MONTH(EG5)=$E$111, MONTH(EG5)=$F$111), 1, 0) * EG110</f>
        <v>#NUM!</v>
      </c>
      <c r="EH111" s="284" t="e">
        <f t="shared" si="267"/>
        <v>#NUM!</v>
      </c>
      <c r="EI111" s="284" t="e">
        <f t="shared" si="267"/>
        <v>#NUM!</v>
      </c>
      <c r="EJ111" s="284" t="e">
        <f t="shared" si="267"/>
        <v>#NUM!</v>
      </c>
      <c r="EK111" s="284" t="e">
        <f t="shared" si="267"/>
        <v>#NUM!</v>
      </c>
      <c r="EL111" s="284" t="e">
        <f t="shared" si="267"/>
        <v>#NUM!</v>
      </c>
      <c r="EM111" s="284" t="e">
        <f t="shared" si="267"/>
        <v>#NUM!</v>
      </c>
      <c r="EN111" s="284" t="e">
        <f t="shared" si="267"/>
        <v>#NUM!</v>
      </c>
      <c r="EO111" s="284" t="e">
        <f t="shared" si="267"/>
        <v>#NUM!</v>
      </c>
      <c r="EP111" s="284" t="e">
        <f t="shared" si="267"/>
        <v>#NUM!</v>
      </c>
      <c r="EQ111" s="284" t="e">
        <f t="shared" si="267"/>
        <v>#NUM!</v>
      </c>
      <c r="ER111" s="284" t="e">
        <f t="shared" si="267"/>
        <v>#NUM!</v>
      </c>
      <c r="ES111" s="284" t="e">
        <f t="shared" si="267"/>
        <v>#NUM!</v>
      </c>
      <c r="ET111" s="284" t="e">
        <f t="shared" si="267"/>
        <v>#NUM!</v>
      </c>
      <c r="EU111" s="284" t="e">
        <f t="shared" si="267"/>
        <v>#NUM!</v>
      </c>
      <c r="EV111" s="284" t="e">
        <f t="shared" si="267"/>
        <v>#NUM!</v>
      </c>
      <c r="EW111" s="284" t="e">
        <f t="shared" si="267"/>
        <v>#NUM!</v>
      </c>
      <c r="EX111" s="284" t="e">
        <f t="shared" si="267"/>
        <v>#NUM!</v>
      </c>
      <c r="EY111" s="284" t="e">
        <f t="shared" si="267"/>
        <v>#NUM!</v>
      </c>
      <c r="EZ111" s="284" t="e">
        <f t="shared" si="267"/>
        <v>#NUM!</v>
      </c>
      <c r="FA111" s="284" t="e">
        <f t="shared" si="267"/>
        <v>#NUM!</v>
      </c>
      <c r="FB111" s="284" t="e">
        <f t="shared" si="267"/>
        <v>#NUM!</v>
      </c>
      <c r="FC111" s="284" t="e">
        <f t="shared" si="267"/>
        <v>#NUM!</v>
      </c>
      <c r="FD111" s="284" t="e">
        <f t="shared" si="267"/>
        <v>#NUM!</v>
      </c>
      <c r="FE111" s="284" t="e">
        <f t="shared" si="267"/>
        <v>#NUM!</v>
      </c>
      <c r="FF111" s="284" t="e">
        <f t="shared" si="267"/>
        <v>#NUM!</v>
      </c>
      <c r="FG111" s="284" t="e">
        <f t="shared" si="267"/>
        <v>#NUM!</v>
      </c>
      <c r="FH111" s="284" t="e">
        <f t="shared" si="267"/>
        <v>#NUM!</v>
      </c>
      <c r="FI111" s="284" t="e">
        <f t="shared" si="267"/>
        <v>#NUM!</v>
      </c>
      <c r="FJ111" s="284" t="e">
        <f t="shared" si="267"/>
        <v>#NUM!</v>
      </c>
      <c r="FK111" s="284" t="e">
        <f t="shared" si="267"/>
        <v>#NUM!</v>
      </c>
      <c r="FL111" s="284" t="e">
        <f t="shared" si="267"/>
        <v>#NUM!</v>
      </c>
      <c r="FM111" s="284" t="e">
        <f t="shared" si="267"/>
        <v>#NUM!</v>
      </c>
      <c r="FN111" s="284" t="e">
        <f t="shared" si="267"/>
        <v>#NUM!</v>
      </c>
      <c r="FO111" s="284" t="e">
        <f t="shared" si="267"/>
        <v>#NUM!</v>
      </c>
      <c r="FP111" s="284" t="e">
        <f t="shared" si="267"/>
        <v>#NUM!</v>
      </c>
      <c r="FQ111" s="284" t="e">
        <f t="shared" si="267"/>
        <v>#NUM!</v>
      </c>
      <c r="FR111" s="284" t="e">
        <f t="shared" si="267"/>
        <v>#NUM!</v>
      </c>
      <c r="FS111" s="284" t="e">
        <f t="shared" si="267"/>
        <v>#NUM!</v>
      </c>
      <c r="FT111" s="284" t="e">
        <f t="shared" si="267"/>
        <v>#NUM!</v>
      </c>
      <c r="FU111" s="284" t="e">
        <f t="shared" si="267"/>
        <v>#NUM!</v>
      </c>
      <c r="FV111" s="284" t="e">
        <f t="shared" si="267"/>
        <v>#NUM!</v>
      </c>
      <c r="FW111" s="284" t="e">
        <f t="shared" si="267"/>
        <v>#NUM!</v>
      </c>
      <c r="FX111" s="284" t="e">
        <f t="shared" si="267"/>
        <v>#NUM!</v>
      </c>
      <c r="FY111" s="284" t="e">
        <f t="shared" si="267"/>
        <v>#NUM!</v>
      </c>
      <c r="FZ111" s="284" t="e">
        <f t="shared" si="267"/>
        <v>#NUM!</v>
      </c>
      <c r="GA111" s="284" t="e">
        <f t="shared" si="267"/>
        <v>#NUM!</v>
      </c>
      <c r="GB111" s="284" t="e">
        <f t="shared" si="267"/>
        <v>#NUM!</v>
      </c>
      <c r="GC111" s="284" t="e">
        <f t="shared" si="267"/>
        <v>#NUM!</v>
      </c>
      <c r="GD111" s="284" t="e">
        <f t="shared" si="267"/>
        <v>#NUM!</v>
      </c>
      <c r="GE111" s="284" t="e">
        <f t="shared" si="267"/>
        <v>#NUM!</v>
      </c>
      <c r="GF111" s="284" t="e">
        <f t="shared" si="267"/>
        <v>#NUM!</v>
      </c>
      <c r="GG111" s="284" t="e">
        <f t="shared" si="267"/>
        <v>#NUM!</v>
      </c>
      <c r="GH111" s="284" t="e">
        <f t="shared" si="267"/>
        <v>#NUM!</v>
      </c>
      <c r="GI111" s="284" t="e">
        <f t="shared" si="267"/>
        <v>#NUM!</v>
      </c>
      <c r="GJ111" s="284" t="e">
        <f t="shared" si="267"/>
        <v>#NUM!</v>
      </c>
      <c r="GK111" s="284" t="e">
        <f t="shared" si="267"/>
        <v>#NUM!</v>
      </c>
      <c r="GL111" s="284" t="e">
        <f t="shared" si="267"/>
        <v>#NUM!</v>
      </c>
      <c r="GM111" s="284" t="e">
        <f t="shared" si="267"/>
        <v>#NUM!</v>
      </c>
      <c r="GN111" s="284" t="e">
        <f t="shared" si="267"/>
        <v>#NUM!</v>
      </c>
      <c r="GO111" s="284" t="e">
        <f t="shared" si="267"/>
        <v>#NUM!</v>
      </c>
      <c r="GP111" s="284" t="e">
        <f t="shared" si="267"/>
        <v>#NUM!</v>
      </c>
      <c r="GQ111" s="284" t="e">
        <f t="shared" si="267"/>
        <v>#NUM!</v>
      </c>
      <c r="GR111" s="284" t="e">
        <f t="shared" si="267"/>
        <v>#NUM!</v>
      </c>
      <c r="GS111" s="284" t="e">
        <f t="shared" ref="GS111:JD111" si="268">IF(OR(MONTH(GS5)=$E$111, MONTH(GS5)=$F$111), 1, 0) * GS110</f>
        <v>#NUM!</v>
      </c>
      <c r="GT111" s="284" t="e">
        <f t="shared" si="268"/>
        <v>#NUM!</v>
      </c>
      <c r="GU111" s="284" t="e">
        <f t="shared" si="268"/>
        <v>#NUM!</v>
      </c>
      <c r="GV111" s="284" t="e">
        <f t="shared" si="268"/>
        <v>#NUM!</v>
      </c>
      <c r="GW111" s="284" t="e">
        <f t="shared" si="268"/>
        <v>#NUM!</v>
      </c>
      <c r="GX111" s="284" t="e">
        <f t="shared" si="268"/>
        <v>#NUM!</v>
      </c>
      <c r="GY111" s="284" t="e">
        <f t="shared" si="268"/>
        <v>#NUM!</v>
      </c>
      <c r="GZ111" s="284" t="e">
        <f t="shared" si="268"/>
        <v>#NUM!</v>
      </c>
      <c r="HA111" s="284" t="e">
        <f t="shared" si="268"/>
        <v>#NUM!</v>
      </c>
      <c r="HB111" s="284" t="e">
        <f t="shared" si="268"/>
        <v>#NUM!</v>
      </c>
      <c r="HC111" s="284" t="e">
        <f t="shared" si="268"/>
        <v>#NUM!</v>
      </c>
      <c r="HD111" s="284" t="e">
        <f t="shared" si="268"/>
        <v>#NUM!</v>
      </c>
      <c r="HE111" s="284" t="e">
        <f t="shared" si="268"/>
        <v>#NUM!</v>
      </c>
      <c r="HF111" s="284" t="e">
        <f t="shared" si="268"/>
        <v>#NUM!</v>
      </c>
      <c r="HG111" s="284" t="e">
        <f t="shared" si="268"/>
        <v>#NUM!</v>
      </c>
      <c r="HH111" s="284" t="e">
        <f t="shared" si="268"/>
        <v>#NUM!</v>
      </c>
      <c r="HI111" s="284" t="e">
        <f t="shared" si="268"/>
        <v>#NUM!</v>
      </c>
      <c r="HJ111" s="284" t="e">
        <f t="shared" si="268"/>
        <v>#NUM!</v>
      </c>
      <c r="HK111" s="284" t="e">
        <f t="shared" si="268"/>
        <v>#NUM!</v>
      </c>
      <c r="HL111" s="284" t="e">
        <f t="shared" si="268"/>
        <v>#NUM!</v>
      </c>
      <c r="HM111" s="284" t="e">
        <f t="shared" si="268"/>
        <v>#NUM!</v>
      </c>
      <c r="HN111" s="284" t="e">
        <f t="shared" si="268"/>
        <v>#NUM!</v>
      </c>
      <c r="HO111" s="284" t="e">
        <f t="shared" si="268"/>
        <v>#NUM!</v>
      </c>
      <c r="HP111" s="284" t="e">
        <f t="shared" si="268"/>
        <v>#NUM!</v>
      </c>
      <c r="HQ111" s="284" t="e">
        <f t="shared" si="268"/>
        <v>#NUM!</v>
      </c>
      <c r="HR111" s="284" t="e">
        <f t="shared" si="268"/>
        <v>#NUM!</v>
      </c>
      <c r="HS111" s="284" t="e">
        <f t="shared" si="268"/>
        <v>#NUM!</v>
      </c>
      <c r="HT111" s="284" t="e">
        <f t="shared" si="268"/>
        <v>#NUM!</v>
      </c>
      <c r="HU111" s="284" t="e">
        <f t="shared" si="268"/>
        <v>#NUM!</v>
      </c>
      <c r="HV111" s="284" t="e">
        <f t="shared" si="268"/>
        <v>#NUM!</v>
      </c>
      <c r="HW111" s="284" t="e">
        <f t="shared" si="268"/>
        <v>#NUM!</v>
      </c>
      <c r="HX111" s="284" t="e">
        <f t="shared" si="268"/>
        <v>#NUM!</v>
      </c>
      <c r="HY111" s="284" t="e">
        <f t="shared" si="268"/>
        <v>#NUM!</v>
      </c>
      <c r="HZ111" s="284" t="e">
        <f t="shared" si="268"/>
        <v>#NUM!</v>
      </c>
      <c r="IA111" s="284" t="e">
        <f t="shared" si="268"/>
        <v>#NUM!</v>
      </c>
      <c r="IB111" s="284" t="e">
        <f t="shared" si="268"/>
        <v>#NUM!</v>
      </c>
      <c r="IC111" s="284" t="e">
        <f t="shared" si="268"/>
        <v>#NUM!</v>
      </c>
      <c r="ID111" s="284" t="e">
        <f t="shared" si="268"/>
        <v>#NUM!</v>
      </c>
      <c r="IE111" s="284" t="e">
        <f t="shared" si="268"/>
        <v>#NUM!</v>
      </c>
      <c r="IF111" s="284" t="e">
        <f t="shared" si="268"/>
        <v>#NUM!</v>
      </c>
      <c r="IG111" s="284" t="e">
        <f t="shared" si="268"/>
        <v>#NUM!</v>
      </c>
      <c r="IH111" s="284" t="e">
        <f t="shared" si="268"/>
        <v>#NUM!</v>
      </c>
      <c r="II111" s="284" t="e">
        <f t="shared" si="268"/>
        <v>#NUM!</v>
      </c>
      <c r="IJ111" s="284" t="e">
        <f t="shared" si="268"/>
        <v>#NUM!</v>
      </c>
      <c r="IK111" s="284" t="e">
        <f t="shared" si="268"/>
        <v>#NUM!</v>
      </c>
      <c r="IL111" s="284" t="e">
        <f t="shared" si="268"/>
        <v>#NUM!</v>
      </c>
      <c r="IM111" s="284" t="e">
        <f t="shared" si="268"/>
        <v>#NUM!</v>
      </c>
      <c r="IN111" s="284" t="e">
        <f t="shared" si="268"/>
        <v>#NUM!</v>
      </c>
      <c r="IO111" s="284" t="e">
        <f t="shared" si="268"/>
        <v>#NUM!</v>
      </c>
      <c r="IP111" s="284" t="e">
        <f t="shared" si="268"/>
        <v>#NUM!</v>
      </c>
      <c r="IQ111" s="284" t="e">
        <f t="shared" si="268"/>
        <v>#NUM!</v>
      </c>
      <c r="IR111" s="284" t="e">
        <f t="shared" si="268"/>
        <v>#NUM!</v>
      </c>
      <c r="IS111" s="284" t="e">
        <f t="shared" si="268"/>
        <v>#NUM!</v>
      </c>
      <c r="IT111" s="284" t="e">
        <f t="shared" si="268"/>
        <v>#NUM!</v>
      </c>
      <c r="IU111" s="284" t="e">
        <f t="shared" si="268"/>
        <v>#NUM!</v>
      </c>
      <c r="IV111" s="284" t="e">
        <f t="shared" si="268"/>
        <v>#NUM!</v>
      </c>
      <c r="IW111" s="284" t="e">
        <f t="shared" si="268"/>
        <v>#NUM!</v>
      </c>
      <c r="IX111" s="284" t="e">
        <f t="shared" si="268"/>
        <v>#NUM!</v>
      </c>
      <c r="IY111" s="284" t="e">
        <f t="shared" si="268"/>
        <v>#NUM!</v>
      </c>
      <c r="IZ111" s="284" t="e">
        <f t="shared" si="268"/>
        <v>#NUM!</v>
      </c>
      <c r="JA111" s="284" t="e">
        <f t="shared" si="268"/>
        <v>#NUM!</v>
      </c>
      <c r="JB111" s="284" t="e">
        <f t="shared" si="268"/>
        <v>#NUM!</v>
      </c>
      <c r="JC111" s="284" t="e">
        <f t="shared" si="268"/>
        <v>#NUM!</v>
      </c>
      <c r="JD111" s="284" t="e">
        <f t="shared" si="268"/>
        <v>#NUM!</v>
      </c>
      <c r="JE111" s="284" t="e">
        <f t="shared" ref="JE111:JL111" si="269">IF(OR(MONTH(JE5)=$E$111, MONTH(JE5)=$F$111), 1, 0) * JE110</f>
        <v>#NUM!</v>
      </c>
      <c r="JF111" s="284" t="e">
        <f t="shared" si="269"/>
        <v>#NUM!</v>
      </c>
      <c r="JG111" s="284" t="e">
        <f t="shared" si="269"/>
        <v>#NUM!</v>
      </c>
      <c r="JH111" s="284" t="e">
        <f t="shared" si="269"/>
        <v>#NUM!</v>
      </c>
      <c r="JI111" s="284" t="e">
        <f t="shared" si="269"/>
        <v>#NUM!</v>
      </c>
      <c r="JJ111" s="284" t="e">
        <f t="shared" si="269"/>
        <v>#NUM!</v>
      </c>
      <c r="JK111" s="284" t="e">
        <f t="shared" si="269"/>
        <v>#NUM!</v>
      </c>
      <c r="JL111" s="284" t="e">
        <f t="shared" si="269"/>
        <v>#NUM!</v>
      </c>
      <c r="JM111" s="92" t="s">
        <v>321</v>
      </c>
    </row>
    <row r="112" spans="2:273" x14ac:dyDescent="0.25">
      <c r="E112" s="325"/>
      <c r="F112" s="280"/>
      <c r="G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JM112" s="92" t="s">
        <v>321</v>
      </c>
    </row>
    <row r="113" spans="2:273" x14ac:dyDescent="0.25">
      <c r="D113" s="92" t="s">
        <v>137</v>
      </c>
      <c r="I113" s="265" t="e">
        <f t="shared" ref="I113:AN113" si="270">IF(AND(I110=1, H110=0), $E$119,0)</f>
        <v>#NUM!</v>
      </c>
      <c r="J113" s="265" t="e">
        <f t="shared" si="270"/>
        <v>#NUM!</v>
      </c>
      <c r="K113" s="265" t="e">
        <f t="shared" si="270"/>
        <v>#NUM!</v>
      </c>
      <c r="L113" s="265" t="e">
        <f t="shared" si="270"/>
        <v>#NUM!</v>
      </c>
      <c r="M113" s="265" t="e">
        <f t="shared" si="270"/>
        <v>#NUM!</v>
      </c>
      <c r="N113" s="265" t="e">
        <f t="shared" si="270"/>
        <v>#NUM!</v>
      </c>
      <c r="O113" s="265" t="e">
        <f t="shared" si="270"/>
        <v>#NUM!</v>
      </c>
      <c r="P113" s="265" t="e">
        <f t="shared" si="270"/>
        <v>#NUM!</v>
      </c>
      <c r="Q113" s="265" t="e">
        <f t="shared" si="270"/>
        <v>#NUM!</v>
      </c>
      <c r="R113" s="265" t="e">
        <f t="shared" si="270"/>
        <v>#NUM!</v>
      </c>
      <c r="S113" s="265" t="e">
        <f t="shared" si="270"/>
        <v>#NUM!</v>
      </c>
      <c r="T113" s="265" t="e">
        <f t="shared" si="270"/>
        <v>#NUM!</v>
      </c>
      <c r="U113" s="265" t="e">
        <f t="shared" si="270"/>
        <v>#NUM!</v>
      </c>
      <c r="V113" s="265" t="e">
        <f t="shared" si="270"/>
        <v>#NUM!</v>
      </c>
      <c r="W113" s="265" t="e">
        <f t="shared" si="270"/>
        <v>#NUM!</v>
      </c>
      <c r="X113" s="265" t="e">
        <f t="shared" si="270"/>
        <v>#NUM!</v>
      </c>
      <c r="Y113" s="265" t="e">
        <f t="shared" si="270"/>
        <v>#NUM!</v>
      </c>
      <c r="Z113" s="265" t="e">
        <f t="shared" si="270"/>
        <v>#NUM!</v>
      </c>
      <c r="AA113" s="265" t="e">
        <f t="shared" si="270"/>
        <v>#NUM!</v>
      </c>
      <c r="AB113" s="265" t="e">
        <f t="shared" si="270"/>
        <v>#NUM!</v>
      </c>
      <c r="AC113" s="265" t="e">
        <f t="shared" si="270"/>
        <v>#NUM!</v>
      </c>
      <c r="AD113" s="265" t="e">
        <f t="shared" si="270"/>
        <v>#NUM!</v>
      </c>
      <c r="AE113" s="265" t="e">
        <f t="shared" si="270"/>
        <v>#NUM!</v>
      </c>
      <c r="AF113" s="265" t="e">
        <f t="shared" si="270"/>
        <v>#NUM!</v>
      </c>
      <c r="AG113" s="265" t="e">
        <f t="shared" si="270"/>
        <v>#NUM!</v>
      </c>
      <c r="AH113" s="265" t="e">
        <f t="shared" si="270"/>
        <v>#NUM!</v>
      </c>
      <c r="AI113" s="265" t="e">
        <f t="shared" si="270"/>
        <v>#NUM!</v>
      </c>
      <c r="AJ113" s="265" t="e">
        <f t="shared" si="270"/>
        <v>#NUM!</v>
      </c>
      <c r="AK113" s="265" t="e">
        <f t="shared" si="270"/>
        <v>#NUM!</v>
      </c>
      <c r="AL113" s="265" t="e">
        <f t="shared" si="270"/>
        <v>#NUM!</v>
      </c>
      <c r="AM113" s="265" t="e">
        <f t="shared" si="270"/>
        <v>#NUM!</v>
      </c>
      <c r="AN113" s="265" t="e">
        <f t="shared" si="270"/>
        <v>#NUM!</v>
      </c>
      <c r="AO113" s="265" t="e">
        <f t="shared" ref="AO113:BU113" si="271">IF(AND(AO110=1, AN110=0), $E$119,0)</f>
        <v>#NUM!</v>
      </c>
      <c r="AP113" s="265" t="e">
        <f t="shared" si="271"/>
        <v>#NUM!</v>
      </c>
      <c r="AQ113" s="265" t="e">
        <f t="shared" si="271"/>
        <v>#NUM!</v>
      </c>
      <c r="AR113" s="265" t="e">
        <f t="shared" si="271"/>
        <v>#NUM!</v>
      </c>
      <c r="AS113" s="265" t="e">
        <f t="shared" si="271"/>
        <v>#NUM!</v>
      </c>
      <c r="AT113" s="265" t="e">
        <f t="shared" si="271"/>
        <v>#NUM!</v>
      </c>
      <c r="AU113" s="265" t="e">
        <f t="shared" si="271"/>
        <v>#NUM!</v>
      </c>
      <c r="AV113" s="265" t="e">
        <f t="shared" si="271"/>
        <v>#NUM!</v>
      </c>
      <c r="AW113" s="265" t="e">
        <f t="shared" si="271"/>
        <v>#NUM!</v>
      </c>
      <c r="AX113" s="265" t="e">
        <f t="shared" si="271"/>
        <v>#NUM!</v>
      </c>
      <c r="AY113" s="265" t="e">
        <f t="shared" si="271"/>
        <v>#NUM!</v>
      </c>
      <c r="AZ113" s="265" t="e">
        <f t="shared" si="271"/>
        <v>#NUM!</v>
      </c>
      <c r="BA113" s="265" t="e">
        <f t="shared" si="271"/>
        <v>#NUM!</v>
      </c>
      <c r="BB113" s="265" t="e">
        <f t="shared" si="271"/>
        <v>#NUM!</v>
      </c>
      <c r="BC113" s="265" t="e">
        <f t="shared" si="271"/>
        <v>#NUM!</v>
      </c>
      <c r="BD113" s="265" t="e">
        <f t="shared" si="271"/>
        <v>#NUM!</v>
      </c>
      <c r="BE113" s="265" t="e">
        <f t="shared" si="271"/>
        <v>#NUM!</v>
      </c>
      <c r="BF113" s="265" t="e">
        <f t="shared" si="271"/>
        <v>#NUM!</v>
      </c>
      <c r="BG113" s="265" t="e">
        <f t="shared" si="271"/>
        <v>#NUM!</v>
      </c>
      <c r="BH113" s="265" t="e">
        <f t="shared" si="271"/>
        <v>#NUM!</v>
      </c>
      <c r="BI113" s="265" t="e">
        <f t="shared" si="271"/>
        <v>#NUM!</v>
      </c>
      <c r="BJ113" s="265" t="e">
        <f t="shared" si="271"/>
        <v>#NUM!</v>
      </c>
      <c r="BK113" s="265" t="e">
        <f t="shared" si="271"/>
        <v>#NUM!</v>
      </c>
      <c r="BL113" s="265" t="e">
        <f t="shared" si="271"/>
        <v>#NUM!</v>
      </c>
      <c r="BM113" s="265" t="e">
        <f t="shared" si="271"/>
        <v>#NUM!</v>
      </c>
      <c r="BN113" s="265" t="e">
        <f t="shared" si="271"/>
        <v>#NUM!</v>
      </c>
      <c r="BO113" s="265" t="e">
        <f t="shared" si="271"/>
        <v>#NUM!</v>
      </c>
      <c r="BP113" s="265" t="e">
        <f t="shared" si="271"/>
        <v>#NUM!</v>
      </c>
      <c r="BQ113" s="265" t="e">
        <f t="shared" si="271"/>
        <v>#NUM!</v>
      </c>
      <c r="BR113" s="265" t="e">
        <f t="shared" si="271"/>
        <v>#NUM!</v>
      </c>
      <c r="BS113" s="265" t="e">
        <f t="shared" si="271"/>
        <v>#NUM!</v>
      </c>
      <c r="BT113" s="265" t="e">
        <f t="shared" si="271"/>
        <v>#NUM!</v>
      </c>
      <c r="BU113" s="265" t="e">
        <f t="shared" si="271"/>
        <v>#NUM!</v>
      </c>
      <c r="BV113" s="265" t="e">
        <f t="shared" ref="BV113:EG113" si="272">IF(AND(BV110=1, BU110=0), $E$119,0)</f>
        <v>#NUM!</v>
      </c>
      <c r="BW113" s="265" t="e">
        <f t="shared" si="272"/>
        <v>#NUM!</v>
      </c>
      <c r="BX113" s="265" t="e">
        <f t="shared" si="272"/>
        <v>#NUM!</v>
      </c>
      <c r="BY113" s="265" t="e">
        <f t="shared" si="272"/>
        <v>#NUM!</v>
      </c>
      <c r="BZ113" s="265" t="e">
        <f t="shared" si="272"/>
        <v>#NUM!</v>
      </c>
      <c r="CA113" s="265" t="e">
        <f t="shared" si="272"/>
        <v>#NUM!</v>
      </c>
      <c r="CB113" s="265" t="e">
        <f t="shared" si="272"/>
        <v>#NUM!</v>
      </c>
      <c r="CC113" s="265" t="e">
        <f t="shared" si="272"/>
        <v>#NUM!</v>
      </c>
      <c r="CD113" s="265" t="e">
        <f t="shared" si="272"/>
        <v>#NUM!</v>
      </c>
      <c r="CE113" s="265" t="e">
        <f t="shared" si="272"/>
        <v>#NUM!</v>
      </c>
      <c r="CF113" s="265" t="e">
        <f t="shared" si="272"/>
        <v>#NUM!</v>
      </c>
      <c r="CG113" s="265" t="e">
        <f t="shared" si="272"/>
        <v>#NUM!</v>
      </c>
      <c r="CH113" s="265" t="e">
        <f t="shared" si="272"/>
        <v>#NUM!</v>
      </c>
      <c r="CI113" s="265" t="e">
        <f t="shared" si="272"/>
        <v>#NUM!</v>
      </c>
      <c r="CJ113" s="265" t="e">
        <f t="shared" si="272"/>
        <v>#NUM!</v>
      </c>
      <c r="CK113" s="265" t="e">
        <f t="shared" si="272"/>
        <v>#NUM!</v>
      </c>
      <c r="CL113" s="265" t="e">
        <f t="shared" si="272"/>
        <v>#NUM!</v>
      </c>
      <c r="CM113" s="265" t="e">
        <f t="shared" si="272"/>
        <v>#NUM!</v>
      </c>
      <c r="CN113" s="265" t="e">
        <f t="shared" si="272"/>
        <v>#NUM!</v>
      </c>
      <c r="CO113" s="265" t="e">
        <f t="shared" si="272"/>
        <v>#NUM!</v>
      </c>
      <c r="CP113" s="265" t="e">
        <f t="shared" si="272"/>
        <v>#NUM!</v>
      </c>
      <c r="CQ113" s="265" t="e">
        <f t="shared" si="272"/>
        <v>#NUM!</v>
      </c>
      <c r="CR113" s="265" t="e">
        <f t="shared" si="272"/>
        <v>#NUM!</v>
      </c>
      <c r="CS113" s="265" t="e">
        <f t="shared" si="272"/>
        <v>#NUM!</v>
      </c>
      <c r="CT113" s="265" t="e">
        <f t="shared" si="272"/>
        <v>#NUM!</v>
      </c>
      <c r="CU113" s="265" t="e">
        <f t="shared" si="272"/>
        <v>#NUM!</v>
      </c>
      <c r="CV113" s="265" t="e">
        <f t="shared" si="272"/>
        <v>#NUM!</v>
      </c>
      <c r="CW113" s="265" t="e">
        <f t="shared" si="272"/>
        <v>#NUM!</v>
      </c>
      <c r="CX113" s="265" t="e">
        <f t="shared" si="272"/>
        <v>#NUM!</v>
      </c>
      <c r="CY113" s="265" t="e">
        <f t="shared" si="272"/>
        <v>#NUM!</v>
      </c>
      <c r="CZ113" s="265" t="e">
        <f t="shared" si="272"/>
        <v>#NUM!</v>
      </c>
      <c r="DA113" s="265" t="e">
        <f t="shared" si="272"/>
        <v>#NUM!</v>
      </c>
      <c r="DB113" s="265" t="e">
        <f t="shared" si="272"/>
        <v>#NUM!</v>
      </c>
      <c r="DC113" s="265" t="e">
        <f t="shared" si="272"/>
        <v>#NUM!</v>
      </c>
      <c r="DD113" s="265" t="e">
        <f t="shared" si="272"/>
        <v>#NUM!</v>
      </c>
      <c r="DE113" s="265" t="e">
        <f t="shared" si="272"/>
        <v>#NUM!</v>
      </c>
      <c r="DF113" s="265" t="e">
        <f t="shared" si="272"/>
        <v>#NUM!</v>
      </c>
      <c r="DG113" s="265" t="e">
        <f t="shared" si="272"/>
        <v>#NUM!</v>
      </c>
      <c r="DH113" s="265" t="e">
        <f t="shared" si="272"/>
        <v>#NUM!</v>
      </c>
      <c r="DI113" s="265" t="e">
        <f t="shared" si="272"/>
        <v>#NUM!</v>
      </c>
      <c r="DJ113" s="265" t="e">
        <f t="shared" si="272"/>
        <v>#NUM!</v>
      </c>
      <c r="DK113" s="265" t="e">
        <f t="shared" si="272"/>
        <v>#NUM!</v>
      </c>
      <c r="DL113" s="265" t="e">
        <f t="shared" si="272"/>
        <v>#NUM!</v>
      </c>
      <c r="DM113" s="265" t="e">
        <f t="shared" si="272"/>
        <v>#NUM!</v>
      </c>
      <c r="DN113" s="265" t="e">
        <f t="shared" si="272"/>
        <v>#NUM!</v>
      </c>
      <c r="DO113" s="265" t="e">
        <f t="shared" si="272"/>
        <v>#NUM!</v>
      </c>
      <c r="DP113" s="265" t="e">
        <f t="shared" si="272"/>
        <v>#NUM!</v>
      </c>
      <c r="DQ113" s="265" t="e">
        <f t="shared" si="272"/>
        <v>#NUM!</v>
      </c>
      <c r="DR113" s="265" t="e">
        <f t="shared" si="272"/>
        <v>#NUM!</v>
      </c>
      <c r="DS113" s="265" t="e">
        <f t="shared" si="272"/>
        <v>#NUM!</v>
      </c>
      <c r="DT113" s="265" t="e">
        <f t="shared" si="272"/>
        <v>#NUM!</v>
      </c>
      <c r="DU113" s="265" t="e">
        <f t="shared" si="272"/>
        <v>#NUM!</v>
      </c>
      <c r="DV113" s="265" t="e">
        <f t="shared" si="272"/>
        <v>#NUM!</v>
      </c>
      <c r="DW113" s="265" t="e">
        <f t="shared" si="272"/>
        <v>#NUM!</v>
      </c>
      <c r="DX113" s="265" t="e">
        <f t="shared" si="272"/>
        <v>#NUM!</v>
      </c>
      <c r="DY113" s="265" t="e">
        <f t="shared" si="272"/>
        <v>#NUM!</v>
      </c>
      <c r="DZ113" s="265" t="e">
        <f t="shared" si="272"/>
        <v>#NUM!</v>
      </c>
      <c r="EA113" s="265" t="e">
        <f t="shared" si="272"/>
        <v>#NUM!</v>
      </c>
      <c r="EB113" s="265" t="e">
        <f t="shared" si="272"/>
        <v>#NUM!</v>
      </c>
      <c r="EC113" s="265" t="e">
        <f t="shared" si="272"/>
        <v>#NUM!</v>
      </c>
      <c r="ED113" s="265" t="e">
        <f t="shared" si="272"/>
        <v>#NUM!</v>
      </c>
      <c r="EE113" s="265" t="e">
        <f t="shared" si="272"/>
        <v>#NUM!</v>
      </c>
      <c r="EF113" s="265" t="e">
        <f t="shared" si="272"/>
        <v>#NUM!</v>
      </c>
      <c r="EG113" s="265" t="e">
        <f t="shared" si="272"/>
        <v>#NUM!</v>
      </c>
      <c r="EH113" s="265" t="e">
        <f t="shared" ref="EH113:GS113" si="273">IF(AND(EH110=1, EG110=0), $E$119,0)</f>
        <v>#NUM!</v>
      </c>
      <c r="EI113" s="265" t="e">
        <f t="shared" si="273"/>
        <v>#NUM!</v>
      </c>
      <c r="EJ113" s="265" t="e">
        <f t="shared" si="273"/>
        <v>#NUM!</v>
      </c>
      <c r="EK113" s="265" t="e">
        <f t="shared" si="273"/>
        <v>#NUM!</v>
      </c>
      <c r="EL113" s="265" t="e">
        <f t="shared" si="273"/>
        <v>#NUM!</v>
      </c>
      <c r="EM113" s="265" t="e">
        <f t="shared" si="273"/>
        <v>#NUM!</v>
      </c>
      <c r="EN113" s="265" t="e">
        <f t="shared" si="273"/>
        <v>#NUM!</v>
      </c>
      <c r="EO113" s="265" t="e">
        <f t="shared" si="273"/>
        <v>#NUM!</v>
      </c>
      <c r="EP113" s="265" t="e">
        <f t="shared" si="273"/>
        <v>#NUM!</v>
      </c>
      <c r="EQ113" s="265" t="e">
        <f t="shared" si="273"/>
        <v>#NUM!</v>
      </c>
      <c r="ER113" s="265" t="e">
        <f t="shared" si="273"/>
        <v>#NUM!</v>
      </c>
      <c r="ES113" s="265" t="e">
        <f t="shared" si="273"/>
        <v>#NUM!</v>
      </c>
      <c r="ET113" s="265" t="e">
        <f t="shared" si="273"/>
        <v>#NUM!</v>
      </c>
      <c r="EU113" s="265" t="e">
        <f t="shared" si="273"/>
        <v>#NUM!</v>
      </c>
      <c r="EV113" s="265" t="e">
        <f t="shared" si="273"/>
        <v>#NUM!</v>
      </c>
      <c r="EW113" s="265" t="e">
        <f t="shared" si="273"/>
        <v>#NUM!</v>
      </c>
      <c r="EX113" s="265" t="e">
        <f t="shared" si="273"/>
        <v>#NUM!</v>
      </c>
      <c r="EY113" s="265" t="e">
        <f t="shared" si="273"/>
        <v>#NUM!</v>
      </c>
      <c r="EZ113" s="265" t="e">
        <f t="shared" si="273"/>
        <v>#NUM!</v>
      </c>
      <c r="FA113" s="265" t="e">
        <f t="shared" si="273"/>
        <v>#NUM!</v>
      </c>
      <c r="FB113" s="265" t="e">
        <f t="shared" si="273"/>
        <v>#NUM!</v>
      </c>
      <c r="FC113" s="265" t="e">
        <f t="shared" si="273"/>
        <v>#NUM!</v>
      </c>
      <c r="FD113" s="265" t="e">
        <f t="shared" si="273"/>
        <v>#NUM!</v>
      </c>
      <c r="FE113" s="265" t="e">
        <f t="shared" si="273"/>
        <v>#NUM!</v>
      </c>
      <c r="FF113" s="265" t="e">
        <f t="shared" si="273"/>
        <v>#NUM!</v>
      </c>
      <c r="FG113" s="265" t="e">
        <f t="shared" si="273"/>
        <v>#NUM!</v>
      </c>
      <c r="FH113" s="265" t="e">
        <f t="shared" si="273"/>
        <v>#NUM!</v>
      </c>
      <c r="FI113" s="265" t="e">
        <f t="shared" si="273"/>
        <v>#NUM!</v>
      </c>
      <c r="FJ113" s="265" t="e">
        <f t="shared" si="273"/>
        <v>#NUM!</v>
      </c>
      <c r="FK113" s="265" t="e">
        <f t="shared" si="273"/>
        <v>#NUM!</v>
      </c>
      <c r="FL113" s="265" t="e">
        <f t="shared" si="273"/>
        <v>#NUM!</v>
      </c>
      <c r="FM113" s="265" t="e">
        <f t="shared" si="273"/>
        <v>#NUM!</v>
      </c>
      <c r="FN113" s="265" t="e">
        <f t="shared" si="273"/>
        <v>#NUM!</v>
      </c>
      <c r="FO113" s="265" t="e">
        <f t="shared" si="273"/>
        <v>#NUM!</v>
      </c>
      <c r="FP113" s="265" t="e">
        <f t="shared" si="273"/>
        <v>#NUM!</v>
      </c>
      <c r="FQ113" s="265" t="e">
        <f t="shared" si="273"/>
        <v>#NUM!</v>
      </c>
      <c r="FR113" s="265" t="e">
        <f t="shared" si="273"/>
        <v>#NUM!</v>
      </c>
      <c r="FS113" s="265" t="e">
        <f t="shared" si="273"/>
        <v>#NUM!</v>
      </c>
      <c r="FT113" s="265" t="e">
        <f t="shared" si="273"/>
        <v>#NUM!</v>
      </c>
      <c r="FU113" s="265" t="e">
        <f t="shared" si="273"/>
        <v>#NUM!</v>
      </c>
      <c r="FV113" s="265" t="e">
        <f t="shared" si="273"/>
        <v>#NUM!</v>
      </c>
      <c r="FW113" s="265" t="e">
        <f t="shared" si="273"/>
        <v>#NUM!</v>
      </c>
      <c r="FX113" s="265" t="e">
        <f t="shared" si="273"/>
        <v>#NUM!</v>
      </c>
      <c r="FY113" s="265" t="e">
        <f t="shared" si="273"/>
        <v>#NUM!</v>
      </c>
      <c r="FZ113" s="265" t="e">
        <f t="shared" si="273"/>
        <v>#NUM!</v>
      </c>
      <c r="GA113" s="265" t="e">
        <f t="shared" si="273"/>
        <v>#NUM!</v>
      </c>
      <c r="GB113" s="265" t="e">
        <f t="shared" si="273"/>
        <v>#NUM!</v>
      </c>
      <c r="GC113" s="265" t="e">
        <f t="shared" si="273"/>
        <v>#NUM!</v>
      </c>
      <c r="GD113" s="265" t="e">
        <f t="shared" si="273"/>
        <v>#NUM!</v>
      </c>
      <c r="GE113" s="265" t="e">
        <f t="shared" si="273"/>
        <v>#NUM!</v>
      </c>
      <c r="GF113" s="265" t="e">
        <f t="shared" si="273"/>
        <v>#NUM!</v>
      </c>
      <c r="GG113" s="265" t="e">
        <f t="shared" si="273"/>
        <v>#NUM!</v>
      </c>
      <c r="GH113" s="265" t="e">
        <f t="shared" si="273"/>
        <v>#NUM!</v>
      </c>
      <c r="GI113" s="265" t="e">
        <f t="shared" si="273"/>
        <v>#NUM!</v>
      </c>
      <c r="GJ113" s="265" t="e">
        <f t="shared" si="273"/>
        <v>#NUM!</v>
      </c>
      <c r="GK113" s="265" t="e">
        <f t="shared" si="273"/>
        <v>#NUM!</v>
      </c>
      <c r="GL113" s="265" t="e">
        <f t="shared" si="273"/>
        <v>#NUM!</v>
      </c>
      <c r="GM113" s="265" t="e">
        <f t="shared" si="273"/>
        <v>#NUM!</v>
      </c>
      <c r="GN113" s="265" t="e">
        <f t="shared" si="273"/>
        <v>#NUM!</v>
      </c>
      <c r="GO113" s="265" t="e">
        <f t="shared" si="273"/>
        <v>#NUM!</v>
      </c>
      <c r="GP113" s="265" t="e">
        <f t="shared" si="273"/>
        <v>#NUM!</v>
      </c>
      <c r="GQ113" s="265" t="e">
        <f t="shared" si="273"/>
        <v>#NUM!</v>
      </c>
      <c r="GR113" s="265" t="e">
        <f t="shared" si="273"/>
        <v>#NUM!</v>
      </c>
      <c r="GS113" s="265" t="e">
        <f t="shared" si="273"/>
        <v>#NUM!</v>
      </c>
      <c r="GT113" s="265" t="e">
        <f t="shared" ref="GT113:JE113" si="274">IF(AND(GT110=1, GS110=0), $E$119,0)</f>
        <v>#NUM!</v>
      </c>
      <c r="GU113" s="265" t="e">
        <f t="shared" si="274"/>
        <v>#NUM!</v>
      </c>
      <c r="GV113" s="265" t="e">
        <f t="shared" si="274"/>
        <v>#NUM!</v>
      </c>
      <c r="GW113" s="265" t="e">
        <f t="shared" si="274"/>
        <v>#NUM!</v>
      </c>
      <c r="GX113" s="265" t="e">
        <f t="shared" si="274"/>
        <v>#NUM!</v>
      </c>
      <c r="GY113" s="265" t="e">
        <f t="shared" si="274"/>
        <v>#NUM!</v>
      </c>
      <c r="GZ113" s="265" t="e">
        <f t="shared" si="274"/>
        <v>#NUM!</v>
      </c>
      <c r="HA113" s="265" t="e">
        <f t="shared" si="274"/>
        <v>#NUM!</v>
      </c>
      <c r="HB113" s="265" t="e">
        <f t="shared" si="274"/>
        <v>#NUM!</v>
      </c>
      <c r="HC113" s="265" t="e">
        <f t="shared" si="274"/>
        <v>#NUM!</v>
      </c>
      <c r="HD113" s="265" t="e">
        <f t="shared" si="274"/>
        <v>#NUM!</v>
      </c>
      <c r="HE113" s="265" t="e">
        <f t="shared" si="274"/>
        <v>#NUM!</v>
      </c>
      <c r="HF113" s="265" t="e">
        <f t="shared" si="274"/>
        <v>#NUM!</v>
      </c>
      <c r="HG113" s="265" t="e">
        <f t="shared" si="274"/>
        <v>#NUM!</v>
      </c>
      <c r="HH113" s="265" t="e">
        <f t="shared" si="274"/>
        <v>#NUM!</v>
      </c>
      <c r="HI113" s="265" t="e">
        <f t="shared" si="274"/>
        <v>#NUM!</v>
      </c>
      <c r="HJ113" s="265" t="e">
        <f t="shared" si="274"/>
        <v>#NUM!</v>
      </c>
      <c r="HK113" s="265" t="e">
        <f t="shared" si="274"/>
        <v>#NUM!</v>
      </c>
      <c r="HL113" s="265" t="e">
        <f t="shared" si="274"/>
        <v>#NUM!</v>
      </c>
      <c r="HM113" s="265" t="e">
        <f t="shared" si="274"/>
        <v>#NUM!</v>
      </c>
      <c r="HN113" s="265" t="e">
        <f t="shared" si="274"/>
        <v>#NUM!</v>
      </c>
      <c r="HO113" s="265" t="e">
        <f t="shared" si="274"/>
        <v>#NUM!</v>
      </c>
      <c r="HP113" s="265" t="e">
        <f t="shared" si="274"/>
        <v>#NUM!</v>
      </c>
      <c r="HQ113" s="265" t="e">
        <f t="shared" si="274"/>
        <v>#NUM!</v>
      </c>
      <c r="HR113" s="265" t="e">
        <f t="shared" si="274"/>
        <v>#NUM!</v>
      </c>
      <c r="HS113" s="265" t="e">
        <f t="shared" si="274"/>
        <v>#NUM!</v>
      </c>
      <c r="HT113" s="265" t="e">
        <f t="shared" si="274"/>
        <v>#NUM!</v>
      </c>
      <c r="HU113" s="265" t="e">
        <f t="shared" si="274"/>
        <v>#NUM!</v>
      </c>
      <c r="HV113" s="265" t="e">
        <f t="shared" si="274"/>
        <v>#NUM!</v>
      </c>
      <c r="HW113" s="265" t="e">
        <f t="shared" si="274"/>
        <v>#NUM!</v>
      </c>
      <c r="HX113" s="265" t="e">
        <f t="shared" si="274"/>
        <v>#NUM!</v>
      </c>
      <c r="HY113" s="265" t="e">
        <f t="shared" si="274"/>
        <v>#NUM!</v>
      </c>
      <c r="HZ113" s="265" t="e">
        <f t="shared" si="274"/>
        <v>#NUM!</v>
      </c>
      <c r="IA113" s="265" t="e">
        <f t="shared" si="274"/>
        <v>#NUM!</v>
      </c>
      <c r="IB113" s="265" t="e">
        <f t="shared" si="274"/>
        <v>#NUM!</v>
      </c>
      <c r="IC113" s="265" t="e">
        <f t="shared" si="274"/>
        <v>#NUM!</v>
      </c>
      <c r="ID113" s="265" t="e">
        <f t="shared" si="274"/>
        <v>#NUM!</v>
      </c>
      <c r="IE113" s="265" t="e">
        <f t="shared" si="274"/>
        <v>#NUM!</v>
      </c>
      <c r="IF113" s="265" t="e">
        <f t="shared" si="274"/>
        <v>#NUM!</v>
      </c>
      <c r="IG113" s="265" t="e">
        <f t="shared" si="274"/>
        <v>#NUM!</v>
      </c>
      <c r="IH113" s="265" t="e">
        <f t="shared" si="274"/>
        <v>#NUM!</v>
      </c>
      <c r="II113" s="265" t="e">
        <f t="shared" si="274"/>
        <v>#NUM!</v>
      </c>
      <c r="IJ113" s="265" t="e">
        <f t="shared" si="274"/>
        <v>#NUM!</v>
      </c>
      <c r="IK113" s="265" t="e">
        <f t="shared" si="274"/>
        <v>#NUM!</v>
      </c>
      <c r="IL113" s="265" t="e">
        <f t="shared" si="274"/>
        <v>#NUM!</v>
      </c>
      <c r="IM113" s="265" t="e">
        <f t="shared" si="274"/>
        <v>#NUM!</v>
      </c>
      <c r="IN113" s="265" t="e">
        <f t="shared" si="274"/>
        <v>#NUM!</v>
      </c>
      <c r="IO113" s="265" t="e">
        <f t="shared" si="274"/>
        <v>#NUM!</v>
      </c>
      <c r="IP113" s="265" t="e">
        <f t="shared" si="274"/>
        <v>#NUM!</v>
      </c>
      <c r="IQ113" s="265" t="e">
        <f t="shared" si="274"/>
        <v>#NUM!</v>
      </c>
      <c r="IR113" s="265" t="e">
        <f t="shared" si="274"/>
        <v>#NUM!</v>
      </c>
      <c r="IS113" s="265" t="e">
        <f t="shared" si="274"/>
        <v>#NUM!</v>
      </c>
      <c r="IT113" s="265" t="e">
        <f t="shared" si="274"/>
        <v>#NUM!</v>
      </c>
      <c r="IU113" s="265" t="e">
        <f t="shared" si="274"/>
        <v>#NUM!</v>
      </c>
      <c r="IV113" s="265" t="e">
        <f t="shared" si="274"/>
        <v>#NUM!</v>
      </c>
      <c r="IW113" s="265" t="e">
        <f t="shared" si="274"/>
        <v>#NUM!</v>
      </c>
      <c r="IX113" s="265" t="e">
        <f t="shared" si="274"/>
        <v>#NUM!</v>
      </c>
      <c r="IY113" s="265" t="e">
        <f t="shared" si="274"/>
        <v>#NUM!</v>
      </c>
      <c r="IZ113" s="265" t="e">
        <f t="shared" si="274"/>
        <v>#NUM!</v>
      </c>
      <c r="JA113" s="265" t="e">
        <f t="shared" si="274"/>
        <v>#NUM!</v>
      </c>
      <c r="JB113" s="265" t="e">
        <f t="shared" si="274"/>
        <v>#NUM!</v>
      </c>
      <c r="JC113" s="265" t="e">
        <f t="shared" si="274"/>
        <v>#NUM!</v>
      </c>
      <c r="JD113" s="265" t="e">
        <f t="shared" si="274"/>
        <v>#NUM!</v>
      </c>
      <c r="JE113" s="265" t="e">
        <f t="shared" si="274"/>
        <v>#NUM!</v>
      </c>
      <c r="JF113" s="265" t="e">
        <f t="shared" ref="JF113:JL113" si="275">IF(AND(JF110=1, JE110=0), $E$119,0)</f>
        <v>#NUM!</v>
      </c>
      <c r="JG113" s="265" t="e">
        <f t="shared" si="275"/>
        <v>#NUM!</v>
      </c>
      <c r="JH113" s="265" t="e">
        <f t="shared" si="275"/>
        <v>#NUM!</v>
      </c>
      <c r="JI113" s="265" t="e">
        <f t="shared" si="275"/>
        <v>#NUM!</v>
      </c>
      <c r="JJ113" s="265" t="e">
        <f t="shared" si="275"/>
        <v>#NUM!</v>
      </c>
      <c r="JK113" s="265" t="e">
        <f t="shared" si="275"/>
        <v>#NUM!</v>
      </c>
      <c r="JL113" s="265" t="e">
        <f t="shared" si="275"/>
        <v>#NUM!</v>
      </c>
      <c r="JM113" s="92" t="s">
        <v>321</v>
      </c>
    </row>
    <row r="114" spans="2:273" x14ac:dyDescent="0.25">
      <c r="D114" s="92" t="s">
        <v>42</v>
      </c>
      <c r="E114" s="265">
        <f>G103 * Inputs!$F$33</f>
        <v>0</v>
      </c>
      <c r="F114" s="92" t="s">
        <v>22</v>
      </c>
      <c r="G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JM114" s="92" t="s">
        <v>321</v>
      </c>
    </row>
    <row r="115" spans="2:273" x14ac:dyDescent="0.25">
      <c r="D115" s="326" t="s">
        <v>43</v>
      </c>
      <c r="E115" s="270">
        <f>Inputs!F30</f>
        <v>0</v>
      </c>
      <c r="F115" s="92" t="s">
        <v>1</v>
      </c>
      <c r="G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65"/>
      <c r="JM115" s="92" t="s">
        <v>321</v>
      </c>
    </row>
    <row r="116" spans="2:273" x14ac:dyDescent="0.25">
      <c r="D116" s="326" t="s">
        <v>2</v>
      </c>
      <c r="E116" s="327">
        <f>Inputs!F29</f>
        <v>0</v>
      </c>
      <c r="F116" s="92" t="s">
        <v>45</v>
      </c>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65"/>
      <c r="JM116" s="92" t="s">
        <v>321</v>
      </c>
    </row>
    <row r="117" spans="2:273" x14ac:dyDescent="0.25">
      <c r="D117" s="92" t="s">
        <v>44</v>
      </c>
      <c r="E117" s="93" t="e">
        <f>PMT(E115/2,E116*2,-E114,0)</f>
        <v>#NUM!</v>
      </c>
      <c r="F117" s="92" t="s">
        <v>22</v>
      </c>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JM117" s="92" t="s">
        <v>321</v>
      </c>
    </row>
    <row r="118" spans="2:273" x14ac:dyDescent="0.2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65"/>
      <c r="JM118" s="92" t="s">
        <v>321</v>
      </c>
    </row>
    <row r="119" spans="2:273" x14ac:dyDescent="0.25">
      <c r="D119" s="92" t="s">
        <v>40</v>
      </c>
      <c r="E119" s="271">
        <f>E114</f>
        <v>0</v>
      </c>
      <c r="F119" s="92" t="s">
        <v>22</v>
      </c>
      <c r="I119" s="265" t="e">
        <f t="shared" ref="I119:BT119" si="276">IF(I113=0, (IF(I111=0, 0, MAX(C123:H123))), I113)</f>
        <v>#NUM!</v>
      </c>
      <c r="J119" s="265" t="e">
        <f t="shared" si="276"/>
        <v>#NUM!</v>
      </c>
      <c r="K119" s="265" t="e">
        <f t="shared" si="276"/>
        <v>#NUM!</v>
      </c>
      <c r="L119" s="265" t="e">
        <f t="shared" si="276"/>
        <v>#NUM!</v>
      </c>
      <c r="M119" s="265" t="e">
        <f t="shared" si="276"/>
        <v>#NUM!</v>
      </c>
      <c r="N119" s="265" t="e">
        <f t="shared" si="276"/>
        <v>#NUM!</v>
      </c>
      <c r="O119" s="265" t="e">
        <f t="shared" si="276"/>
        <v>#NUM!</v>
      </c>
      <c r="P119" s="265" t="e">
        <f t="shared" si="276"/>
        <v>#NUM!</v>
      </c>
      <c r="Q119" s="265" t="e">
        <f t="shared" si="276"/>
        <v>#NUM!</v>
      </c>
      <c r="R119" s="265" t="e">
        <f t="shared" si="276"/>
        <v>#NUM!</v>
      </c>
      <c r="S119" s="265" t="e">
        <f t="shared" si="276"/>
        <v>#NUM!</v>
      </c>
      <c r="T119" s="265" t="e">
        <f t="shared" si="276"/>
        <v>#NUM!</v>
      </c>
      <c r="U119" s="265" t="e">
        <f t="shared" si="276"/>
        <v>#NUM!</v>
      </c>
      <c r="V119" s="265" t="e">
        <f t="shared" si="276"/>
        <v>#NUM!</v>
      </c>
      <c r="W119" s="265" t="e">
        <f t="shared" si="276"/>
        <v>#NUM!</v>
      </c>
      <c r="X119" s="265" t="e">
        <f t="shared" si="276"/>
        <v>#NUM!</v>
      </c>
      <c r="Y119" s="265" t="e">
        <f t="shared" si="276"/>
        <v>#NUM!</v>
      </c>
      <c r="Z119" s="265" t="e">
        <f t="shared" si="276"/>
        <v>#NUM!</v>
      </c>
      <c r="AA119" s="265" t="e">
        <f t="shared" si="276"/>
        <v>#NUM!</v>
      </c>
      <c r="AB119" s="265" t="e">
        <f t="shared" si="276"/>
        <v>#NUM!</v>
      </c>
      <c r="AC119" s="265" t="e">
        <f t="shared" si="276"/>
        <v>#NUM!</v>
      </c>
      <c r="AD119" s="265" t="e">
        <f t="shared" si="276"/>
        <v>#NUM!</v>
      </c>
      <c r="AE119" s="265" t="e">
        <f t="shared" si="276"/>
        <v>#NUM!</v>
      </c>
      <c r="AF119" s="265" t="e">
        <f t="shared" si="276"/>
        <v>#NUM!</v>
      </c>
      <c r="AG119" s="265" t="e">
        <f t="shared" si="276"/>
        <v>#NUM!</v>
      </c>
      <c r="AH119" s="265" t="e">
        <f t="shared" si="276"/>
        <v>#NUM!</v>
      </c>
      <c r="AI119" s="265" t="e">
        <f t="shared" si="276"/>
        <v>#NUM!</v>
      </c>
      <c r="AJ119" s="265" t="e">
        <f t="shared" si="276"/>
        <v>#NUM!</v>
      </c>
      <c r="AK119" s="265" t="e">
        <f t="shared" si="276"/>
        <v>#NUM!</v>
      </c>
      <c r="AL119" s="265" t="e">
        <f t="shared" si="276"/>
        <v>#NUM!</v>
      </c>
      <c r="AM119" s="265" t="e">
        <f t="shared" si="276"/>
        <v>#NUM!</v>
      </c>
      <c r="AN119" s="265" t="e">
        <f t="shared" si="276"/>
        <v>#NUM!</v>
      </c>
      <c r="AO119" s="265" t="e">
        <f t="shared" si="276"/>
        <v>#NUM!</v>
      </c>
      <c r="AP119" s="265" t="e">
        <f t="shared" si="276"/>
        <v>#NUM!</v>
      </c>
      <c r="AQ119" s="265" t="e">
        <f t="shared" si="276"/>
        <v>#NUM!</v>
      </c>
      <c r="AR119" s="265" t="e">
        <f t="shared" si="276"/>
        <v>#NUM!</v>
      </c>
      <c r="AS119" s="265" t="e">
        <f t="shared" si="276"/>
        <v>#NUM!</v>
      </c>
      <c r="AT119" s="265" t="e">
        <f t="shared" si="276"/>
        <v>#NUM!</v>
      </c>
      <c r="AU119" s="265" t="e">
        <f t="shared" si="276"/>
        <v>#NUM!</v>
      </c>
      <c r="AV119" s="265" t="e">
        <f t="shared" si="276"/>
        <v>#NUM!</v>
      </c>
      <c r="AW119" s="265" t="e">
        <f t="shared" si="276"/>
        <v>#NUM!</v>
      </c>
      <c r="AX119" s="265" t="e">
        <f t="shared" si="276"/>
        <v>#NUM!</v>
      </c>
      <c r="AY119" s="265" t="e">
        <f t="shared" si="276"/>
        <v>#NUM!</v>
      </c>
      <c r="AZ119" s="265" t="e">
        <f t="shared" si="276"/>
        <v>#NUM!</v>
      </c>
      <c r="BA119" s="265" t="e">
        <f t="shared" si="276"/>
        <v>#NUM!</v>
      </c>
      <c r="BB119" s="265" t="e">
        <f t="shared" si="276"/>
        <v>#NUM!</v>
      </c>
      <c r="BC119" s="265" t="e">
        <f t="shared" si="276"/>
        <v>#NUM!</v>
      </c>
      <c r="BD119" s="265" t="e">
        <f t="shared" si="276"/>
        <v>#NUM!</v>
      </c>
      <c r="BE119" s="265" t="e">
        <f t="shared" si="276"/>
        <v>#NUM!</v>
      </c>
      <c r="BF119" s="265" t="e">
        <f t="shared" si="276"/>
        <v>#NUM!</v>
      </c>
      <c r="BG119" s="265" t="e">
        <f t="shared" si="276"/>
        <v>#NUM!</v>
      </c>
      <c r="BH119" s="265" t="e">
        <f t="shared" si="276"/>
        <v>#NUM!</v>
      </c>
      <c r="BI119" s="265" t="e">
        <f t="shared" si="276"/>
        <v>#NUM!</v>
      </c>
      <c r="BJ119" s="265" t="e">
        <f t="shared" si="276"/>
        <v>#NUM!</v>
      </c>
      <c r="BK119" s="265" t="e">
        <f t="shared" si="276"/>
        <v>#NUM!</v>
      </c>
      <c r="BL119" s="265" t="e">
        <f t="shared" si="276"/>
        <v>#NUM!</v>
      </c>
      <c r="BM119" s="265" t="e">
        <f t="shared" si="276"/>
        <v>#NUM!</v>
      </c>
      <c r="BN119" s="265" t="e">
        <f t="shared" si="276"/>
        <v>#NUM!</v>
      </c>
      <c r="BO119" s="265" t="e">
        <f t="shared" si="276"/>
        <v>#NUM!</v>
      </c>
      <c r="BP119" s="265" t="e">
        <f t="shared" si="276"/>
        <v>#NUM!</v>
      </c>
      <c r="BQ119" s="265" t="e">
        <f t="shared" si="276"/>
        <v>#NUM!</v>
      </c>
      <c r="BR119" s="265" t="e">
        <f t="shared" si="276"/>
        <v>#NUM!</v>
      </c>
      <c r="BS119" s="265" t="e">
        <f t="shared" si="276"/>
        <v>#NUM!</v>
      </c>
      <c r="BT119" s="265" t="e">
        <f t="shared" si="276"/>
        <v>#NUM!</v>
      </c>
      <c r="BU119" s="265" t="e">
        <f t="shared" ref="BU119:EF119" si="277">IF(BU113=0, (IF(BU111=0, 0, MAX(BO123:BT123))), BU113)</f>
        <v>#NUM!</v>
      </c>
      <c r="BV119" s="265" t="e">
        <f t="shared" si="277"/>
        <v>#NUM!</v>
      </c>
      <c r="BW119" s="265" t="e">
        <f t="shared" si="277"/>
        <v>#NUM!</v>
      </c>
      <c r="BX119" s="265" t="e">
        <f t="shared" si="277"/>
        <v>#NUM!</v>
      </c>
      <c r="BY119" s="265" t="e">
        <f t="shared" si="277"/>
        <v>#NUM!</v>
      </c>
      <c r="BZ119" s="265" t="e">
        <f t="shared" si="277"/>
        <v>#NUM!</v>
      </c>
      <c r="CA119" s="265" t="e">
        <f t="shared" si="277"/>
        <v>#NUM!</v>
      </c>
      <c r="CB119" s="265" t="e">
        <f t="shared" si="277"/>
        <v>#NUM!</v>
      </c>
      <c r="CC119" s="265" t="e">
        <f t="shared" si="277"/>
        <v>#NUM!</v>
      </c>
      <c r="CD119" s="265" t="e">
        <f t="shared" si="277"/>
        <v>#NUM!</v>
      </c>
      <c r="CE119" s="265" t="e">
        <f t="shared" si="277"/>
        <v>#NUM!</v>
      </c>
      <c r="CF119" s="265" t="e">
        <f t="shared" si="277"/>
        <v>#NUM!</v>
      </c>
      <c r="CG119" s="265" t="e">
        <f t="shared" si="277"/>
        <v>#NUM!</v>
      </c>
      <c r="CH119" s="265" t="e">
        <f t="shared" si="277"/>
        <v>#NUM!</v>
      </c>
      <c r="CI119" s="265" t="e">
        <f t="shared" si="277"/>
        <v>#NUM!</v>
      </c>
      <c r="CJ119" s="265" t="e">
        <f t="shared" si="277"/>
        <v>#NUM!</v>
      </c>
      <c r="CK119" s="265" t="e">
        <f t="shared" si="277"/>
        <v>#NUM!</v>
      </c>
      <c r="CL119" s="265" t="e">
        <f t="shared" si="277"/>
        <v>#NUM!</v>
      </c>
      <c r="CM119" s="265" t="e">
        <f t="shared" si="277"/>
        <v>#NUM!</v>
      </c>
      <c r="CN119" s="265" t="e">
        <f t="shared" si="277"/>
        <v>#NUM!</v>
      </c>
      <c r="CO119" s="265" t="e">
        <f t="shared" si="277"/>
        <v>#NUM!</v>
      </c>
      <c r="CP119" s="265" t="e">
        <f t="shared" si="277"/>
        <v>#NUM!</v>
      </c>
      <c r="CQ119" s="265" t="e">
        <f t="shared" si="277"/>
        <v>#NUM!</v>
      </c>
      <c r="CR119" s="265" t="e">
        <f t="shared" si="277"/>
        <v>#NUM!</v>
      </c>
      <c r="CS119" s="265" t="e">
        <f t="shared" si="277"/>
        <v>#NUM!</v>
      </c>
      <c r="CT119" s="265" t="e">
        <f t="shared" si="277"/>
        <v>#NUM!</v>
      </c>
      <c r="CU119" s="265" t="e">
        <f t="shared" si="277"/>
        <v>#NUM!</v>
      </c>
      <c r="CV119" s="265" t="e">
        <f t="shared" si="277"/>
        <v>#NUM!</v>
      </c>
      <c r="CW119" s="265" t="e">
        <f t="shared" si="277"/>
        <v>#NUM!</v>
      </c>
      <c r="CX119" s="265" t="e">
        <f t="shared" si="277"/>
        <v>#NUM!</v>
      </c>
      <c r="CY119" s="265" t="e">
        <f t="shared" si="277"/>
        <v>#NUM!</v>
      </c>
      <c r="CZ119" s="265" t="e">
        <f t="shared" si="277"/>
        <v>#NUM!</v>
      </c>
      <c r="DA119" s="265" t="e">
        <f t="shared" si="277"/>
        <v>#NUM!</v>
      </c>
      <c r="DB119" s="265" t="e">
        <f t="shared" si="277"/>
        <v>#NUM!</v>
      </c>
      <c r="DC119" s="265" t="e">
        <f t="shared" si="277"/>
        <v>#NUM!</v>
      </c>
      <c r="DD119" s="265" t="e">
        <f t="shared" si="277"/>
        <v>#NUM!</v>
      </c>
      <c r="DE119" s="265" t="e">
        <f t="shared" si="277"/>
        <v>#NUM!</v>
      </c>
      <c r="DF119" s="265" t="e">
        <f t="shared" si="277"/>
        <v>#NUM!</v>
      </c>
      <c r="DG119" s="265" t="e">
        <f t="shared" si="277"/>
        <v>#NUM!</v>
      </c>
      <c r="DH119" s="265" t="e">
        <f t="shared" si="277"/>
        <v>#NUM!</v>
      </c>
      <c r="DI119" s="265" t="e">
        <f t="shared" si="277"/>
        <v>#NUM!</v>
      </c>
      <c r="DJ119" s="265" t="e">
        <f t="shared" si="277"/>
        <v>#NUM!</v>
      </c>
      <c r="DK119" s="265" t="e">
        <f t="shared" si="277"/>
        <v>#NUM!</v>
      </c>
      <c r="DL119" s="265" t="e">
        <f t="shared" si="277"/>
        <v>#NUM!</v>
      </c>
      <c r="DM119" s="265" t="e">
        <f t="shared" si="277"/>
        <v>#NUM!</v>
      </c>
      <c r="DN119" s="265" t="e">
        <f t="shared" si="277"/>
        <v>#NUM!</v>
      </c>
      <c r="DO119" s="265" t="e">
        <f t="shared" si="277"/>
        <v>#NUM!</v>
      </c>
      <c r="DP119" s="265" t="e">
        <f t="shared" si="277"/>
        <v>#NUM!</v>
      </c>
      <c r="DQ119" s="265" t="e">
        <f t="shared" si="277"/>
        <v>#NUM!</v>
      </c>
      <c r="DR119" s="265" t="e">
        <f t="shared" si="277"/>
        <v>#NUM!</v>
      </c>
      <c r="DS119" s="265" t="e">
        <f t="shared" si="277"/>
        <v>#NUM!</v>
      </c>
      <c r="DT119" s="265" t="e">
        <f t="shared" si="277"/>
        <v>#NUM!</v>
      </c>
      <c r="DU119" s="265" t="e">
        <f t="shared" si="277"/>
        <v>#NUM!</v>
      </c>
      <c r="DV119" s="265" t="e">
        <f t="shared" si="277"/>
        <v>#NUM!</v>
      </c>
      <c r="DW119" s="265" t="e">
        <f t="shared" si="277"/>
        <v>#NUM!</v>
      </c>
      <c r="DX119" s="265" t="e">
        <f t="shared" si="277"/>
        <v>#NUM!</v>
      </c>
      <c r="DY119" s="265" t="e">
        <f t="shared" si="277"/>
        <v>#NUM!</v>
      </c>
      <c r="DZ119" s="265" t="e">
        <f t="shared" si="277"/>
        <v>#NUM!</v>
      </c>
      <c r="EA119" s="265" t="e">
        <f t="shared" si="277"/>
        <v>#NUM!</v>
      </c>
      <c r="EB119" s="265" t="e">
        <f t="shared" si="277"/>
        <v>#NUM!</v>
      </c>
      <c r="EC119" s="265" t="e">
        <f t="shared" si="277"/>
        <v>#NUM!</v>
      </c>
      <c r="ED119" s="265" t="e">
        <f t="shared" si="277"/>
        <v>#NUM!</v>
      </c>
      <c r="EE119" s="265" t="e">
        <f t="shared" si="277"/>
        <v>#NUM!</v>
      </c>
      <c r="EF119" s="265" t="e">
        <f t="shared" si="277"/>
        <v>#NUM!</v>
      </c>
      <c r="EG119" s="265" t="e">
        <f t="shared" ref="EG119:GR119" si="278">IF(EG113=0, (IF(EG111=0, 0, MAX(EA123:EF123))), EG113)</f>
        <v>#NUM!</v>
      </c>
      <c r="EH119" s="265" t="e">
        <f t="shared" si="278"/>
        <v>#NUM!</v>
      </c>
      <c r="EI119" s="265" t="e">
        <f t="shared" si="278"/>
        <v>#NUM!</v>
      </c>
      <c r="EJ119" s="265" t="e">
        <f t="shared" si="278"/>
        <v>#NUM!</v>
      </c>
      <c r="EK119" s="265" t="e">
        <f t="shared" si="278"/>
        <v>#NUM!</v>
      </c>
      <c r="EL119" s="265" t="e">
        <f t="shared" si="278"/>
        <v>#NUM!</v>
      </c>
      <c r="EM119" s="265" t="e">
        <f t="shared" si="278"/>
        <v>#NUM!</v>
      </c>
      <c r="EN119" s="265" t="e">
        <f t="shared" si="278"/>
        <v>#NUM!</v>
      </c>
      <c r="EO119" s="265" t="e">
        <f t="shared" si="278"/>
        <v>#NUM!</v>
      </c>
      <c r="EP119" s="265" t="e">
        <f t="shared" si="278"/>
        <v>#NUM!</v>
      </c>
      <c r="EQ119" s="265" t="e">
        <f t="shared" si="278"/>
        <v>#NUM!</v>
      </c>
      <c r="ER119" s="265" t="e">
        <f t="shared" si="278"/>
        <v>#NUM!</v>
      </c>
      <c r="ES119" s="265" t="e">
        <f t="shared" si="278"/>
        <v>#NUM!</v>
      </c>
      <c r="ET119" s="265" t="e">
        <f t="shared" si="278"/>
        <v>#NUM!</v>
      </c>
      <c r="EU119" s="265" t="e">
        <f t="shared" si="278"/>
        <v>#NUM!</v>
      </c>
      <c r="EV119" s="265" t="e">
        <f t="shared" si="278"/>
        <v>#NUM!</v>
      </c>
      <c r="EW119" s="265" t="e">
        <f t="shared" si="278"/>
        <v>#NUM!</v>
      </c>
      <c r="EX119" s="265" t="e">
        <f t="shared" si="278"/>
        <v>#NUM!</v>
      </c>
      <c r="EY119" s="265" t="e">
        <f t="shared" si="278"/>
        <v>#NUM!</v>
      </c>
      <c r="EZ119" s="265" t="e">
        <f t="shared" si="278"/>
        <v>#NUM!</v>
      </c>
      <c r="FA119" s="265" t="e">
        <f t="shared" si="278"/>
        <v>#NUM!</v>
      </c>
      <c r="FB119" s="265" t="e">
        <f t="shared" si="278"/>
        <v>#NUM!</v>
      </c>
      <c r="FC119" s="265" t="e">
        <f t="shared" si="278"/>
        <v>#NUM!</v>
      </c>
      <c r="FD119" s="265" t="e">
        <f t="shared" si="278"/>
        <v>#NUM!</v>
      </c>
      <c r="FE119" s="265" t="e">
        <f t="shared" si="278"/>
        <v>#NUM!</v>
      </c>
      <c r="FF119" s="265" t="e">
        <f t="shared" si="278"/>
        <v>#NUM!</v>
      </c>
      <c r="FG119" s="265" t="e">
        <f t="shared" si="278"/>
        <v>#NUM!</v>
      </c>
      <c r="FH119" s="265" t="e">
        <f t="shared" si="278"/>
        <v>#NUM!</v>
      </c>
      <c r="FI119" s="265" t="e">
        <f t="shared" si="278"/>
        <v>#NUM!</v>
      </c>
      <c r="FJ119" s="265" t="e">
        <f t="shared" si="278"/>
        <v>#NUM!</v>
      </c>
      <c r="FK119" s="265" t="e">
        <f t="shared" si="278"/>
        <v>#NUM!</v>
      </c>
      <c r="FL119" s="265" t="e">
        <f t="shared" si="278"/>
        <v>#NUM!</v>
      </c>
      <c r="FM119" s="265" t="e">
        <f t="shared" si="278"/>
        <v>#NUM!</v>
      </c>
      <c r="FN119" s="265" t="e">
        <f t="shared" si="278"/>
        <v>#NUM!</v>
      </c>
      <c r="FO119" s="265" t="e">
        <f t="shared" si="278"/>
        <v>#NUM!</v>
      </c>
      <c r="FP119" s="265" t="e">
        <f t="shared" si="278"/>
        <v>#NUM!</v>
      </c>
      <c r="FQ119" s="265" t="e">
        <f t="shared" si="278"/>
        <v>#NUM!</v>
      </c>
      <c r="FR119" s="265" t="e">
        <f t="shared" si="278"/>
        <v>#NUM!</v>
      </c>
      <c r="FS119" s="265" t="e">
        <f t="shared" si="278"/>
        <v>#NUM!</v>
      </c>
      <c r="FT119" s="265" t="e">
        <f t="shared" si="278"/>
        <v>#NUM!</v>
      </c>
      <c r="FU119" s="265" t="e">
        <f t="shared" si="278"/>
        <v>#NUM!</v>
      </c>
      <c r="FV119" s="265" t="e">
        <f t="shared" si="278"/>
        <v>#NUM!</v>
      </c>
      <c r="FW119" s="265" t="e">
        <f t="shared" si="278"/>
        <v>#NUM!</v>
      </c>
      <c r="FX119" s="265" t="e">
        <f t="shared" si="278"/>
        <v>#NUM!</v>
      </c>
      <c r="FY119" s="265" t="e">
        <f t="shared" si="278"/>
        <v>#NUM!</v>
      </c>
      <c r="FZ119" s="265" t="e">
        <f t="shared" si="278"/>
        <v>#NUM!</v>
      </c>
      <c r="GA119" s="265" t="e">
        <f t="shared" si="278"/>
        <v>#NUM!</v>
      </c>
      <c r="GB119" s="265" t="e">
        <f t="shared" si="278"/>
        <v>#NUM!</v>
      </c>
      <c r="GC119" s="265" t="e">
        <f t="shared" si="278"/>
        <v>#NUM!</v>
      </c>
      <c r="GD119" s="265" t="e">
        <f t="shared" si="278"/>
        <v>#NUM!</v>
      </c>
      <c r="GE119" s="265" t="e">
        <f t="shared" si="278"/>
        <v>#NUM!</v>
      </c>
      <c r="GF119" s="265" t="e">
        <f t="shared" si="278"/>
        <v>#NUM!</v>
      </c>
      <c r="GG119" s="265" t="e">
        <f t="shared" si="278"/>
        <v>#NUM!</v>
      </c>
      <c r="GH119" s="265" t="e">
        <f t="shared" si="278"/>
        <v>#NUM!</v>
      </c>
      <c r="GI119" s="265" t="e">
        <f t="shared" si="278"/>
        <v>#NUM!</v>
      </c>
      <c r="GJ119" s="265" t="e">
        <f t="shared" si="278"/>
        <v>#NUM!</v>
      </c>
      <c r="GK119" s="265" t="e">
        <f t="shared" si="278"/>
        <v>#NUM!</v>
      </c>
      <c r="GL119" s="265" t="e">
        <f t="shared" si="278"/>
        <v>#NUM!</v>
      </c>
      <c r="GM119" s="265" t="e">
        <f t="shared" si="278"/>
        <v>#NUM!</v>
      </c>
      <c r="GN119" s="265" t="e">
        <f t="shared" si="278"/>
        <v>#NUM!</v>
      </c>
      <c r="GO119" s="265" t="e">
        <f t="shared" si="278"/>
        <v>#NUM!</v>
      </c>
      <c r="GP119" s="265" t="e">
        <f t="shared" si="278"/>
        <v>#NUM!</v>
      </c>
      <c r="GQ119" s="265" t="e">
        <f t="shared" si="278"/>
        <v>#NUM!</v>
      </c>
      <c r="GR119" s="265" t="e">
        <f t="shared" si="278"/>
        <v>#NUM!</v>
      </c>
      <c r="GS119" s="265" t="e">
        <f t="shared" ref="GS119:JD119" si="279">IF(GS113=0, (IF(GS111=0, 0, MAX(GM123:GR123))), GS113)</f>
        <v>#NUM!</v>
      </c>
      <c r="GT119" s="265" t="e">
        <f t="shared" si="279"/>
        <v>#NUM!</v>
      </c>
      <c r="GU119" s="265" t="e">
        <f t="shared" si="279"/>
        <v>#NUM!</v>
      </c>
      <c r="GV119" s="265" t="e">
        <f t="shared" si="279"/>
        <v>#NUM!</v>
      </c>
      <c r="GW119" s="265" t="e">
        <f t="shared" si="279"/>
        <v>#NUM!</v>
      </c>
      <c r="GX119" s="265" t="e">
        <f t="shared" si="279"/>
        <v>#NUM!</v>
      </c>
      <c r="GY119" s="265" t="e">
        <f t="shared" si="279"/>
        <v>#NUM!</v>
      </c>
      <c r="GZ119" s="265" t="e">
        <f t="shared" si="279"/>
        <v>#NUM!</v>
      </c>
      <c r="HA119" s="265" t="e">
        <f t="shared" si="279"/>
        <v>#NUM!</v>
      </c>
      <c r="HB119" s="265" t="e">
        <f t="shared" si="279"/>
        <v>#NUM!</v>
      </c>
      <c r="HC119" s="265" t="e">
        <f t="shared" si="279"/>
        <v>#NUM!</v>
      </c>
      <c r="HD119" s="265" t="e">
        <f t="shared" si="279"/>
        <v>#NUM!</v>
      </c>
      <c r="HE119" s="265" t="e">
        <f t="shared" si="279"/>
        <v>#NUM!</v>
      </c>
      <c r="HF119" s="265" t="e">
        <f t="shared" si="279"/>
        <v>#NUM!</v>
      </c>
      <c r="HG119" s="265" t="e">
        <f t="shared" si="279"/>
        <v>#NUM!</v>
      </c>
      <c r="HH119" s="265" t="e">
        <f t="shared" si="279"/>
        <v>#NUM!</v>
      </c>
      <c r="HI119" s="265" t="e">
        <f t="shared" si="279"/>
        <v>#NUM!</v>
      </c>
      <c r="HJ119" s="265" t="e">
        <f t="shared" si="279"/>
        <v>#NUM!</v>
      </c>
      <c r="HK119" s="265" t="e">
        <f t="shared" si="279"/>
        <v>#NUM!</v>
      </c>
      <c r="HL119" s="265" t="e">
        <f t="shared" si="279"/>
        <v>#NUM!</v>
      </c>
      <c r="HM119" s="265" t="e">
        <f t="shared" si="279"/>
        <v>#NUM!</v>
      </c>
      <c r="HN119" s="265" t="e">
        <f t="shared" si="279"/>
        <v>#NUM!</v>
      </c>
      <c r="HO119" s="265" t="e">
        <f t="shared" si="279"/>
        <v>#NUM!</v>
      </c>
      <c r="HP119" s="265" t="e">
        <f t="shared" si="279"/>
        <v>#NUM!</v>
      </c>
      <c r="HQ119" s="265" t="e">
        <f t="shared" si="279"/>
        <v>#NUM!</v>
      </c>
      <c r="HR119" s="265" t="e">
        <f t="shared" si="279"/>
        <v>#NUM!</v>
      </c>
      <c r="HS119" s="265" t="e">
        <f t="shared" si="279"/>
        <v>#NUM!</v>
      </c>
      <c r="HT119" s="265" t="e">
        <f t="shared" si="279"/>
        <v>#NUM!</v>
      </c>
      <c r="HU119" s="265" t="e">
        <f t="shared" si="279"/>
        <v>#NUM!</v>
      </c>
      <c r="HV119" s="265" t="e">
        <f t="shared" si="279"/>
        <v>#NUM!</v>
      </c>
      <c r="HW119" s="265" t="e">
        <f t="shared" si="279"/>
        <v>#NUM!</v>
      </c>
      <c r="HX119" s="265" t="e">
        <f t="shared" si="279"/>
        <v>#NUM!</v>
      </c>
      <c r="HY119" s="265" t="e">
        <f t="shared" si="279"/>
        <v>#NUM!</v>
      </c>
      <c r="HZ119" s="265" t="e">
        <f t="shared" si="279"/>
        <v>#NUM!</v>
      </c>
      <c r="IA119" s="265" t="e">
        <f t="shared" si="279"/>
        <v>#NUM!</v>
      </c>
      <c r="IB119" s="265" t="e">
        <f t="shared" si="279"/>
        <v>#NUM!</v>
      </c>
      <c r="IC119" s="265" t="e">
        <f t="shared" si="279"/>
        <v>#NUM!</v>
      </c>
      <c r="ID119" s="265" t="e">
        <f t="shared" si="279"/>
        <v>#NUM!</v>
      </c>
      <c r="IE119" s="265" t="e">
        <f t="shared" si="279"/>
        <v>#NUM!</v>
      </c>
      <c r="IF119" s="265" t="e">
        <f t="shared" si="279"/>
        <v>#NUM!</v>
      </c>
      <c r="IG119" s="265" t="e">
        <f t="shared" si="279"/>
        <v>#NUM!</v>
      </c>
      <c r="IH119" s="265" t="e">
        <f t="shared" si="279"/>
        <v>#NUM!</v>
      </c>
      <c r="II119" s="265" t="e">
        <f t="shared" si="279"/>
        <v>#NUM!</v>
      </c>
      <c r="IJ119" s="265" t="e">
        <f t="shared" si="279"/>
        <v>#NUM!</v>
      </c>
      <c r="IK119" s="265" t="e">
        <f t="shared" si="279"/>
        <v>#NUM!</v>
      </c>
      <c r="IL119" s="265" t="e">
        <f t="shared" si="279"/>
        <v>#NUM!</v>
      </c>
      <c r="IM119" s="265" t="e">
        <f t="shared" si="279"/>
        <v>#NUM!</v>
      </c>
      <c r="IN119" s="265" t="e">
        <f t="shared" si="279"/>
        <v>#NUM!</v>
      </c>
      <c r="IO119" s="265" t="e">
        <f t="shared" si="279"/>
        <v>#NUM!</v>
      </c>
      <c r="IP119" s="265" t="e">
        <f t="shared" si="279"/>
        <v>#NUM!</v>
      </c>
      <c r="IQ119" s="265" t="e">
        <f t="shared" si="279"/>
        <v>#NUM!</v>
      </c>
      <c r="IR119" s="265" t="e">
        <f t="shared" si="279"/>
        <v>#NUM!</v>
      </c>
      <c r="IS119" s="265" t="e">
        <f t="shared" si="279"/>
        <v>#NUM!</v>
      </c>
      <c r="IT119" s="265" t="e">
        <f t="shared" si="279"/>
        <v>#NUM!</v>
      </c>
      <c r="IU119" s="265" t="e">
        <f t="shared" si="279"/>
        <v>#NUM!</v>
      </c>
      <c r="IV119" s="265" t="e">
        <f t="shared" si="279"/>
        <v>#NUM!</v>
      </c>
      <c r="IW119" s="265" t="e">
        <f t="shared" si="279"/>
        <v>#NUM!</v>
      </c>
      <c r="IX119" s="265" t="e">
        <f t="shared" si="279"/>
        <v>#NUM!</v>
      </c>
      <c r="IY119" s="265" t="e">
        <f t="shared" si="279"/>
        <v>#NUM!</v>
      </c>
      <c r="IZ119" s="265" t="e">
        <f t="shared" si="279"/>
        <v>#NUM!</v>
      </c>
      <c r="JA119" s="265" t="e">
        <f t="shared" si="279"/>
        <v>#NUM!</v>
      </c>
      <c r="JB119" s="265" t="e">
        <f t="shared" si="279"/>
        <v>#NUM!</v>
      </c>
      <c r="JC119" s="265" t="e">
        <f t="shared" si="279"/>
        <v>#NUM!</v>
      </c>
      <c r="JD119" s="265" t="e">
        <f t="shared" si="279"/>
        <v>#NUM!</v>
      </c>
      <c r="JE119" s="265" t="e">
        <f t="shared" ref="JE119:JL119" si="280">IF(JE113=0, (IF(JE111=0, 0, MAX(IY123:JD123))), JE113)</f>
        <v>#NUM!</v>
      </c>
      <c r="JF119" s="265" t="e">
        <f t="shared" si="280"/>
        <v>#NUM!</v>
      </c>
      <c r="JG119" s="265" t="e">
        <f t="shared" si="280"/>
        <v>#NUM!</v>
      </c>
      <c r="JH119" s="265" t="e">
        <f t="shared" si="280"/>
        <v>#NUM!</v>
      </c>
      <c r="JI119" s="265" t="e">
        <f t="shared" si="280"/>
        <v>#NUM!</v>
      </c>
      <c r="JJ119" s="265" t="e">
        <f t="shared" si="280"/>
        <v>#NUM!</v>
      </c>
      <c r="JK119" s="265" t="e">
        <f t="shared" si="280"/>
        <v>#NUM!</v>
      </c>
      <c r="JL119" s="265" t="e">
        <f t="shared" si="280"/>
        <v>#NUM!</v>
      </c>
      <c r="JM119" s="92" t="s">
        <v>321</v>
      </c>
    </row>
    <row r="120" spans="2:273" x14ac:dyDescent="0.25">
      <c r="D120" s="92" t="s">
        <v>41</v>
      </c>
      <c r="F120" s="92" t="s">
        <v>22</v>
      </c>
      <c r="G120" s="265" t="e">
        <f>SUM(I120:JL120)</f>
        <v>#NUM!</v>
      </c>
      <c r="I120" s="265" t="e">
        <f t="shared" ref="I120:V120" si="281">IF(I$110=1,$E$117 * I$111,0)</f>
        <v>#NUM!</v>
      </c>
      <c r="J120" s="265" t="e">
        <f t="shared" si="281"/>
        <v>#NUM!</v>
      </c>
      <c r="K120" s="265" t="e">
        <f t="shared" si="281"/>
        <v>#NUM!</v>
      </c>
      <c r="L120" s="265" t="e">
        <f t="shared" si="281"/>
        <v>#NUM!</v>
      </c>
      <c r="M120" s="265" t="e">
        <f t="shared" si="281"/>
        <v>#NUM!</v>
      </c>
      <c r="N120" s="265" t="e">
        <f t="shared" si="281"/>
        <v>#NUM!</v>
      </c>
      <c r="O120" s="265" t="e">
        <f t="shared" si="281"/>
        <v>#NUM!</v>
      </c>
      <c r="P120" s="265" t="e">
        <f t="shared" si="281"/>
        <v>#NUM!</v>
      </c>
      <c r="Q120" s="265" t="e">
        <f t="shared" si="281"/>
        <v>#NUM!</v>
      </c>
      <c r="R120" s="265" t="e">
        <f t="shared" si="281"/>
        <v>#NUM!</v>
      </c>
      <c r="S120" s="265" t="e">
        <f t="shared" si="281"/>
        <v>#NUM!</v>
      </c>
      <c r="T120" s="265" t="e">
        <f t="shared" si="281"/>
        <v>#NUM!</v>
      </c>
      <c r="U120" s="265" t="e">
        <f t="shared" si="281"/>
        <v>#NUM!</v>
      </c>
      <c r="V120" s="265" t="e">
        <f t="shared" si="281"/>
        <v>#NUM!</v>
      </c>
      <c r="W120" s="265" t="e">
        <f t="shared" ref="W120:BB120" si="282">IF(W$110=1,$E$117 * W$111,0)</f>
        <v>#NUM!</v>
      </c>
      <c r="X120" s="265" t="e">
        <f t="shared" si="282"/>
        <v>#NUM!</v>
      </c>
      <c r="Y120" s="265" t="e">
        <f t="shared" si="282"/>
        <v>#NUM!</v>
      </c>
      <c r="Z120" s="265" t="e">
        <f t="shared" si="282"/>
        <v>#NUM!</v>
      </c>
      <c r="AA120" s="265" t="e">
        <f t="shared" si="282"/>
        <v>#NUM!</v>
      </c>
      <c r="AB120" s="265" t="e">
        <f t="shared" si="282"/>
        <v>#NUM!</v>
      </c>
      <c r="AC120" s="265" t="e">
        <f t="shared" si="282"/>
        <v>#NUM!</v>
      </c>
      <c r="AD120" s="265" t="e">
        <f t="shared" si="282"/>
        <v>#NUM!</v>
      </c>
      <c r="AE120" s="265" t="e">
        <f t="shared" si="282"/>
        <v>#NUM!</v>
      </c>
      <c r="AF120" s="265" t="e">
        <f t="shared" si="282"/>
        <v>#NUM!</v>
      </c>
      <c r="AG120" s="265" t="e">
        <f t="shared" si="282"/>
        <v>#NUM!</v>
      </c>
      <c r="AH120" s="265" t="e">
        <f t="shared" si="282"/>
        <v>#NUM!</v>
      </c>
      <c r="AI120" s="265" t="e">
        <f t="shared" si="282"/>
        <v>#NUM!</v>
      </c>
      <c r="AJ120" s="265" t="e">
        <f t="shared" si="282"/>
        <v>#NUM!</v>
      </c>
      <c r="AK120" s="265" t="e">
        <f t="shared" si="282"/>
        <v>#NUM!</v>
      </c>
      <c r="AL120" s="265" t="e">
        <f t="shared" si="282"/>
        <v>#NUM!</v>
      </c>
      <c r="AM120" s="265" t="e">
        <f t="shared" si="282"/>
        <v>#NUM!</v>
      </c>
      <c r="AN120" s="265" t="e">
        <f t="shared" si="282"/>
        <v>#NUM!</v>
      </c>
      <c r="AO120" s="265" t="e">
        <f t="shared" si="282"/>
        <v>#NUM!</v>
      </c>
      <c r="AP120" s="265" t="e">
        <f t="shared" si="282"/>
        <v>#NUM!</v>
      </c>
      <c r="AQ120" s="265" t="e">
        <f t="shared" si="282"/>
        <v>#NUM!</v>
      </c>
      <c r="AR120" s="265" t="e">
        <f t="shared" si="282"/>
        <v>#NUM!</v>
      </c>
      <c r="AS120" s="265" t="e">
        <f t="shared" si="282"/>
        <v>#NUM!</v>
      </c>
      <c r="AT120" s="265" t="e">
        <f t="shared" si="282"/>
        <v>#NUM!</v>
      </c>
      <c r="AU120" s="265" t="e">
        <f t="shared" si="282"/>
        <v>#NUM!</v>
      </c>
      <c r="AV120" s="265" t="e">
        <f t="shared" si="282"/>
        <v>#NUM!</v>
      </c>
      <c r="AW120" s="265" t="e">
        <f t="shared" si="282"/>
        <v>#NUM!</v>
      </c>
      <c r="AX120" s="265" t="e">
        <f t="shared" si="282"/>
        <v>#NUM!</v>
      </c>
      <c r="AY120" s="265" t="e">
        <f t="shared" si="282"/>
        <v>#NUM!</v>
      </c>
      <c r="AZ120" s="265" t="e">
        <f t="shared" si="282"/>
        <v>#NUM!</v>
      </c>
      <c r="BA120" s="265" t="e">
        <f t="shared" si="282"/>
        <v>#NUM!</v>
      </c>
      <c r="BB120" s="265" t="e">
        <f t="shared" si="282"/>
        <v>#NUM!</v>
      </c>
      <c r="BC120" s="265" t="e">
        <f t="shared" ref="BC120:CH120" si="283">IF(BC$110=1,$E$117 * BC$111,0)</f>
        <v>#NUM!</v>
      </c>
      <c r="BD120" s="265" t="e">
        <f t="shared" si="283"/>
        <v>#NUM!</v>
      </c>
      <c r="BE120" s="265" t="e">
        <f t="shared" si="283"/>
        <v>#NUM!</v>
      </c>
      <c r="BF120" s="265" t="e">
        <f t="shared" si="283"/>
        <v>#NUM!</v>
      </c>
      <c r="BG120" s="265" t="e">
        <f t="shared" si="283"/>
        <v>#NUM!</v>
      </c>
      <c r="BH120" s="265" t="e">
        <f t="shared" si="283"/>
        <v>#NUM!</v>
      </c>
      <c r="BI120" s="265" t="e">
        <f t="shared" si="283"/>
        <v>#NUM!</v>
      </c>
      <c r="BJ120" s="265" t="e">
        <f t="shared" si="283"/>
        <v>#NUM!</v>
      </c>
      <c r="BK120" s="265" t="e">
        <f t="shared" si="283"/>
        <v>#NUM!</v>
      </c>
      <c r="BL120" s="265" t="e">
        <f t="shared" si="283"/>
        <v>#NUM!</v>
      </c>
      <c r="BM120" s="265" t="e">
        <f t="shared" si="283"/>
        <v>#NUM!</v>
      </c>
      <c r="BN120" s="265" t="e">
        <f t="shared" si="283"/>
        <v>#NUM!</v>
      </c>
      <c r="BO120" s="265" t="e">
        <f t="shared" si="283"/>
        <v>#NUM!</v>
      </c>
      <c r="BP120" s="265" t="e">
        <f t="shared" si="283"/>
        <v>#NUM!</v>
      </c>
      <c r="BQ120" s="265" t="e">
        <f t="shared" si="283"/>
        <v>#NUM!</v>
      </c>
      <c r="BR120" s="265" t="e">
        <f t="shared" si="283"/>
        <v>#NUM!</v>
      </c>
      <c r="BS120" s="265" t="e">
        <f t="shared" si="283"/>
        <v>#NUM!</v>
      </c>
      <c r="BT120" s="265" t="e">
        <f t="shared" si="283"/>
        <v>#NUM!</v>
      </c>
      <c r="BU120" s="265" t="e">
        <f t="shared" si="283"/>
        <v>#NUM!</v>
      </c>
      <c r="BV120" s="265" t="e">
        <f t="shared" si="283"/>
        <v>#NUM!</v>
      </c>
      <c r="BW120" s="265" t="e">
        <f t="shared" si="283"/>
        <v>#NUM!</v>
      </c>
      <c r="BX120" s="265" t="e">
        <f t="shared" si="283"/>
        <v>#NUM!</v>
      </c>
      <c r="BY120" s="265" t="e">
        <f t="shared" si="283"/>
        <v>#NUM!</v>
      </c>
      <c r="BZ120" s="265" t="e">
        <f t="shared" si="283"/>
        <v>#NUM!</v>
      </c>
      <c r="CA120" s="265" t="e">
        <f t="shared" si="283"/>
        <v>#NUM!</v>
      </c>
      <c r="CB120" s="265" t="e">
        <f t="shared" si="283"/>
        <v>#NUM!</v>
      </c>
      <c r="CC120" s="265" t="e">
        <f t="shared" si="283"/>
        <v>#NUM!</v>
      </c>
      <c r="CD120" s="265" t="e">
        <f t="shared" si="283"/>
        <v>#NUM!</v>
      </c>
      <c r="CE120" s="265" t="e">
        <f t="shared" si="283"/>
        <v>#NUM!</v>
      </c>
      <c r="CF120" s="265" t="e">
        <f t="shared" si="283"/>
        <v>#NUM!</v>
      </c>
      <c r="CG120" s="265" t="e">
        <f t="shared" si="283"/>
        <v>#NUM!</v>
      </c>
      <c r="CH120" s="265" t="e">
        <f t="shared" si="283"/>
        <v>#NUM!</v>
      </c>
      <c r="CI120" s="265" t="e">
        <f t="shared" ref="CI120:ET120" si="284">IF(CI$110=1,$E$117 * CI$111,0)</f>
        <v>#NUM!</v>
      </c>
      <c r="CJ120" s="265" t="e">
        <f t="shared" si="284"/>
        <v>#NUM!</v>
      </c>
      <c r="CK120" s="265" t="e">
        <f t="shared" si="284"/>
        <v>#NUM!</v>
      </c>
      <c r="CL120" s="265" t="e">
        <f t="shared" si="284"/>
        <v>#NUM!</v>
      </c>
      <c r="CM120" s="265" t="e">
        <f t="shared" si="284"/>
        <v>#NUM!</v>
      </c>
      <c r="CN120" s="265" t="e">
        <f t="shared" si="284"/>
        <v>#NUM!</v>
      </c>
      <c r="CO120" s="265" t="e">
        <f t="shared" si="284"/>
        <v>#NUM!</v>
      </c>
      <c r="CP120" s="265" t="e">
        <f t="shared" si="284"/>
        <v>#NUM!</v>
      </c>
      <c r="CQ120" s="265" t="e">
        <f t="shared" si="284"/>
        <v>#NUM!</v>
      </c>
      <c r="CR120" s="265" t="e">
        <f t="shared" si="284"/>
        <v>#NUM!</v>
      </c>
      <c r="CS120" s="265" t="e">
        <f t="shared" si="284"/>
        <v>#NUM!</v>
      </c>
      <c r="CT120" s="265" t="e">
        <f t="shared" si="284"/>
        <v>#NUM!</v>
      </c>
      <c r="CU120" s="265" t="e">
        <f t="shared" si="284"/>
        <v>#NUM!</v>
      </c>
      <c r="CV120" s="265" t="e">
        <f t="shared" si="284"/>
        <v>#NUM!</v>
      </c>
      <c r="CW120" s="265" t="e">
        <f t="shared" si="284"/>
        <v>#NUM!</v>
      </c>
      <c r="CX120" s="265" t="e">
        <f t="shared" si="284"/>
        <v>#NUM!</v>
      </c>
      <c r="CY120" s="265" t="e">
        <f t="shared" si="284"/>
        <v>#NUM!</v>
      </c>
      <c r="CZ120" s="265" t="e">
        <f t="shared" si="284"/>
        <v>#NUM!</v>
      </c>
      <c r="DA120" s="265" t="e">
        <f t="shared" si="284"/>
        <v>#NUM!</v>
      </c>
      <c r="DB120" s="265" t="e">
        <f t="shared" si="284"/>
        <v>#NUM!</v>
      </c>
      <c r="DC120" s="265" t="e">
        <f t="shared" si="284"/>
        <v>#NUM!</v>
      </c>
      <c r="DD120" s="265" t="e">
        <f t="shared" si="284"/>
        <v>#NUM!</v>
      </c>
      <c r="DE120" s="265" t="e">
        <f t="shared" si="284"/>
        <v>#NUM!</v>
      </c>
      <c r="DF120" s="265" t="e">
        <f t="shared" si="284"/>
        <v>#NUM!</v>
      </c>
      <c r="DG120" s="265" t="e">
        <f t="shared" si="284"/>
        <v>#NUM!</v>
      </c>
      <c r="DH120" s="265" t="e">
        <f t="shared" si="284"/>
        <v>#NUM!</v>
      </c>
      <c r="DI120" s="265" t="e">
        <f t="shared" si="284"/>
        <v>#NUM!</v>
      </c>
      <c r="DJ120" s="265" t="e">
        <f t="shared" si="284"/>
        <v>#NUM!</v>
      </c>
      <c r="DK120" s="265" t="e">
        <f t="shared" si="284"/>
        <v>#NUM!</v>
      </c>
      <c r="DL120" s="265" t="e">
        <f t="shared" si="284"/>
        <v>#NUM!</v>
      </c>
      <c r="DM120" s="265" t="e">
        <f t="shared" si="284"/>
        <v>#NUM!</v>
      </c>
      <c r="DN120" s="265" t="e">
        <f t="shared" si="284"/>
        <v>#NUM!</v>
      </c>
      <c r="DO120" s="265" t="e">
        <f t="shared" si="284"/>
        <v>#NUM!</v>
      </c>
      <c r="DP120" s="265" t="e">
        <f t="shared" si="284"/>
        <v>#NUM!</v>
      </c>
      <c r="DQ120" s="265" t="e">
        <f t="shared" si="284"/>
        <v>#NUM!</v>
      </c>
      <c r="DR120" s="265" t="e">
        <f t="shared" si="284"/>
        <v>#NUM!</v>
      </c>
      <c r="DS120" s="265" t="e">
        <f t="shared" si="284"/>
        <v>#NUM!</v>
      </c>
      <c r="DT120" s="265" t="e">
        <f t="shared" si="284"/>
        <v>#NUM!</v>
      </c>
      <c r="DU120" s="265" t="e">
        <f t="shared" si="284"/>
        <v>#NUM!</v>
      </c>
      <c r="DV120" s="265" t="e">
        <f t="shared" si="284"/>
        <v>#NUM!</v>
      </c>
      <c r="DW120" s="265" t="e">
        <f t="shared" si="284"/>
        <v>#NUM!</v>
      </c>
      <c r="DX120" s="265" t="e">
        <f t="shared" si="284"/>
        <v>#NUM!</v>
      </c>
      <c r="DY120" s="265" t="e">
        <f t="shared" si="284"/>
        <v>#NUM!</v>
      </c>
      <c r="DZ120" s="265" t="e">
        <f t="shared" si="284"/>
        <v>#NUM!</v>
      </c>
      <c r="EA120" s="265" t="e">
        <f t="shared" si="284"/>
        <v>#NUM!</v>
      </c>
      <c r="EB120" s="265" t="e">
        <f t="shared" si="284"/>
        <v>#NUM!</v>
      </c>
      <c r="EC120" s="265" t="e">
        <f t="shared" si="284"/>
        <v>#NUM!</v>
      </c>
      <c r="ED120" s="265" t="e">
        <f t="shared" si="284"/>
        <v>#NUM!</v>
      </c>
      <c r="EE120" s="265" t="e">
        <f t="shared" si="284"/>
        <v>#NUM!</v>
      </c>
      <c r="EF120" s="265" t="e">
        <f t="shared" si="284"/>
        <v>#NUM!</v>
      </c>
      <c r="EG120" s="265" t="e">
        <f t="shared" si="284"/>
        <v>#NUM!</v>
      </c>
      <c r="EH120" s="265" t="e">
        <f t="shared" si="284"/>
        <v>#NUM!</v>
      </c>
      <c r="EI120" s="265" t="e">
        <f t="shared" si="284"/>
        <v>#NUM!</v>
      </c>
      <c r="EJ120" s="265" t="e">
        <f t="shared" si="284"/>
        <v>#NUM!</v>
      </c>
      <c r="EK120" s="265" t="e">
        <f t="shared" si="284"/>
        <v>#NUM!</v>
      </c>
      <c r="EL120" s="265" t="e">
        <f t="shared" si="284"/>
        <v>#NUM!</v>
      </c>
      <c r="EM120" s="265" t="e">
        <f t="shared" si="284"/>
        <v>#NUM!</v>
      </c>
      <c r="EN120" s="265" t="e">
        <f t="shared" si="284"/>
        <v>#NUM!</v>
      </c>
      <c r="EO120" s="265" t="e">
        <f t="shared" si="284"/>
        <v>#NUM!</v>
      </c>
      <c r="EP120" s="265" t="e">
        <f t="shared" si="284"/>
        <v>#NUM!</v>
      </c>
      <c r="EQ120" s="265" t="e">
        <f t="shared" si="284"/>
        <v>#NUM!</v>
      </c>
      <c r="ER120" s="265" t="e">
        <f t="shared" si="284"/>
        <v>#NUM!</v>
      </c>
      <c r="ES120" s="265" t="e">
        <f t="shared" si="284"/>
        <v>#NUM!</v>
      </c>
      <c r="ET120" s="265" t="e">
        <f t="shared" si="284"/>
        <v>#NUM!</v>
      </c>
      <c r="EU120" s="265" t="e">
        <f t="shared" ref="EU120:HF120" si="285">IF(EU$110=1,$E$117 * EU$111,0)</f>
        <v>#NUM!</v>
      </c>
      <c r="EV120" s="265" t="e">
        <f t="shared" si="285"/>
        <v>#NUM!</v>
      </c>
      <c r="EW120" s="265" t="e">
        <f t="shared" si="285"/>
        <v>#NUM!</v>
      </c>
      <c r="EX120" s="265" t="e">
        <f t="shared" si="285"/>
        <v>#NUM!</v>
      </c>
      <c r="EY120" s="265" t="e">
        <f t="shared" si="285"/>
        <v>#NUM!</v>
      </c>
      <c r="EZ120" s="265" t="e">
        <f t="shared" si="285"/>
        <v>#NUM!</v>
      </c>
      <c r="FA120" s="265" t="e">
        <f t="shared" si="285"/>
        <v>#NUM!</v>
      </c>
      <c r="FB120" s="265" t="e">
        <f t="shared" si="285"/>
        <v>#NUM!</v>
      </c>
      <c r="FC120" s="265" t="e">
        <f t="shared" si="285"/>
        <v>#NUM!</v>
      </c>
      <c r="FD120" s="265" t="e">
        <f t="shared" si="285"/>
        <v>#NUM!</v>
      </c>
      <c r="FE120" s="265" t="e">
        <f t="shared" si="285"/>
        <v>#NUM!</v>
      </c>
      <c r="FF120" s="265" t="e">
        <f t="shared" si="285"/>
        <v>#NUM!</v>
      </c>
      <c r="FG120" s="265" t="e">
        <f t="shared" si="285"/>
        <v>#NUM!</v>
      </c>
      <c r="FH120" s="265" t="e">
        <f t="shared" si="285"/>
        <v>#NUM!</v>
      </c>
      <c r="FI120" s="265" t="e">
        <f t="shared" si="285"/>
        <v>#NUM!</v>
      </c>
      <c r="FJ120" s="265" t="e">
        <f t="shared" si="285"/>
        <v>#NUM!</v>
      </c>
      <c r="FK120" s="265" t="e">
        <f t="shared" si="285"/>
        <v>#NUM!</v>
      </c>
      <c r="FL120" s="265" t="e">
        <f t="shared" si="285"/>
        <v>#NUM!</v>
      </c>
      <c r="FM120" s="265" t="e">
        <f t="shared" si="285"/>
        <v>#NUM!</v>
      </c>
      <c r="FN120" s="265" t="e">
        <f t="shared" si="285"/>
        <v>#NUM!</v>
      </c>
      <c r="FO120" s="265" t="e">
        <f t="shared" si="285"/>
        <v>#NUM!</v>
      </c>
      <c r="FP120" s="265" t="e">
        <f t="shared" si="285"/>
        <v>#NUM!</v>
      </c>
      <c r="FQ120" s="265" t="e">
        <f t="shared" si="285"/>
        <v>#NUM!</v>
      </c>
      <c r="FR120" s="265" t="e">
        <f t="shared" si="285"/>
        <v>#NUM!</v>
      </c>
      <c r="FS120" s="265" t="e">
        <f t="shared" si="285"/>
        <v>#NUM!</v>
      </c>
      <c r="FT120" s="265" t="e">
        <f t="shared" si="285"/>
        <v>#NUM!</v>
      </c>
      <c r="FU120" s="265" t="e">
        <f t="shared" si="285"/>
        <v>#NUM!</v>
      </c>
      <c r="FV120" s="265" t="e">
        <f t="shared" si="285"/>
        <v>#NUM!</v>
      </c>
      <c r="FW120" s="265" t="e">
        <f t="shared" si="285"/>
        <v>#NUM!</v>
      </c>
      <c r="FX120" s="265" t="e">
        <f t="shared" si="285"/>
        <v>#NUM!</v>
      </c>
      <c r="FY120" s="265" t="e">
        <f t="shared" si="285"/>
        <v>#NUM!</v>
      </c>
      <c r="FZ120" s="265" t="e">
        <f t="shared" si="285"/>
        <v>#NUM!</v>
      </c>
      <c r="GA120" s="265" t="e">
        <f t="shared" si="285"/>
        <v>#NUM!</v>
      </c>
      <c r="GB120" s="265" t="e">
        <f t="shared" si="285"/>
        <v>#NUM!</v>
      </c>
      <c r="GC120" s="265" t="e">
        <f t="shared" si="285"/>
        <v>#NUM!</v>
      </c>
      <c r="GD120" s="265" t="e">
        <f t="shared" si="285"/>
        <v>#NUM!</v>
      </c>
      <c r="GE120" s="265" t="e">
        <f t="shared" si="285"/>
        <v>#NUM!</v>
      </c>
      <c r="GF120" s="265" t="e">
        <f t="shared" si="285"/>
        <v>#NUM!</v>
      </c>
      <c r="GG120" s="265" t="e">
        <f t="shared" si="285"/>
        <v>#NUM!</v>
      </c>
      <c r="GH120" s="265" t="e">
        <f t="shared" si="285"/>
        <v>#NUM!</v>
      </c>
      <c r="GI120" s="265" t="e">
        <f t="shared" si="285"/>
        <v>#NUM!</v>
      </c>
      <c r="GJ120" s="265" t="e">
        <f t="shared" si="285"/>
        <v>#NUM!</v>
      </c>
      <c r="GK120" s="265" t="e">
        <f t="shared" si="285"/>
        <v>#NUM!</v>
      </c>
      <c r="GL120" s="265" t="e">
        <f t="shared" si="285"/>
        <v>#NUM!</v>
      </c>
      <c r="GM120" s="265" t="e">
        <f t="shared" si="285"/>
        <v>#NUM!</v>
      </c>
      <c r="GN120" s="265" t="e">
        <f t="shared" si="285"/>
        <v>#NUM!</v>
      </c>
      <c r="GO120" s="265" t="e">
        <f t="shared" si="285"/>
        <v>#NUM!</v>
      </c>
      <c r="GP120" s="265" t="e">
        <f t="shared" si="285"/>
        <v>#NUM!</v>
      </c>
      <c r="GQ120" s="265" t="e">
        <f t="shared" si="285"/>
        <v>#NUM!</v>
      </c>
      <c r="GR120" s="265" t="e">
        <f t="shared" si="285"/>
        <v>#NUM!</v>
      </c>
      <c r="GS120" s="265" t="e">
        <f t="shared" si="285"/>
        <v>#NUM!</v>
      </c>
      <c r="GT120" s="265" t="e">
        <f t="shared" si="285"/>
        <v>#NUM!</v>
      </c>
      <c r="GU120" s="265" t="e">
        <f t="shared" si="285"/>
        <v>#NUM!</v>
      </c>
      <c r="GV120" s="265" t="e">
        <f t="shared" si="285"/>
        <v>#NUM!</v>
      </c>
      <c r="GW120" s="265" t="e">
        <f t="shared" si="285"/>
        <v>#NUM!</v>
      </c>
      <c r="GX120" s="265" t="e">
        <f t="shared" si="285"/>
        <v>#NUM!</v>
      </c>
      <c r="GY120" s="265" t="e">
        <f t="shared" si="285"/>
        <v>#NUM!</v>
      </c>
      <c r="GZ120" s="265" t="e">
        <f t="shared" si="285"/>
        <v>#NUM!</v>
      </c>
      <c r="HA120" s="265" t="e">
        <f t="shared" si="285"/>
        <v>#NUM!</v>
      </c>
      <c r="HB120" s="265" t="e">
        <f t="shared" si="285"/>
        <v>#NUM!</v>
      </c>
      <c r="HC120" s="265" t="e">
        <f t="shared" si="285"/>
        <v>#NUM!</v>
      </c>
      <c r="HD120" s="265" t="e">
        <f t="shared" si="285"/>
        <v>#NUM!</v>
      </c>
      <c r="HE120" s="265" t="e">
        <f t="shared" si="285"/>
        <v>#NUM!</v>
      </c>
      <c r="HF120" s="265" t="e">
        <f t="shared" si="285"/>
        <v>#NUM!</v>
      </c>
      <c r="HG120" s="265" t="e">
        <f t="shared" ref="HG120:JL120" si="286">IF(HG$110=1,$E$117 * HG$111,0)</f>
        <v>#NUM!</v>
      </c>
      <c r="HH120" s="265" t="e">
        <f t="shared" si="286"/>
        <v>#NUM!</v>
      </c>
      <c r="HI120" s="265" t="e">
        <f t="shared" si="286"/>
        <v>#NUM!</v>
      </c>
      <c r="HJ120" s="265" t="e">
        <f t="shared" si="286"/>
        <v>#NUM!</v>
      </c>
      <c r="HK120" s="265" t="e">
        <f t="shared" si="286"/>
        <v>#NUM!</v>
      </c>
      <c r="HL120" s="265" t="e">
        <f t="shared" si="286"/>
        <v>#NUM!</v>
      </c>
      <c r="HM120" s="265" t="e">
        <f t="shared" si="286"/>
        <v>#NUM!</v>
      </c>
      <c r="HN120" s="265" t="e">
        <f t="shared" si="286"/>
        <v>#NUM!</v>
      </c>
      <c r="HO120" s="265" t="e">
        <f t="shared" si="286"/>
        <v>#NUM!</v>
      </c>
      <c r="HP120" s="265" t="e">
        <f t="shared" si="286"/>
        <v>#NUM!</v>
      </c>
      <c r="HQ120" s="265" t="e">
        <f t="shared" si="286"/>
        <v>#NUM!</v>
      </c>
      <c r="HR120" s="265" t="e">
        <f t="shared" si="286"/>
        <v>#NUM!</v>
      </c>
      <c r="HS120" s="265" t="e">
        <f t="shared" si="286"/>
        <v>#NUM!</v>
      </c>
      <c r="HT120" s="265" t="e">
        <f t="shared" si="286"/>
        <v>#NUM!</v>
      </c>
      <c r="HU120" s="265" t="e">
        <f t="shared" si="286"/>
        <v>#NUM!</v>
      </c>
      <c r="HV120" s="265" t="e">
        <f t="shared" si="286"/>
        <v>#NUM!</v>
      </c>
      <c r="HW120" s="265" t="e">
        <f t="shared" si="286"/>
        <v>#NUM!</v>
      </c>
      <c r="HX120" s="265" t="e">
        <f t="shared" si="286"/>
        <v>#NUM!</v>
      </c>
      <c r="HY120" s="265" t="e">
        <f t="shared" si="286"/>
        <v>#NUM!</v>
      </c>
      <c r="HZ120" s="265" t="e">
        <f t="shared" si="286"/>
        <v>#NUM!</v>
      </c>
      <c r="IA120" s="265" t="e">
        <f t="shared" si="286"/>
        <v>#NUM!</v>
      </c>
      <c r="IB120" s="265" t="e">
        <f t="shared" si="286"/>
        <v>#NUM!</v>
      </c>
      <c r="IC120" s="265" t="e">
        <f t="shared" si="286"/>
        <v>#NUM!</v>
      </c>
      <c r="ID120" s="265" t="e">
        <f t="shared" si="286"/>
        <v>#NUM!</v>
      </c>
      <c r="IE120" s="265" t="e">
        <f t="shared" si="286"/>
        <v>#NUM!</v>
      </c>
      <c r="IF120" s="265" t="e">
        <f t="shared" si="286"/>
        <v>#NUM!</v>
      </c>
      <c r="IG120" s="265" t="e">
        <f t="shared" si="286"/>
        <v>#NUM!</v>
      </c>
      <c r="IH120" s="265" t="e">
        <f t="shared" si="286"/>
        <v>#NUM!</v>
      </c>
      <c r="II120" s="265" t="e">
        <f t="shared" si="286"/>
        <v>#NUM!</v>
      </c>
      <c r="IJ120" s="265" t="e">
        <f t="shared" si="286"/>
        <v>#NUM!</v>
      </c>
      <c r="IK120" s="265" t="e">
        <f t="shared" si="286"/>
        <v>#NUM!</v>
      </c>
      <c r="IL120" s="265" t="e">
        <f t="shared" si="286"/>
        <v>#NUM!</v>
      </c>
      <c r="IM120" s="265" t="e">
        <f t="shared" si="286"/>
        <v>#NUM!</v>
      </c>
      <c r="IN120" s="265" t="e">
        <f t="shared" si="286"/>
        <v>#NUM!</v>
      </c>
      <c r="IO120" s="265" t="e">
        <f t="shared" si="286"/>
        <v>#NUM!</v>
      </c>
      <c r="IP120" s="265" t="e">
        <f t="shared" si="286"/>
        <v>#NUM!</v>
      </c>
      <c r="IQ120" s="265" t="e">
        <f t="shared" si="286"/>
        <v>#NUM!</v>
      </c>
      <c r="IR120" s="265" t="e">
        <f t="shared" si="286"/>
        <v>#NUM!</v>
      </c>
      <c r="IS120" s="265" t="e">
        <f t="shared" si="286"/>
        <v>#NUM!</v>
      </c>
      <c r="IT120" s="265" t="e">
        <f t="shared" si="286"/>
        <v>#NUM!</v>
      </c>
      <c r="IU120" s="265" t="e">
        <f t="shared" si="286"/>
        <v>#NUM!</v>
      </c>
      <c r="IV120" s="265" t="e">
        <f t="shared" si="286"/>
        <v>#NUM!</v>
      </c>
      <c r="IW120" s="265" t="e">
        <f t="shared" si="286"/>
        <v>#NUM!</v>
      </c>
      <c r="IX120" s="265" t="e">
        <f t="shared" si="286"/>
        <v>#NUM!</v>
      </c>
      <c r="IY120" s="265" t="e">
        <f t="shared" si="286"/>
        <v>#NUM!</v>
      </c>
      <c r="IZ120" s="265" t="e">
        <f t="shared" si="286"/>
        <v>#NUM!</v>
      </c>
      <c r="JA120" s="265" t="e">
        <f t="shared" si="286"/>
        <v>#NUM!</v>
      </c>
      <c r="JB120" s="265" t="e">
        <f t="shared" si="286"/>
        <v>#NUM!</v>
      </c>
      <c r="JC120" s="265" t="e">
        <f t="shared" si="286"/>
        <v>#NUM!</v>
      </c>
      <c r="JD120" s="265" t="e">
        <f t="shared" si="286"/>
        <v>#NUM!</v>
      </c>
      <c r="JE120" s="265" t="e">
        <f t="shared" si="286"/>
        <v>#NUM!</v>
      </c>
      <c r="JF120" s="265" t="e">
        <f t="shared" si="286"/>
        <v>#NUM!</v>
      </c>
      <c r="JG120" s="265" t="e">
        <f t="shared" si="286"/>
        <v>#NUM!</v>
      </c>
      <c r="JH120" s="265" t="e">
        <f t="shared" si="286"/>
        <v>#NUM!</v>
      </c>
      <c r="JI120" s="265" t="e">
        <f t="shared" si="286"/>
        <v>#NUM!</v>
      </c>
      <c r="JJ120" s="265" t="e">
        <f t="shared" si="286"/>
        <v>#NUM!</v>
      </c>
      <c r="JK120" s="265" t="e">
        <f t="shared" si="286"/>
        <v>#NUM!</v>
      </c>
      <c r="JL120" s="265" t="e">
        <f t="shared" si="286"/>
        <v>#NUM!</v>
      </c>
      <c r="JM120" s="92" t="s">
        <v>321</v>
      </c>
    </row>
    <row r="121" spans="2:273" x14ac:dyDescent="0.25">
      <c r="D121" s="92" t="s">
        <v>38</v>
      </c>
      <c r="F121" s="92" t="s">
        <v>22</v>
      </c>
      <c r="G121" s="265" t="e">
        <f>SUM(I121:JL121)</f>
        <v>#NUM!</v>
      </c>
      <c r="I121" s="265" t="e">
        <f t="shared" ref="I121:BT121" si="287">IF(I111=1, $E$115/2 * C119 * I110, 0)</f>
        <v>#NUM!</v>
      </c>
      <c r="J121" s="265" t="e">
        <f t="shared" si="287"/>
        <v>#NUM!</v>
      </c>
      <c r="K121" s="265" t="e">
        <f t="shared" si="287"/>
        <v>#NUM!</v>
      </c>
      <c r="L121" s="265" t="e">
        <f t="shared" si="287"/>
        <v>#NUM!</v>
      </c>
      <c r="M121" s="265" t="e">
        <f t="shared" si="287"/>
        <v>#NUM!</v>
      </c>
      <c r="N121" s="265" t="e">
        <f t="shared" si="287"/>
        <v>#NUM!</v>
      </c>
      <c r="O121" s="265" t="e">
        <f t="shared" si="287"/>
        <v>#NUM!</v>
      </c>
      <c r="P121" s="265" t="e">
        <f t="shared" si="287"/>
        <v>#NUM!</v>
      </c>
      <c r="Q121" s="265" t="e">
        <f t="shared" si="287"/>
        <v>#NUM!</v>
      </c>
      <c r="R121" s="265" t="e">
        <f t="shared" si="287"/>
        <v>#NUM!</v>
      </c>
      <c r="S121" s="265" t="e">
        <f t="shared" si="287"/>
        <v>#NUM!</v>
      </c>
      <c r="T121" s="265" t="e">
        <f t="shared" si="287"/>
        <v>#NUM!</v>
      </c>
      <c r="U121" s="265" t="e">
        <f t="shared" si="287"/>
        <v>#NUM!</v>
      </c>
      <c r="V121" s="265" t="e">
        <f t="shared" si="287"/>
        <v>#NUM!</v>
      </c>
      <c r="W121" s="265" t="e">
        <f t="shared" si="287"/>
        <v>#NUM!</v>
      </c>
      <c r="X121" s="265" t="e">
        <f t="shared" si="287"/>
        <v>#NUM!</v>
      </c>
      <c r="Y121" s="265" t="e">
        <f t="shared" si="287"/>
        <v>#NUM!</v>
      </c>
      <c r="Z121" s="265" t="e">
        <f t="shared" si="287"/>
        <v>#NUM!</v>
      </c>
      <c r="AA121" s="265" t="e">
        <f t="shared" si="287"/>
        <v>#NUM!</v>
      </c>
      <c r="AB121" s="265" t="e">
        <f t="shared" si="287"/>
        <v>#NUM!</v>
      </c>
      <c r="AC121" s="265" t="e">
        <f t="shared" si="287"/>
        <v>#NUM!</v>
      </c>
      <c r="AD121" s="265" t="e">
        <f t="shared" si="287"/>
        <v>#NUM!</v>
      </c>
      <c r="AE121" s="265" t="e">
        <f t="shared" si="287"/>
        <v>#NUM!</v>
      </c>
      <c r="AF121" s="265" t="e">
        <f t="shared" si="287"/>
        <v>#NUM!</v>
      </c>
      <c r="AG121" s="265" t="e">
        <f t="shared" si="287"/>
        <v>#NUM!</v>
      </c>
      <c r="AH121" s="265" t="e">
        <f t="shared" si="287"/>
        <v>#NUM!</v>
      </c>
      <c r="AI121" s="265" t="e">
        <f t="shared" si="287"/>
        <v>#NUM!</v>
      </c>
      <c r="AJ121" s="265" t="e">
        <f t="shared" si="287"/>
        <v>#NUM!</v>
      </c>
      <c r="AK121" s="265" t="e">
        <f t="shared" si="287"/>
        <v>#NUM!</v>
      </c>
      <c r="AL121" s="265" t="e">
        <f t="shared" si="287"/>
        <v>#NUM!</v>
      </c>
      <c r="AM121" s="265" t="e">
        <f t="shared" si="287"/>
        <v>#NUM!</v>
      </c>
      <c r="AN121" s="265" t="e">
        <f t="shared" si="287"/>
        <v>#NUM!</v>
      </c>
      <c r="AO121" s="265" t="e">
        <f t="shared" si="287"/>
        <v>#NUM!</v>
      </c>
      <c r="AP121" s="265" t="e">
        <f t="shared" si="287"/>
        <v>#NUM!</v>
      </c>
      <c r="AQ121" s="265" t="e">
        <f t="shared" si="287"/>
        <v>#NUM!</v>
      </c>
      <c r="AR121" s="265" t="e">
        <f t="shared" si="287"/>
        <v>#NUM!</v>
      </c>
      <c r="AS121" s="265" t="e">
        <f t="shared" si="287"/>
        <v>#NUM!</v>
      </c>
      <c r="AT121" s="265" t="e">
        <f t="shared" si="287"/>
        <v>#NUM!</v>
      </c>
      <c r="AU121" s="265" t="e">
        <f t="shared" si="287"/>
        <v>#NUM!</v>
      </c>
      <c r="AV121" s="265" t="e">
        <f t="shared" si="287"/>
        <v>#NUM!</v>
      </c>
      <c r="AW121" s="265" t="e">
        <f t="shared" si="287"/>
        <v>#NUM!</v>
      </c>
      <c r="AX121" s="265" t="e">
        <f t="shared" si="287"/>
        <v>#NUM!</v>
      </c>
      <c r="AY121" s="265" t="e">
        <f t="shared" si="287"/>
        <v>#NUM!</v>
      </c>
      <c r="AZ121" s="265" t="e">
        <f t="shared" si="287"/>
        <v>#NUM!</v>
      </c>
      <c r="BA121" s="265" t="e">
        <f t="shared" si="287"/>
        <v>#NUM!</v>
      </c>
      <c r="BB121" s="265" t="e">
        <f t="shared" si="287"/>
        <v>#NUM!</v>
      </c>
      <c r="BC121" s="265" t="e">
        <f t="shared" si="287"/>
        <v>#NUM!</v>
      </c>
      <c r="BD121" s="265" t="e">
        <f t="shared" si="287"/>
        <v>#NUM!</v>
      </c>
      <c r="BE121" s="265" t="e">
        <f t="shared" si="287"/>
        <v>#NUM!</v>
      </c>
      <c r="BF121" s="265" t="e">
        <f t="shared" si="287"/>
        <v>#NUM!</v>
      </c>
      <c r="BG121" s="265" t="e">
        <f t="shared" si="287"/>
        <v>#NUM!</v>
      </c>
      <c r="BH121" s="265" t="e">
        <f t="shared" si="287"/>
        <v>#NUM!</v>
      </c>
      <c r="BI121" s="265" t="e">
        <f t="shared" si="287"/>
        <v>#NUM!</v>
      </c>
      <c r="BJ121" s="265" t="e">
        <f t="shared" si="287"/>
        <v>#NUM!</v>
      </c>
      <c r="BK121" s="265" t="e">
        <f t="shared" si="287"/>
        <v>#NUM!</v>
      </c>
      <c r="BL121" s="265" t="e">
        <f t="shared" si="287"/>
        <v>#NUM!</v>
      </c>
      <c r="BM121" s="265" t="e">
        <f t="shared" si="287"/>
        <v>#NUM!</v>
      </c>
      <c r="BN121" s="265" t="e">
        <f t="shared" si="287"/>
        <v>#NUM!</v>
      </c>
      <c r="BO121" s="265" t="e">
        <f t="shared" si="287"/>
        <v>#NUM!</v>
      </c>
      <c r="BP121" s="265" t="e">
        <f t="shared" si="287"/>
        <v>#NUM!</v>
      </c>
      <c r="BQ121" s="265" t="e">
        <f t="shared" si="287"/>
        <v>#NUM!</v>
      </c>
      <c r="BR121" s="265" t="e">
        <f t="shared" si="287"/>
        <v>#NUM!</v>
      </c>
      <c r="BS121" s="265" t="e">
        <f t="shared" si="287"/>
        <v>#NUM!</v>
      </c>
      <c r="BT121" s="265" t="e">
        <f t="shared" si="287"/>
        <v>#NUM!</v>
      </c>
      <c r="BU121" s="265" t="e">
        <f t="shared" ref="BU121:EF121" si="288">IF(BU111=1, $E$115/2 * BO119 * BU110, 0)</f>
        <v>#NUM!</v>
      </c>
      <c r="BV121" s="265" t="e">
        <f t="shared" si="288"/>
        <v>#NUM!</v>
      </c>
      <c r="BW121" s="265" t="e">
        <f t="shared" si="288"/>
        <v>#NUM!</v>
      </c>
      <c r="BX121" s="265" t="e">
        <f t="shared" si="288"/>
        <v>#NUM!</v>
      </c>
      <c r="BY121" s="265" t="e">
        <f t="shared" si="288"/>
        <v>#NUM!</v>
      </c>
      <c r="BZ121" s="265" t="e">
        <f t="shared" si="288"/>
        <v>#NUM!</v>
      </c>
      <c r="CA121" s="265" t="e">
        <f t="shared" si="288"/>
        <v>#NUM!</v>
      </c>
      <c r="CB121" s="265" t="e">
        <f t="shared" si="288"/>
        <v>#NUM!</v>
      </c>
      <c r="CC121" s="265" t="e">
        <f t="shared" si="288"/>
        <v>#NUM!</v>
      </c>
      <c r="CD121" s="265" t="e">
        <f t="shared" si="288"/>
        <v>#NUM!</v>
      </c>
      <c r="CE121" s="265" t="e">
        <f t="shared" si="288"/>
        <v>#NUM!</v>
      </c>
      <c r="CF121" s="265" t="e">
        <f t="shared" si="288"/>
        <v>#NUM!</v>
      </c>
      <c r="CG121" s="265" t="e">
        <f t="shared" si="288"/>
        <v>#NUM!</v>
      </c>
      <c r="CH121" s="265" t="e">
        <f t="shared" si="288"/>
        <v>#NUM!</v>
      </c>
      <c r="CI121" s="265" t="e">
        <f t="shared" si="288"/>
        <v>#NUM!</v>
      </c>
      <c r="CJ121" s="265" t="e">
        <f t="shared" si="288"/>
        <v>#NUM!</v>
      </c>
      <c r="CK121" s="265" t="e">
        <f t="shared" si="288"/>
        <v>#NUM!</v>
      </c>
      <c r="CL121" s="265" t="e">
        <f t="shared" si="288"/>
        <v>#NUM!</v>
      </c>
      <c r="CM121" s="265" t="e">
        <f t="shared" si="288"/>
        <v>#NUM!</v>
      </c>
      <c r="CN121" s="265" t="e">
        <f t="shared" si="288"/>
        <v>#NUM!</v>
      </c>
      <c r="CO121" s="265" t="e">
        <f t="shared" si="288"/>
        <v>#NUM!</v>
      </c>
      <c r="CP121" s="265" t="e">
        <f t="shared" si="288"/>
        <v>#NUM!</v>
      </c>
      <c r="CQ121" s="265" t="e">
        <f t="shared" si="288"/>
        <v>#NUM!</v>
      </c>
      <c r="CR121" s="265" t="e">
        <f t="shared" si="288"/>
        <v>#NUM!</v>
      </c>
      <c r="CS121" s="265" t="e">
        <f t="shared" si="288"/>
        <v>#NUM!</v>
      </c>
      <c r="CT121" s="265" t="e">
        <f t="shared" si="288"/>
        <v>#NUM!</v>
      </c>
      <c r="CU121" s="265" t="e">
        <f t="shared" si="288"/>
        <v>#NUM!</v>
      </c>
      <c r="CV121" s="265" t="e">
        <f t="shared" si="288"/>
        <v>#NUM!</v>
      </c>
      <c r="CW121" s="265" t="e">
        <f t="shared" si="288"/>
        <v>#NUM!</v>
      </c>
      <c r="CX121" s="265" t="e">
        <f t="shared" si="288"/>
        <v>#NUM!</v>
      </c>
      <c r="CY121" s="265" t="e">
        <f t="shared" si="288"/>
        <v>#NUM!</v>
      </c>
      <c r="CZ121" s="265" t="e">
        <f t="shared" si="288"/>
        <v>#NUM!</v>
      </c>
      <c r="DA121" s="265" t="e">
        <f t="shared" si="288"/>
        <v>#NUM!</v>
      </c>
      <c r="DB121" s="265" t="e">
        <f t="shared" si="288"/>
        <v>#NUM!</v>
      </c>
      <c r="DC121" s="265" t="e">
        <f t="shared" si="288"/>
        <v>#NUM!</v>
      </c>
      <c r="DD121" s="265" t="e">
        <f t="shared" si="288"/>
        <v>#NUM!</v>
      </c>
      <c r="DE121" s="265" t="e">
        <f t="shared" si="288"/>
        <v>#NUM!</v>
      </c>
      <c r="DF121" s="265" t="e">
        <f t="shared" si="288"/>
        <v>#NUM!</v>
      </c>
      <c r="DG121" s="265" t="e">
        <f t="shared" si="288"/>
        <v>#NUM!</v>
      </c>
      <c r="DH121" s="265" t="e">
        <f t="shared" si="288"/>
        <v>#NUM!</v>
      </c>
      <c r="DI121" s="265" t="e">
        <f t="shared" si="288"/>
        <v>#NUM!</v>
      </c>
      <c r="DJ121" s="265" t="e">
        <f t="shared" si="288"/>
        <v>#NUM!</v>
      </c>
      <c r="DK121" s="265" t="e">
        <f t="shared" si="288"/>
        <v>#NUM!</v>
      </c>
      <c r="DL121" s="265" t="e">
        <f t="shared" si="288"/>
        <v>#NUM!</v>
      </c>
      <c r="DM121" s="265" t="e">
        <f t="shared" si="288"/>
        <v>#NUM!</v>
      </c>
      <c r="DN121" s="265" t="e">
        <f t="shared" si="288"/>
        <v>#NUM!</v>
      </c>
      <c r="DO121" s="265" t="e">
        <f t="shared" si="288"/>
        <v>#NUM!</v>
      </c>
      <c r="DP121" s="265" t="e">
        <f t="shared" si="288"/>
        <v>#NUM!</v>
      </c>
      <c r="DQ121" s="265" t="e">
        <f t="shared" si="288"/>
        <v>#NUM!</v>
      </c>
      <c r="DR121" s="265" t="e">
        <f t="shared" si="288"/>
        <v>#NUM!</v>
      </c>
      <c r="DS121" s="265" t="e">
        <f t="shared" si="288"/>
        <v>#NUM!</v>
      </c>
      <c r="DT121" s="265" t="e">
        <f t="shared" si="288"/>
        <v>#NUM!</v>
      </c>
      <c r="DU121" s="265" t="e">
        <f t="shared" si="288"/>
        <v>#NUM!</v>
      </c>
      <c r="DV121" s="265" t="e">
        <f t="shared" si="288"/>
        <v>#NUM!</v>
      </c>
      <c r="DW121" s="265" t="e">
        <f t="shared" si="288"/>
        <v>#NUM!</v>
      </c>
      <c r="DX121" s="265" t="e">
        <f t="shared" si="288"/>
        <v>#NUM!</v>
      </c>
      <c r="DY121" s="265" t="e">
        <f t="shared" si="288"/>
        <v>#NUM!</v>
      </c>
      <c r="DZ121" s="265" t="e">
        <f t="shared" si="288"/>
        <v>#NUM!</v>
      </c>
      <c r="EA121" s="265" t="e">
        <f t="shared" si="288"/>
        <v>#NUM!</v>
      </c>
      <c r="EB121" s="265" t="e">
        <f t="shared" si="288"/>
        <v>#NUM!</v>
      </c>
      <c r="EC121" s="265" t="e">
        <f t="shared" si="288"/>
        <v>#NUM!</v>
      </c>
      <c r="ED121" s="265" t="e">
        <f t="shared" si="288"/>
        <v>#NUM!</v>
      </c>
      <c r="EE121" s="265" t="e">
        <f t="shared" si="288"/>
        <v>#NUM!</v>
      </c>
      <c r="EF121" s="265" t="e">
        <f t="shared" si="288"/>
        <v>#NUM!</v>
      </c>
      <c r="EG121" s="265" t="e">
        <f t="shared" ref="EG121:GR121" si="289">IF(EG111=1, $E$115/2 * EA119 * EG110, 0)</f>
        <v>#NUM!</v>
      </c>
      <c r="EH121" s="265" t="e">
        <f t="shared" si="289"/>
        <v>#NUM!</v>
      </c>
      <c r="EI121" s="265" t="e">
        <f t="shared" si="289"/>
        <v>#NUM!</v>
      </c>
      <c r="EJ121" s="265" t="e">
        <f t="shared" si="289"/>
        <v>#NUM!</v>
      </c>
      <c r="EK121" s="265" t="e">
        <f t="shared" si="289"/>
        <v>#NUM!</v>
      </c>
      <c r="EL121" s="265" t="e">
        <f t="shared" si="289"/>
        <v>#NUM!</v>
      </c>
      <c r="EM121" s="265" t="e">
        <f t="shared" si="289"/>
        <v>#NUM!</v>
      </c>
      <c r="EN121" s="265" t="e">
        <f t="shared" si="289"/>
        <v>#NUM!</v>
      </c>
      <c r="EO121" s="265" t="e">
        <f t="shared" si="289"/>
        <v>#NUM!</v>
      </c>
      <c r="EP121" s="265" t="e">
        <f t="shared" si="289"/>
        <v>#NUM!</v>
      </c>
      <c r="EQ121" s="265" t="e">
        <f t="shared" si="289"/>
        <v>#NUM!</v>
      </c>
      <c r="ER121" s="265" t="e">
        <f t="shared" si="289"/>
        <v>#NUM!</v>
      </c>
      <c r="ES121" s="265" t="e">
        <f t="shared" si="289"/>
        <v>#NUM!</v>
      </c>
      <c r="ET121" s="265" t="e">
        <f t="shared" si="289"/>
        <v>#NUM!</v>
      </c>
      <c r="EU121" s="265" t="e">
        <f t="shared" si="289"/>
        <v>#NUM!</v>
      </c>
      <c r="EV121" s="265" t="e">
        <f t="shared" si="289"/>
        <v>#NUM!</v>
      </c>
      <c r="EW121" s="265" t="e">
        <f t="shared" si="289"/>
        <v>#NUM!</v>
      </c>
      <c r="EX121" s="265" t="e">
        <f t="shared" si="289"/>
        <v>#NUM!</v>
      </c>
      <c r="EY121" s="265" t="e">
        <f t="shared" si="289"/>
        <v>#NUM!</v>
      </c>
      <c r="EZ121" s="265" t="e">
        <f t="shared" si="289"/>
        <v>#NUM!</v>
      </c>
      <c r="FA121" s="265" t="e">
        <f t="shared" si="289"/>
        <v>#NUM!</v>
      </c>
      <c r="FB121" s="265" t="e">
        <f t="shared" si="289"/>
        <v>#NUM!</v>
      </c>
      <c r="FC121" s="265" t="e">
        <f t="shared" si="289"/>
        <v>#NUM!</v>
      </c>
      <c r="FD121" s="265" t="e">
        <f t="shared" si="289"/>
        <v>#NUM!</v>
      </c>
      <c r="FE121" s="265" t="e">
        <f t="shared" si="289"/>
        <v>#NUM!</v>
      </c>
      <c r="FF121" s="265" t="e">
        <f t="shared" si="289"/>
        <v>#NUM!</v>
      </c>
      <c r="FG121" s="265" t="e">
        <f t="shared" si="289"/>
        <v>#NUM!</v>
      </c>
      <c r="FH121" s="265" t="e">
        <f t="shared" si="289"/>
        <v>#NUM!</v>
      </c>
      <c r="FI121" s="265" t="e">
        <f t="shared" si="289"/>
        <v>#NUM!</v>
      </c>
      <c r="FJ121" s="265" t="e">
        <f t="shared" si="289"/>
        <v>#NUM!</v>
      </c>
      <c r="FK121" s="265" t="e">
        <f t="shared" si="289"/>
        <v>#NUM!</v>
      </c>
      <c r="FL121" s="265" t="e">
        <f t="shared" si="289"/>
        <v>#NUM!</v>
      </c>
      <c r="FM121" s="265" t="e">
        <f t="shared" si="289"/>
        <v>#NUM!</v>
      </c>
      <c r="FN121" s="265" t="e">
        <f t="shared" si="289"/>
        <v>#NUM!</v>
      </c>
      <c r="FO121" s="265" t="e">
        <f t="shared" si="289"/>
        <v>#NUM!</v>
      </c>
      <c r="FP121" s="265" t="e">
        <f t="shared" si="289"/>
        <v>#NUM!</v>
      </c>
      <c r="FQ121" s="265" t="e">
        <f t="shared" si="289"/>
        <v>#NUM!</v>
      </c>
      <c r="FR121" s="265" t="e">
        <f t="shared" si="289"/>
        <v>#NUM!</v>
      </c>
      <c r="FS121" s="265" t="e">
        <f t="shared" si="289"/>
        <v>#NUM!</v>
      </c>
      <c r="FT121" s="265" t="e">
        <f t="shared" si="289"/>
        <v>#NUM!</v>
      </c>
      <c r="FU121" s="265" t="e">
        <f t="shared" si="289"/>
        <v>#NUM!</v>
      </c>
      <c r="FV121" s="265" t="e">
        <f t="shared" si="289"/>
        <v>#NUM!</v>
      </c>
      <c r="FW121" s="265" t="e">
        <f t="shared" si="289"/>
        <v>#NUM!</v>
      </c>
      <c r="FX121" s="265" t="e">
        <f t="shared" si="289"/>
        <v>#NUM!</v>
      </c>
      <c r="FY121" s="265" t="e">
        <f t="shared" si="289"/>
        <v>#NUM!</v>
      </c>
      <c r="FZ121" s="265" t="e">
        <f t="shared" si="289"/>
        <v>#NUM!</v>
      </c>
      <c r="GA121" s="265" t="e">
        <f t="shared" si="289"/>
        <v>#NUM!</v>
      </c>
      <c r="GB121" s="265" t="e">
        <f t="shared" si="289"/>
        <v>#NUM!</v>
      </c>
      <c r="GC121" s="265" t="e">
        <f t="shared" si="289"/>
        <v>#NUM!</v>
      </c>
      <c r="GD121" s="265" t="e">
        <f t="shared" si="289"/>
        <v>#NUM!</v>
      </c>
      <c r="GE121" s="265" t="e">
        <f t="shared" si="289"/>
        <v>#NUM!</v>
      </c>
      <c r="GF121" s="265" t="e">
        <f t="shared" si="289"/>
        <v>#NUM!</v>
      </c>
      <c r="GG121" s="265" t="e">
        <f t="shared" si="289"/>
        <v>#NUM!</v>
      </c>
      <c r="GH121" s="265" t="e">
        <f t="shared" si="289"/>
        <v>#NUM!</v>
      </c>
      <c r="GI121" s="265" t="e">
        <f t="shared" si="289"/>
        <v>#NUM!</v>
      </c>
      <c r="GJ121" s="265" t="e">
        <f t="shared" si="289"/>
        <v>#NUM!</v>
      </c>
      <c r="GK121" s="265" t="e">
        <f t="shared" si="289"/>
        <v>#NUM!</v>
      </c>
      <c r="GL121" s="265" t="e">
        <f t="shared" si="289"/>
        <v>#NUM!</v>
      </c>
      <c r="GM121" s="265" t="e">
        <f t="shared" si="289"/>
        <v>#NUM!</v>
      </c>
      <c r="GN121" s="265" t="e">
        <f t="shared" si="289"/>
        <v>#NUM!</v>
      </c>
      <c r="GO121" s="265" t="e">
        <f t="shared" si="289"/>
        <v>#NUM!</v>
      </c>
      <c r="GP121" s="265" t="e">
        <f t="shared" si="289"/>
        <v>#NUM!</v>
      </c>
      <c r="GQ121" s="265" t="e">
        <f t="shared" si="289"/>
        <v>#NUM!</v>
      </c>
      <c r="GR121" s="265" t="e">
        <f t="shared" si="289"/>
        <v>#NUM!</v>
      </c>
      <c r="GS121" s="265" t="e">
        <f t="shared" ref="GS121:JD121" si="290">IF(GS111=1, $E$115/2 * GM119 * GS110, 0)</f>
        <v>#NUM!</v>
      </c>
      <c r="GT121" s="265" t="e">
        <f t="shared" si="290"/>
        <v>#NUM!</v>
      </c>
      <c r="GU121" s="265" t="e">
        <f t="shared" si="290"/>
        <v>#NUM!</v>
      </c>
      <c r="GV121" s="265" t="e">
        <f t="shared" si="290"/>
        <v>#NUM!</v>
      </c>
      <c r="GW121" s="265" t="e">
        <f t="shared" si="290"/>
        <v>#NUM!</v>
      </c>
      <c r="GX121" s="265" t="e">
        <f t="shared" si="290"/>
        <v>#NUM!</v>
      </c>
      <c r="GY121" s="265" t="e">
        <f t="shared" si="290"/>
        <v>#NUM!</v>
      </c>
      <c r="GZ121" s="265" t="e">
        <f t="shared" si="290"/>
        <v>#NUM!</v>
      </c>
      <c r="HA121" s="265" t="e">
        <f t="shared" si="290"/>
        <v>#NUM!</v>
      </c>
      <c r="HB121" s="265" t="e">
        <f t="shared" si="290"/>
        <v>#NUM!</v>
      </c>
      <c r="HC121" s="265" t="e">
        <f t="shared" si="290"/>
        <v>#NUM!</v>
      </c>
      <c r="HD121" s="265" t="e">
        <f t="shared" si="290"/>
        <v>#NUM!</v>
      </c>
      <c r="HE121" s="265" t="e">
        <f t="shared" si="290"/>
        <v>#NUM!</v>
      </c>
      <c r="HF121" s="265" t="e">
        <f t="shared" si="290"/>
        <v>#NUM!</v>
      </c>
      <c r="HG121" s="265" t="e">
        <f t="shared" si="290"/>
        <v>#NUM!</v>
      </c>
      <c r="HH121" s="265" t="e">
        <f t="shared" si="290"/>
        <v>#NUM!</v>
      </c>
      <c r="HI121" s="265" t="e">
        <f t="shared" si="290"/>
        <v>#NUM!</v>
      </c>
      <c r="HJ121" s="265" t="e">
        <f t="shared" si="290"/>
        <v>#NUM!</v>
      </c>
      <c r="HK121" s="265" t="e">
        <f t="shared" si="290"/>
        <v>#NUM!</v>
      </c>
      <c r="HL121" s="265" t="e">
        <f t="shared" si="290"/>
        <v>#NUM!</v>
      </c>
      <c r="HM121" s="265" t="e">
        <f t="shared" si="290"/>
        <v>#NUM!</v>
      </c>
      <c r="HN121" s="265" t="e">
        <f t="shared" si="290"/>
        <v>#NUM!</v>
      </c>
      <c r="HO121" s="265" t="e">
        <f t="shared" si="290"/>
        <v>#NUM!</v>
      </c>
      <c r="HP121" s="265" t="e">
        <f t="shared" si="290"/>
        <v>#NUM!</v>
      </c>
      <c r="HQ121" s="265" t="e">
        <f t="shared" si="290"/>
        <v>#NUM!</v>
      </c>
      <c r="HR121" s="265" t="e">
        <f t="shared" si="290"/>
        <v>#NUM!</v>
      </c>
      <c r="HS121" s="265" t="e">
        <f t="shared" si="290"/>
        <v>#NUM!</v>
      </c>
      <c r="HT121" s="265" t="e">
        <f t="shared" si="290"/>
        <v>#NUM!</v>
      </c>
      <c r="HU121" s="265" t="e">
        <f t="shared" si="290"/>
        <v>#NUM!</v>
      </c>
      <c r="HV121" s="265" t="e">
        <f t="shared" si="290"/>
        <v>#NUM!</v>
      </c>
      <c r="HW121" s="265" t="e">
        <f t="shared" si="290"/>
        <v>#NUM!</v>
      </c>
      <c r="HX121" s="265" t="e">
        <f t="shared" si="290"/>
        <v>#NUM!</v>
      </c>
      <c r="HY121" s="265" t="e">
        <f t="shared" si="290"/>
        <v>#NUM!</v>
      </c>
      <c r="HZ121" s="265" t="e">
        <f t="shared" si="290"/>
        <v>#NUM!</v>
      </c>
      <c r="IA121" s="265" t="e">
        <f t="shared" si="290"/>
        <v>#NUM!</v>
      </c>
      <c r="IB121" s="265" t="e">
        <f t="shared" si="290"/>
        <v>#NUM!</v>
      </c>
      <c r="IC121" s="265" t="e">
        <f t="shared" si="290"/>
        <v>#NUM!</v>
      </c>
      <c r="ID121" s="265" t="e">
        <f t="shared" si="290"/>
        <v>#NUM!</v>
      </c>
      <c r="IE121" s="265" t="e">
        <f t="shared" si="290"/>
        <v>#NUM!</v>
      </c>
      <c r="IF121" s="265" t="e">
        <f t="shared" si="290"/>
        <v>#NUM!</v>
      </c>
      <c r="IG121" s="265" t="e">
        <f t="shared" si="290"/>
        <v>#NUM!</v>
      </c>
      <c r="IH121" s="265" t="e">
        <f t="shared" si="290"/>
        <v>#NUM!</v>
      </c>
      <c r="II121" s="265" t="e">
        <f t="shared" si="290"/>
        <v>#NUM!</v>
      </c>
      <c r="IJ121" s="265" t="e">
        <f t="shared" si="290"/>
        <v>#NUM!</v>
      </c>
      <c r="IK121" s="265" t="e">
        <f t="shared" si="290"/>
        <v>#NUM!</v>
      </c>
      <c r="IL121" s="265" t="e">
        <f t="shared" si="290"/>
        <v>#NUM!</v>
      </c>
      <c r="IM121" s="265" t="e">
        <f t="shared" si="290"/>
        <v>#NUM!</v>
      </c>
      <c r="IN121" s="265" t="e">
        <f t="shared" si="290"/>
        <v>#NUM!</v>
      </c>
      <c r="IO121" s="265" t="e">
        <f t="shared" si="290"/>
        <v>#NUM!</v>
      </c>
      <c r="IP121" s="265" t="e">
        <f t="shared" si="290"/>
        <v>#NUM!</v>
      </c>
      <c r="IQ121" s="265" t="e">
        <f t="shared" si="290"/>
        <v>#NUM!</v>
      </c>
      <c r="IR121" s="265" t="e">
        <f t="shared" si="290"/>
        <v>#NUM!</v>
      </c>
      <c r="IS121" s="265" t="e">
        <f t="shared" si="290"/>
        <v>#NUM!</v>
      </c>
      <c r="IT121" s="265" t="e">
        <f t="shared" si="290"/>
        <v>#NUM!</v>
      </c>
      <c r="IU121" s="265" t="e">
        <f t="shared" si="290"/>
        <v>#NUM!</v>
      </c>
      <c r="IV121" s="265" t="e">
        <f t="shared" si="290"/>
        <v>#NUM!</v>
      </c>
      <c r="IW121" s="265" t="e">
        <f t="shared" si="290"/>
        <v>#NUM!</v>
      </c>
      <c r="IX121" s="265" t="e">
        <f t="shared" si="290"/>
        <v>#NUM!</v>
      </c>
      <c r="IY121" s="265" t="e">
        <f t="shared" si="290"/>
        <v>#NUM!</v>
      </c>
      <c r="IZ121" s="265" t="e">
        <f t="shared" si="290"/>
        <v>#NUM!</v>
      </c>
      <c r="JA121" s="265" t="e">
        <f t="shared" si="290"/>
        <v>#NUM!</v>
      </c>
      <c r="JB121" s="265" t="e">
        <f t="shared" si="290"/>
        <v>#NUM!</v>
      </c>
      <c r="JC121" s="265" t="e">
        <f t="shared" si="290"/>
        <v>#NUM!</v>
      </c>
      <c r="JD121" s="265" t="e">
        <f t="shared" si="290"/>
        <v>#NUM!</v>
      </c>
      <c r="JE121" s="265" t="e">
        <f t="shared" ref="JE121:JL121" si="291">IF(JE111=1, $E$115/2 * IY119 * JE110, 0)</f>
        <v>#NUM!</v>
      </c>
      <c r="JF121" s="265" t="e">
        <f t="shared" si="291"/>
        <v>#NUM!</v>
      </c>
      <c r="JG121" s="265" t="e">
        <f t="shared" si="291"/>
        <v>#NUM!</v>
      </c>
      <c r="JH121" s="265" t="e">
        <f t="shared" si="291"/>
        <v>#NUM!</v>
      </c>
      <c r="JI121" s="265" t="e">
        <f t="shared" si="291"/>
        <v>#NUM!</v>
      </c>
      <c r="JJ121" s="265" t="e">
        <f t="shared" si="291"/>
        <v>#NUM!</v>
      </c>
      <c r="JK121" s="265" t="e">
        <f t="shared" si="291"/>
        <v>#NUM!</v>
      </c>
      <c r="JL121" s="265" t="e">
        <f t="shared" si="291"/>
        <v>#NUM!</v>
      </c>
      <c r="JM121" s="92" t="s">
        <v>321</v>
      </c>
    </row>
    <row r="122" spans="2:273" x14ac:dyDescent="0.25">
      <c r="D122" s="92" t="s">
        <v>46</v>
      </c>
      <c r="F122" s="92" t="s">
        <v>22</v>
      </c>
      <c r="G122" s="265" t="e">
        <f>SUM(I122:JL122)</f>
        <v>#NUM!</v>
      </c>
      <c r="I122" s="265" t="e">
        <f t="shared" ref="I122:V122" si="292">MIN(I120-I121,I119)</f>
        <v>#NUM!</v>
      </c>
      <c r="J122" s="265" t="e">
        <f t="shared" si="292"/>
        <v>#NUM!</v>
      </c>
      <c r="K122" s="265" t="e">
        <f t="shared" si="292"/>
        <v>#NUM!</v>
      </c>
      <c r="L122" s="265" t="e">
        <f t="shared" si="292"/>
        <v>#NUM!</v>
      </c>
      <c r="M122" s="265" t="e">
        <f t="shared" si="292"/>
        <v>#NUM!</v>
      </c>
      <c r="N122" s="265" t="e">
        <f t="shared" si="292"/>
        <v>#NUM!</v>
      </c>
      <c r="O122" s="265" t="e">
        <f t="shared" si="292"/>
        <v>#NUM!</v>
      </c>
      <c r="P122" s="265" t="e">
        <f t="shared" si="292"/>
        <v>#NUM!</v>
      </c>
      <c r="Q122" s="265" t="e">
        <f t="shared" si="292"/>
        <v>#NUM!</v>
      </c>
      <c r="R122" s="265" t="e">
        <f t="shared" si="292"/>
        <v>#NUM!</v>
      </c>
      <c r="S122" s="265" t="e">
        <f t="shared" si="292"/>
        <v>#NUM!</v>
      </c>
      <c r="T122" s="265" t="e">
        <f t="shared" si="292"/>
        <v>#NUM!</v>
      </c>
      <c r="U122" s="265" t="e">
        <f t="shared" si="292"/>
        <v>#NUM!</v>
      </c>
      <c r="V122" s="265" t="e">
        <f t="shared" si="292"/>
        <v>#NUM!</v>
      </c>
      <c r="W122" s="265" t="e">
        <f>MIN(W120-W121,W119)</f>
        <v>#NUM!</v>
      </c>
      <c r="X122" s="265" t="e">
        <f t="shared" ref="X122:CI122" si="293">MIN(X120-X121,X119)</f>
        <v>#NUM!</v>
      </c>
      <c r="Y122" s="265" t="e">
        <f t="shared" si="293"/>
        <v>#NUM!</v>
      </c>
      <c r="Z122" s="265" t="e">
        <f t="shared" si="293"/>
        <v>#NUM!</v>
      </c>
      <c r="AA122" s="265" t="e">
        <f t="shared" si="293"/>
        <v>#NUM!</v>
      </c>
      <c r="AB122" s="265" t="e">
        <f t="shared" si="293"/>
        <v>#NUM!</v>
      </c>
      <c r="AC122" s="265" t="e">
        <f t="shared" si="293"/>
        <v>#NUM!</v>
      </c>
      <c r="AD122" s="265" t="e">
        <f t="shared" si="293"/>
        <v>#NUM!</v>
      </c>
      <c r="AE122" s="265" t="e">
        <f t="shared" si="293"/>
        <v>#NUM!</v>
      </c>
      <c r="AF122" s="265" t="e">
        <f t="shared" si="293"/>
        <v>#NUM!</v>
      </c>
      <c r="AG122" s="265" t="e">
        <f t="shared" si="293"/>
        <v>#NUM!</v>
      </c>
      <c r="AH122" s="265" t="e">
        <f t="shared" si="293"/>
        <v>#NUM!</v>
      </c>
      <c r="AI122" s="265" t="e">
        <f t="shared" si="293"/>
        <v>#NUM!</v>
      </c>
      <c r="AJ122" s="265" t="e">
        <f t="shared" si="293"/>
        <v>#NUM!</v>
      </c>
      <c r="AK122" s="265" t="e">
        <f t="shared" si="293"/>
        <v>#NUM!</v>
      </c>
      <c r="AL122" s="265" t="e">
        <f t="shared" si="293"/>
        <v>#NUM!</v>
      </c>
      <c r="AM122" s="265" t="e">
        <f t="shared" si="293"/>
        <v>#NUM!</v>
      </c>
      <c r="AN122" s="265" t="e">
        <f t="shared" si="293"/>
        <v>#NUM!</v>
      </c>
      <c r="AO122" s="265" t="e">
        <f t="shared" si="293"/>
        <v>#NUM!</v>
      </c>
      <c r="AP122" s="265" t="e">
        <f t="shared" si="293"/>
        <v>#NUM!</v>
      </c>
      <c r="AQ122" s="265" t="e">
        <f t="shared" si="293"/>
        <v>#NUM!</v>
      </c>
      <c r="AR122" s="265" t="e">
        <f t="shared" si="293"/>
        <v>#NUM!</v>
      </c>
      <c r="AS122" s="265" t="e">
        <f t="shared" si="293"/>
        <v>#NUM!</v>
      </c>
      <c r="AT122" s="265" t="e">
        <f t="shared" si="293"/>
        <v>#NUM!</v>
      </c>
      <c r="AU122" s="265" t="e">
        <f t="shared" si="293"/>
        <v>#NUM!</v>
      </c>
      <c r="AV122" s="265" t="e">
        <f t="shared" si="293"/>
        <v>#NUM!</v>
      </c>
      <c r="AW122" s="265" t="e">
        <f t="shared" si="293"/>
        <v>#NUM!</v>
      </c>
      <c r="AX122" s="265" t="e">
        <f t="shared" si="293"/>
        <v>#NUM!</v>
      </c>
      <c r="AY122" s="265" t="e">
        <f t="shared" si="293"/>
        <v>#NUM!</v>
      </c>
      <c r="AZ122" s="265" t="e">
        <f t="shared" si="293"/>
        <v>#NUM!</v>
      </c>
      <c r="BA122" s="265" t="e">
        <f t="shared" si="293"/>
        <v>#NUM!</v>
      </c>
      <c r="BB122" s="265" t="e">
        <f t="shared" si="293"/>
        <v>#NUM!</v>
      </c>
      <c r="BC122" s="265" t="e">
        <f t="shared" si="293"/>
        <v>#NUM!</v>
      </c>
      <c r="BD122" s="265" t="e">
        <f t="shared" si="293"/>
        <v>#NUM!</v>
      </c>
      <c r="BE122" s="265" t="e">
        <f t="shared" si="293"/>
        <v>#NUM!</v>
      </c>
      <c r="BF122" s="265" t="e">
        <f t="shared" si="293"/>
        <v>#NUM!</v>
      </c>
      <c r="BG122" s="265" t="e">
        <f t="shared" si="293"/>
        <v>#NUM!</v>
      </c>
      <c r="BH122" s="265" t="e">
        <f t="shared" si="293"/>
        <v>#NUM!</v>
      </c>
      <c r="BI122" s="265" t="e">
        <f t="shared" si="293"/>
        <v>#NUM!</v>
      </c>
      <c r="BJ122" s="265" t="e">
        <f t="shared" si="293"/>
        <v>#NUM!</v>
      </c>
      <c r="BK122" s="265" t="e">
        <f t="shared" si="293"/>
        <v>#NUM!</v>
      </c>
      <c r="BL122" s="265" t="e">
        <f t="shared" si="293"/>
        <v>#NUM!</v>
      </c>
      <c r="BM122" s="265" t="e">
        <f t="shared" si="293"/>
        <v>#NUM!</v>
      </c>
      <c r="BN122" s="265" t="e">
        <f t="shared" si="293"/>
        <v>#NUM!</v>
      </c>
      <c r="BO122" s="265" t="e">
        <f t="shared" si="293"/>
        <v>#NUM!</v>
      </c>
      <c r="BP122" s="265" t="e">
        <f t="shared" si="293"/>
        <v>#NUM!</v>
      </c>
      <c r="BQ122" s="265" t="e">
        <f t="shared" si="293"/>
        <v>#NUM!</v>
      </c>
      <c r="BR122" s="265" t="e">
        <f t="shared" si="293"/>
        <v>#NUM!</v>
      </c>
      <c r="BS122" s="265" t="e">
        <f t="shared" si="293"/>
        <v>#NUM!</v>
      </c>
      <c r="BT122" s="265" t="e">
        <f t="shared" si="293"/>
        <v>#NUM!</v>
      </c>
      <c r="BU122" s="265" t="e">
        <f t="shared" si="293"/>
        <v>#NUM!</v>
      </c>
      <c r="BV122" s="265" t="e">
        <f t="shared" si="293"/>
        <v>#NUM!</v>
      </c>
      <c r="BW122" s="265" t="e">
        <f t="shared" si="293"/>
        <v>#NUM!</v>
      </c>
      <c r="BX122" s="265" t="e">
        <f t="shared" si="293"/>
        <v>#NUM!</v>
      </c>
      <c r="BY122" s="265" t="e">
        <f t="shared" si="293"/>
        <v>#NUM!</v>
      </c>
      <c r="BZ122" s="265" t="e">
        <f t="shared" si="293"/>
        <v>#NUM!</v>
      </c>
      <c r="CA122" s="265" t="e">
        <f t="shared" si="293"/>
        <v>#NUM!</v>
      </c>
      <c r="CB122" s="265" t="e">
        <f t="shared" si="293"/>
        <v>#NUM!</v>
      </c>
      <c r="CC122" s="265" t="e">
        <f t="shared" si="293"/>
        <v>#NUM!</v>
      </c>
      <c r="CD122" s="265" t="e">
        <f t="shared" si="293"/>
        <v>#NUM!</v>
      </c>
      <c r="CE122" s="265" t="e">
        <f t="shared" si="293"/>
        <v>#NUM!</v>
      </c>
      <c r="CF122" s="265" t="e">
        <f t="shared" si="293"/>
        <v>#NUM!</v>
      </c>
      <c r="CG122" s="265" t="e">
        <f t="shared" si="293"/>
        <v>#NUM!</v>
      </c>
      <c r="CH122" s="265" t="e">
        <f t="shared" si="293"/>
        <v>#NUM!</v>
      </c>
      <c r="CI122" s="265" t="e">
        <f t="shared" si="293"/>
        <v>#NUM!</v>
      </c>
      <c r="CJ122" s="265" t="e">
        <f t="shared" ref="CJ122:EU122" si="294">MIN(CJ120-CJ121,CJ119)</f>
        <v>#NUM!</v>
      </c>
      <c r="CK122" s="265" t="e">
        <f t="shared" si="294"/>
        <v>#NUM!</v>
      </c>
      <c r="CL122" s="265" t="e">
        <f t="shared" si="294"/>
        <v>#NUM!</v>
      </c>
      <c r="CM122" s="265" t="e">
        <f t="shared" si="294"/>
        <v>#NUM!</v>
      </c>
      <c r="CN122" s="265" t="e">
        <f t="shared" si="294"/>
        <v>#NUM!</v>
      </c>
      <c r="CO122" s="265" t="e">
        <f t="shared" si="294"/>
        <v>#NUM!</v>
      </c>
      <c r="CP122" s="265" t="e">
        <f t="shared" si="294"/>
        <v>#NUM!</v>
      </c>
      <c r="CQ122" s="265" t="e">
        <f t="shared" si="294"/>
        <v>#NUM!</v>
      </c>
      <c r="CR122" s="265" t="e">
        <f t="shared" si="294"/>
        <v>#NUM!</v>
      </c>
      <c r="CS122" s="265" t="e">
        <f t="shared" si="294"/>
        <v>#NUM!</v>
      </c>
      <c r="CT122" s="265" t="e">
        <f t="shared" si="294"/>
        <v>#NUM!</v>
      </c>
      <c r="CU122" s="265" t="e">
        <f t="shared" si="294"/>
        <v>#NUM!</v>
      </c>
      <c r="CV122" s="265" t="e">
        <f t="shared" si="294"/>
        <v>#NUM!</v>
      </c>
      <c r="CW122" s="265" t="e">
        <f t="shared" si="294"/>
        <v>#NUM!</v>
      </c>
      <c r="CX122" s="265" t="e">
        <f t="shared" si="294"/>
        <v>#NUM!</v>
      </c>
      <c r="CY122" s="265" t="e">
        <f t="shared" si="294"/>
        <v>#NUM!</v>
      </c>
      <c r="CZ122" s="265" t="e">
        <f t="shared" si="294"/>
        <v>#NUM!</v>
      </c>
      <c r="DA122" s="265" t="e">
        <f t="shared" si="294"/>
        <v>#NUM!</v>
      </c>
      <c r="DB122" s="265" t="e">
        <f t="shared" si="294"/>
        <v>#NUM!</v>
      </c>
      <c r="DC122" s="265" t="e">
        <f t="shared" si="294"/>
        <v>#NUM!</v>
      </c>
      <c r="DD122" s="265" t="e">
        <f t="shared" si="294"/>
        <v>#NUM!</v>
      </c>
      <c r="DE122" s="265" t="e">
        <f t="shared" si="294"/>
        <v>#NUM!</v>
      </c>
      <c r="DF122" s="265" t="e">
        <f t="shared" si="294"/>
        <v>#NUM!</v>
      </c>
      <c r="DG122" s="265" t="e">
        <f t="shared" si="294"/>
        <v>#NUM!</v>
      </c>
      <c r="DH122" s="265" t="e">
        <f t="shared" si="294"/>
        <v>#NUM!</v>
      </c>
      <c r="DI122" s="265" t="e">
        <f t="shared" si="294"/>
        <v>#NUM!</v>
      </c>
      <c r="DJ122" s="265" t="e">
        <f t="shared" si="294"/>
        <v>#NUM!</v>
      </c>
      <c r="DK122" s="265" t="e">
        <f t="shared" si="294"/>
        <v>#NUM!</v>
      </c>
      <c r="DL122" s="265" t="e">
        <f t="shared" si="294"/>
        <v>#NUM!</v>
      </c>
      <c r="DM122" s="265" t="e">
        <f t="shared" si="294"/>
        <v>#NUM!</v>
      </c>
      <c r="DN122" s="265" t="e">
        <f t="shared" si="294"/>
        <v>#NUM!</v>
      </c>
      <c r="DO122" s="265" t="e">
        <f t="shared" si="294"/>
        <v>#NUM!</v>
      </c>
      <c r="DP122" s="265" t="e">
        <f t="shared" si="294"/>
        <v>#NUM!</v>
      </c>
      <c r="DQ122" s="265" t="e">
        <f t="shared" si="294"/>
        <v>#NUM!</v>
      </c>
      <c r="DR122" s="265" t="e">
        <f t="shared" si="294"/>
        <v>#NUM!</v>
      </c>
      <c r="DS122" s="265" t="e">
        <f t="shared" si="294"/>
        <v>#NUM!</v>
      </c>
      <c r="DT122" s="265" t="e">
        <f t="shared" si="294"/>
        <v>#NUM!</v>
      </c>
      <c r="DU122" s="265" t="e">
        <f t="shared" si="294"/>
        <v>#NUM!</v>
      </c>
      <c r="DV122" s="265" t="e">
        <f t="shared" si="294"/>
        <v>#NUM!</v>
      </c>
      <c r="DW122" s="265" t="e">
        <f t="shared" si="294"/>
        <v>#NUM!</v>
      </c>
      <c r="DX122" s="265" t="e">
        <f t="shared" si="294"/>
        <v>#NUM!</v>
      </c>
      <c r="DY122" s="265" t="e">
        <f t="shared" si="294"/>
        <v>#NUM!</v>
      </c>
      <c r="DZ122" s="265" t="e">
        <f t="shared" si="294"/>
        <v>#NUM!</v>
      </c>
      <c r="EA122" s="265" t="e">
        <f t="shared" si="294"/>
        <v>#NUM!</v>
      </c>
      <c r="EB122" s="265" t="e">
        <f t="shared" si="294"/>
        <v>#NUM!</v>
      </c>
      <c r="EC122" s="265" t="e">
        <f t="shared" si="294"/>
        <v>#NUM!</v>
      </c>
      <c r="ED122" s="265" t="e">
        <f t="shared" si="294"/>
        <v>#NUM!</v>
      </c>
      <c r="EE122" s="265" t="e">
        <f t="shared" si="294"/>
        <v>#NUM!</v>
      </c>
      <c r="EF122" s="265" t="e">
        <f t="shared" si="294"/>
        <v>#NUM!</v>
      </c>
      <c r="EG122" s="265" t="e">
        <f t="shared" si="294"/>
        <v>#NUM!</v>
      </c>
      <c r="EH122" s="265" t="e">
        <f t="shared" si="294"/>
        <v>#NUM!</v>
      </c>
      <c r="EI122" s="265" t="e">
        <f t="shared" si="294"/>
        <v>#NUM!</v>
      </c>
      <c r="EJ122" s="265" t="e">
        <f t="shared" si="294"/>
        <v>#NUM!</v>
      </c>
      <c r="EK122" s="265" t="e">
        <f t="shared" si="294"/>
        <v>#NUM!</v>
      </c>
      <c r="EL122" s="265" t="e">
        <f t="shared" si="294"/>
        <v>#NUM!</v>
      </c>
      <c r="EM122" s="265" t="e">
        <f t="shared" si="294"/>
        <v>#NUM!</v>
      </c>
      <c r="EN122" s="265" t="e">
        <f t="shared" si="294"/>
        <v>#NUM!</v>
      </c>
      <c r="EO122" s="265" t="e">
        <f t="shared" si="294"/>
        <v>#NUM!</v>
      </c>
      <c r="EP122" s="265" t="e">
        <f t="shared" si="294"/>
        <v>#NUM!</v>
      </c>
      <c r="EQ122" s="265" t="e">
        <f t="shared" si="294"/>
        <v>#NUM!</v>
      </c>
      <c r="ER122" s="265" t="e">
        <f t="shared" si="294"/>
        <v>#NUM!</v>
      </c>
      <c r="ES122" s="265" t="e">
        <f t="shared" si="294"/>
        <v>#NUM!</v>
      </c>
      <c r="ET122" s="265" t="e">
        <f t="shared" si="294"/>
        <v>#NUM!</v>
      </c>
      <c r="EU122" s="265" t="e">
        <f t="shared" si="294"/>
        <v>#NUM!</v>
      </c>
      <c r="EV122" s="265" t="e">
        <f t="shared" ref="EV122:HG122" si="295">MIN(EV120-EV121,EV119)</f>
        <v>#NUM!</v>
      </c>
      <c r="EW122" s="265" t="e">
        <f t="shared" si="295"/>
        <v>#NUM!</v>
      </c>
      <c r="EX122" s="265" t="e">
        <f t="shared" si="295"/>
        <v>#NUM!</v>
      </c>
      <c r="EY122" s="265" t="e">
        <f t="shared" si="295"/>
        <v>#NUM!</v>
      </c>
      <c r="EZ122" s="265" t="e">
        <f t="shared" si="295"/>
        <v>#NUM!</v>
      </c>
      <c r="FA122" s="265" t="e">
        <f t="shared" si="295"/>
        <v>#NUM!</v>
      </c>
      <c r="FB122" s="265" t="e">
        <f t="shared" si="295"/>
        <v>#NUM!</v>
      </c>
      <c r="FC122" s="265" t="e">
        <f t="shared" si="295"/>
        <v>#NUM!</v>
      </c>
      <c r="FD122" s="265" t="e">
        <f t="shared" si="295"/>
        <v>#NUM!</v>
      </c>
      <c r="FE122" s="265" t="e">
        <f t="shared" si="295"/>
        <v>#NUM!</v>
      </c>
      <c r="FF122" s="265" t="e">
        <f t="shared" si="295"/>
        <v>#NUM!</v>
      </c>
      <c r="FG122" s="265" t="e">
        <f t="shared" si="295"/>
        <v>#NUM!</v>
      </c>
      <c r="FH122" s="265" t="e">
        <f t="shared" si="295"/>
        <v>#NUM!</v>
      </c>
      <c r="FI122" s="265" t="e">
        <f t="shared" si="295"/>
        <v>#NUM!</v>
      </c>
      <c r="FJ122" s="265" t="e">
        <f t="shared" si="295"/>
        <v>#NUM!</v>
      </c>
      <c r="FK122" s="265" t="e">
        <f t="shared" si="295"/>
        <v>#NUM!</v>
      </c>
      <c r="FL122" s="265" t="e">
        <f t="shared" si="295"/>
        <v>#NUM!</v>
      </c>
      <c r="FM122" s="265" t="e">
        <f t="shared" si="295"/>
        <v>#NUM!</v>
      </c>
      <c r="FN122" s="265" t="e">
        <f t="shared" si="295"/>
        <v>#NUM!</v>
      </c>
      <c r="FO122" s="265" t="e">
        <f t="shared" si="295"/>
        <v>#NUM!</v>
      </c>
      <c r="FP122" s="265" t="e">
        <f t="shared" si="295"/>
        <v>#NUM!</v>
      </c>
      <c r="FQ122" s="265" t="e">
        <f t="shared" si="295"/>
        <v>#NUM!</v>
      </c>
      <c r="FR122" s="265" t="e">
        <f t="shared" si="295"/>
        <v>#NUM!</v>
      </c>
      <c r="FS122" s="265" t="e">
        <f t="shared" si="295"/>
        <v>#NUM!</v>
      </c>
      <c r="FT122" s="265" t="e">
        <f t="shared" si="295"/>
        <v>#NUM!</v>
      </c>
      <c r="FU122" s="265" t="e">
        <f t="shared" si="295"/>
        <v>#NUM!</v>
      </c>
      <c r="FV122" s="265" t="e">
        <f t="shared" si="295"/>
        <v>#NUM!</v>
      </c>
      <c r="FW122" s="265" t="e">
        <f t="shared" si="295"/>
        <v>#NUM!</v>
      </c>
      <c r="FX122" s="265" t="e">
        <f t="shared" si="295"/>
        <v>#NUM!</v>
      </c>
      <c r="FY122" s="265" t="e">
        <f t="shared" si="295"/>
        <v>#NUM!</v>
      </c>
      <c r="FZ122" s="265" t="e">
        <f t="shared" si="295"/>
        <v>#NUM!</v>
      </c>
      <c r="GA122" s="265" t="e">
        <f t="shared" si="295"/>
        <v>#NUM!</v>
      </c>
      <c r="GB122" s="265" t="e">
        <f t="shared" si="295"/>
        <v>#NUM!</v>
      </c>
      <c r="GC122" s="265" t="e">
        <f t="shared" si="295"/>
        <v>#NUM!</v>
      </c>
      <c r="GD122" s="265" t="e">
        <f t="shared" si="295"/>
        <v>#NUM!</v>
      </c>
      <c r="GE122" s="265" t="e">
        <f t="shared" si="295"/>
        <v>#NUM!</v>
      </c>
      <c r="GF122" s="265" t="e">
        <f t="shared" si="295"/>
        <v>#NUM!</v>
      </c>
      <c r="GG122" s="265" t="e">
        <f t="shared" si="295"/>
        <v>#NUM!</v>
      </c>
      <c r="GH122" s="265" t="e">
        <f t="shared" si="295"/>
        <v>#NUM!</v>
      </c>
      <c r="GI122" s="265" t="e">
        <f t="shared" si="295"/>
        <v>#NUM!</v>
      </c>
      <c r="GJ122" s="265" t="e">
        <f t="shared" si="295"/>
        <v>#NUM!</v>
      </c>
      <c r="GK122" s="265" t="e">
        <f t="shared" si="295"/>
        <v>#NUM!</v>
      </c>
      <c r="GL122" s="265" t="e">
        <f t="shared" si="295"/>
        <v>#NUM!</v>
      </c>
      <c r="GM122" s="265" t="e">
        <f t="shared" si="295"/>
        <v>#NUM!</v>
      </c>
      <c r="GN122" s="265" t="e">
        <f t="shared" si="295"/>
        <v>#NUM!</v>
      </c>
      <c r="GO122" s="265" t="e">
        <f t="shared" si="295"/>
        <v>#NUM!</v>
      </c>
      <c r="GP122" s="265" t="e">
        <f t="shared" si="295"/>
        <v>#NUM!</v>
      </c>
      <c r="GQ122" s="265" t="e">
        <f t="shared" si="295"/>
        <v>#NUM!</v>
      </c>
      <c r="GR122" s="265" t="e">
        <f t="shared" si="295"/>
        <v>#NUM!</v>
      </c>
      <c r="GS122" s="265" t="e">
        <f t="shared" si="295"/>
        <v>#NUM!</v>
      </c>
      <c r="GT122" s="265" t="e">
        <f t="shared" si="295"/>
        <v>#NUM!</v>
      </c>
      <c r="GU122" s="265" t="e">
        <f t="shared" si="295"/>
        <v>#NUM!</v>
      </c>
      <c r="GV122" s="265" t="e">
        <f t="shared" si="295"/>
        <v>#NUM!</v>
      </c>
      <c r="GW122" s="265" t="e">
        <f t="shared" si="295"/>
        <v>#NUM!</v>
      </c>
      <c r="GX122" s="265" t="e">
        <f t="shared" si="295"/>
        <v>#NUM!</v>
      </c>
      <c r="GY122" s="265" t="e">
        <f t="shared" si="295"/>
        <v>#NUM!</v>
      </c>
      <c r="GZ122" s="265" t="e">
        <f t="shared" si="295"/>
        <v>#NUM!</v>
      </c>
      <c r="HA122" s="265" t="e">
        <f t="shared" si="295"/>
        <v>#NUM!</v>
      </c>
      <c r="HB122" s="265" t="e">
        <f t="shared" si="295"/>
        <v>#NUM!</v>
      </c>
      <c r="HC122" s="265" t="e">
        <f t="shared" si="295"/>
        <v>#NUM!</v>
      </c>
      <c r="HD122" s="265" t="e">
        <f t="shared" si="295"/>
        <v>#NUM!</v>
      </c>
      <c r="HE122" s="265" t="e">
        <f t="shared" si="295"/>
        <v>#NUM!</v>
      </c>
      <c r="HF122" s="265" t="e">
        <f t="shared" si="295"/>
        <v>#NUM!</v>
      </c>
      <c r="HG122" s="265" t="e">
        <f t="shared" si="295"/>
        <v>#NUM!</v>
      </c>
      <c r="HH122" s="265" t="e">
        <f t="shared" ref="HH122:JL122" si="296">MIN(HH120-HH121,HH119)</f>
        <v>#NUM!</v>
      </c>
      <c r="HI122" s="265" t="e">
        <f t="shared" si="296"/>
        <v>#NUM!</v>
      </c>
      <c r="HJ122" s="265" t="e">
        <f t="shared" si="296"/>
        <v>#NUM!</v>
      </c>
      <c r="HK122" s="265" t="e">
        <f t="shared" si="296"/>
        <v>#NUM!</v>
      </c>
      <c r="HL122" s="265" t="e">
        <f t="shared" si="296"/>
        <v>#NUM!</v>
      </c>
      <c r="HM122" s="265" t="e">
        <f t="shared" si="296"/>
        <v>#NUM!</v>
      </c>
      <c r="HN122" s="265" t="e">
        <f t="shared" si="296"/>
        <v>#NUM!</v>
      </c>
      <c r="HO122" s="265" t="e">
        <f t="shared" si="296"/>
        <v>#NUM!</v>
      </c>
      <c r="HP122" s="265" t="e">
        <f t="shared" si="296"/>
        <v>#NUM!</v>
      </c>
      <c r="HQ122" s="265" t="e">
        <f t="shared" si="296"/>
        <v>#NUM!</v>
      </c>
      <c r="HR122" s="265" t="e">
        <f t="shared" si="296"/>
        <v>#NUM!</v>
      </c>
      <c r="HS122" s="265" t="e">
        <f t="shared" si="296"/>
        <v>#NUM!</v>
      </c>
      <c r="HT122" s="265" t="e">
        <f t="shared" si="296"/>
        <v>#NUM!</v>
      </c>
      <c r="HU122" s="265" t="e">
        <f t="shared" si="296"/>
        <v>#NUM!</v>
      </c>
      <c r="HV122" s="265" t="e">
        <f t="shared" si="296"/>
        <v>#NUM!</v>
      </c>
      <c r="HW122" s="265" t="e">
        <f t="shared" si="296"/>
        <v>#NUM!</v>
      </c>
      <c r="HX122" s="265" t="e">
        <f t="shared" si="296"/>
        <v>#NUM!</v>
      </c>
      <c r="HY122" s="265" t="e">
        <f t="shared" si="296"/>
        <v>#NUM!</v>
      </c>
      <c r="HZ122" s="265" t="e">
        <f t="shared" si="296"/>
        <v>#NUM!</v>
      </c>
      <c r="IA122" s="265" t="e">
        <f t="shared" si="296"/>
        <v>#NUM!</v>
      </c>
      <c r="IB122" s="265" t="e">
        <f t="shared" si="296"/>
        <v>#NUM!</v>
      </c>
      <c r="IC122" s="265" t="e">
        <f t="shared" si="296"/>
        <v>#NUM!</v>
      </c>
      <c r="ID122" s="265" t="e">
        <f t="shared" si="296"/>
        <v>#NUM!</v>
      </c>
      <c r="IE122" s="265" t="e">
        <f t="shared" si="296"/>
        <v>#NUM!</v>
      </c>
      <c r="IF122" s="265" t="e">
        <f t="shared" si="296"/>
        <v>#NUM!</v>
      </c>
      <c r="IG122" s="265" t="e">
        <f t="shared" si="296"/>
        <v>#NUM!</v>
      </c>
      <c r="IH122" s="265" t="e">
        <f t="shared" si="296"/>
        <v>#NUM!</v>
      </c>
      <c r="II122" s="265" t="e">
        <f t="shared" si="296"/>
        <v>#NUM!</v>
      </c>
      <c r="IJ122" s="265" t="e">
        <f t="shared" si="296"/>
        <v>#NUM!</v>
      </c>
      <c r="IK122" s="265" t="e">
        <f t="shared" si="296"/>
        <v>#NUM!</v>
      </c>
      <c r="IL122" s="265" t="e">
        <f t="shared" si="296"/>
        <v>#NUM!</v>
      </c>
      <c r="IM122" s="265" t="e">
        <f t="shared" si="296"/>
        <v>#NUM!</v>
      </c>
      <c r="IN122" s="265" t="e">
        <f t="shared" si="296"/>
        <v>#NUM!</v>
      </c>
      <c r="IO122" s="265" t="e">
        <f t="shared" si="296"/>
        <v>#NUM!</v>
      </c>
      <c r="IP122" s="265" t="e">
        <f t="shared" si="296"/>
        <v>#NUM!</v>
      </c>
      <c r="IQ122" s="265" t="e">
        <f t="shared" si="296"/>
        <v>#NUM!</v>
      </c>
      <c r="IR122" s="265" t="e">
        <f t="shared" si="296"/>
        <v>#NUM!</v>
      </c>
      <c r="IS122" s="265" t="e">
        <f t="shared" si="296"/>
        <v>#NUM!</v>
      </c>
      <c r="IT122" s="265" t="e">
        <f t="shared" si="296"/>
        <v>#NUM!</v>
      </c>
      <c r="IU122" s="265" t="e">
        <f t="shared" si="296"/>
        <v>#NUM!</v>
      </c>
      <c r="IV122" s="265" t="e">
        <f t="shared" si="296"/>
        <v>#NUM!</v>
      </c>
      <c r="IW122" s="265" t="e">
        <f t="shared" si="296"/>
        <v>#NUM!</v>
      </c>
      <c r="IX122" s="265" t="e">
        <f t="shared" si="296"/>
        <v>#NUM!</v>
      </c>
      <c r="IY122" s="265" t="e">
        <f t="shared" si="296"/>
        <v>#NUM!</v>
      </c>
      <c r="IZ122" s="265" t="e">
        <f t="shared" si="296"/>
        <v>#NUM!</v>
      </c>
      <c r="JA122" s="265" t="e">
        <f t="shared" si="296"/>
        <v>#NUM!</v>
      </c>
      <c r="JB122" s="265" t="e">
        <f t="shared" si="296"/>
        <v>#NUM!</v>
      </c>
      <c r="JC122" s="265" t="e">
        <f t="shared" si="296"/>
        <v>#NUM!</v>
      </c>
      <c r="JD122" s="265" t="e">
        <f t="shared" si="296"/>
        <v>#NUM!</v>
      </c>
      <c r="JE122" s="265" t="e">
        <f t="shared" si="296"/>
        <v>#NUM!</v>
      </c>
      <c r="JF122" s="265" t="e">
        <f t="shared" si="296"/>
        <v>#NUM!</v>
      </c>
      <c r="JG122" s="265" t="e">
        <f t="shared" si="296"/>
        <v>#NUM!</v>
      </c>
      <c r="JH122" s="265" t="e">
        <f t="shared" si="296"/>
        <v>#NUM!</v>
      </c>
      <c r="JI122" s="265" t="e">
        <f t="shared" si="296"/>
        <v>#NUM!</v>
      </c>
      <c r="JJ122" s="265" t="e">
        <f t="shared" si="296"/>
        <v>#NUM!</v>
      </c>
      <c r="JK122" s="265" t="e">
        <f t="shared" si="296"/>
        <v>#NUM!</v>
      </c>
      <c r="JL122" s="265" t="e">
        <f t="shared" si="296"/>
        <v>#NUM!</v>
      </c>
      <c r="JM122" s="92" t="s">
        <v>321</v>
      </c>
    </row>
    <row r="123" spans="2:273" x14ac:dyDescent="0.25">
      <c r="D123" s="92" t="s">
        <v>35</v>
      </c>
      <c r="F123" s="92" t="s">
        <v>22</v>
      </c>
      <c r="H123" s="274"/>
      <c r="I123" s="265" t="e">
        <f t="shared" ref="I123:V123" si="297">I119-I122</f>
        <v>#NUM!</v>
      </c>
      <c r="J123" s="265" t="e">
        <f t="shared" si="297"/>
        <v>#NUM!</v>
      </c>
      <c r="K123" s="265" t="e">
        <f t="shared" si="297"/>
        <v>#NUM!</v>
      </c>
      <c r="L123" s="265" t="e">
        <f t="shared" si="297"/>
        <v>#NUM!</v>
      </c>
      <c r="M123" s="265" t="e">
        <f t="shared" si="297"/>
        <v>#NUM!</v>
      </c>
      <c r="N123" s="265" t="e">
        <f t="shared" si="297"/>
        <v>#NUM!</v>
      </c>
      <c r="O123" s="265" t="e">
        <f t="shared" si="297"/>
        <v>#NUM!</v>
      </c>
      <c r="P123" s="265" t="e">
        <f t="shared" si="297"/>
        <v>#NUM!</v>
      </c>
      <c r="Q123" s="265" t="e">
        <f t="shared" si="297"/>
        <v>#NUM!</v>
      </c>
      <c r="R123" s="265" t="e">
        <f t="shared" si="297"/>
        <v>#NUM!</v>
      </c>
      <c r="S123" s="265" t="e">
        <f t="shared" si="297"/>
        <v>#NUM!</v>
      </c>
      <c r="T123" s="265" t="e">
        <f t="shared" si="297"/>
        <v>#NUM!</v>
      </c>
      <c r="U123" s="265" t="e">
        <f t="shared" si="297"/>
        <v>#NUM!</v>
      </c>
      <c r="V123" s="265" t="e">
        <f t="shared" si="297"/>
        <v>#NUM!</v>
      </c>
      <c r="W123" s="265" t="e">
        <f>W119-W122</f>
        <v>#NUM!</v>
      </c>
      <c r="X123" s="265" t="e">
        <f t="shared" ref="X123:CI123" si="298">X119-X122</f>
        <v>#NUM!</v>
      </c>
      <c r="Y123" s="265" t="e">
        <f t="shared" si="298"/>
        <v>#NUM!</v>
      </c>
      <c r="Z123" s="265" t="e">
        <f t="shared" si="298"/>
        <v>#NUM!</v>
      </c>
      <c r="AA123" s="265" t="e">
        <f t="shared" si="298"/>
        <v>#NUM!</v>
      </c>
      <c r="AB123" s="265" t="e">
        <f t="shared" si="298"/>
        <v>#NUM!</v>
      </c>
      <c r="AC123" s="265" t="e">
        <f t="shared" si="298"/>
        <v>#NUM!</v>
      </c>
      <c r="AD123" s="265" t="e">
        <f t="shared" si="298"/>
        <v>#NUM!</v>
      </c>
      <c r="AE123" s="265" t="e">
        <f t="shared" si="298"/>
        <v>#NUM!</v>
      </c>
      <c r="AF123" s="265" t="e">
        <f t="shared" si="298"/>
        <v>#NUM!</v>
      </c>
      <c r="AG123" s="265" t="e">
        <f t="shared" si="298"/>
        <v>#NUM!</v>
      </c>
      <c r="AH123" s="265" t="e">
        <f t="shared" si="298"/>
        <v>#NUM!</v>
      </c>
      <c r="AI123" s="265" t="e">
        <f t="shared" si="298"/>
        <v>#NUM!</v>
      </c>
      <c r="AJ123" s="265" t="e">
        <f t="shared" si="298"/>
        <v>#NUM!</v>
      </c>
      <c r="AK123" s="265" t="e">
        <f t="shared" si="298"/>
        <v>#NUM!</v>
      </c>
      <c r="AL123" s="265" t="e">
        <f t="shared" si="298"/>
        <v>#NUM!</v>
      </c>
      <c r="AM123" s="265" t="e">
        <f t="shared" si="298"/>
        <v>#NUM!</v>
      </c>
      <c r="AN123" s="265" t="e">
        <f t="shared" si="298"/>
        <v>#NUM!</v>
      </c>
      <c r="AO123" s="265" t="e">
        <f t="shared" si="298"/>
        <v>#NUM!</v>
      </c>
      <c r="AP123" s="265" t="e">
        <f t="shared" si="298"/>
        <v>#NUM!</v>
      </c>
      <c r="AQ123" s="265" t="e">
        <f t="shared" si="298"/>
        <v>#NUM!</v>
      </c>
      <c r="AR123" s="265" t="e">
        <f t="shared" si="298"/>
        <v>#NUM!</v>
      </c>
      <c r="AS123" s="265" t="e">
        <f t="shared" si="298"/>
        <v>#NUM!</v>
      </c>
      <c r="AT123" s="265" t="e">
        <f t="shared" si="298"/>
        <v>#NUM!</v>
      </c>
      <c r="AU123" s="265" t="e">
        <f t="shared" si="298"/>
        <v>#NUM!</v>
      </c>
      <c r="AV123" s="265" t="e">
        <f t="shared" si="298"/>
        <v>#NUM!</v>
      </c>
      <c r="AW123" s="265" t="e">
        <f t="shared" si="298"/>
        <v>#NUM!</v>
      </c>
      <c r="AX123" s="265" t="e">
        <f t="shared" si="298"/>
        <v>#NUM!</v>
      </c>
      <c r="AY123" s="265" t="e">
        <f t="shared" si="298"/>
        <v>#NUM!</v>
      </c>
      <c r="AZ123" s="265" t="e">
        <f t="shared" si="298"/>
        <v>#NUM!</v>
      </c>
      <c r="BA123" s="265" t="e">
        <f t="shared" si="298"/>
        <v>#NUM!</v>
      </c>
      <c r="BB123" s="265" t="e">
        <f t="shared" si="298"/>
        <v>#NUM!</v>
      </c>
      <c r="BC123" s="265" t="e">
        <f t="shared" si="298"/>
        <v>#NUM!</v>
      </c>
      <c r="BD123" s="265" t="e">
        <f t="shared" si="298"/>
        <v>#NUM!</v>
      </c>
      <c r="BE123" s="265" t="e">
        <f t="shared" si="298"/>
        <v>#NUM!</v>
      </c>
      <c r="BF123" s="265" t="e">
        <f t="shared" si="298"/>
        <v>#NUM!</v>
      </c>
      <c r="BG123" s="265" t="e">
        <f t="shared" si="298"/>
        <v>#NUM!</v>
      </c>
      <c r="BH123" s="265" t="e">
        <f t="shared" si="298"/>
        <v>#NUM!</v>
      </c>
      <c r="BI123" s="265" t="e">
        <f t="shared" si="298"/>
        <v>#NUM!</v>
      </c>
      <c r="BJ123" s="265" t="e">
        <f t="shared" si="298"/>
        <v>#NUM!</v>
      </c>
      <c r="BK123" s="265" t="e">
        <f t="shared" si="298"/>
        <v>#NUM!</v>
      </c>
      <c r="BL123" s="265" t="e">
        <f t="shared" si="298"/>
        <v>#NUM!</v>
      </c>
      <c r="BM123" s="265" t="e">
        <f t="shared" si="298"/>
        <v>#NUM!</v>
      </c>
      <c r="BN123" s="265" t="e">
        <f t="shared" si="298"/>
        <v>#NUM!</v>
      </c>
      <c r="BO123" s="265" t="e">
        <f t="shared" si="298"/>
        <v>#NUM!</v>
      </c>
      <c r="BP123" s="265" t="e">
        <f t="shared" si="298"/>
        <v>#NUM!</v>
      </c>
      <c r="BQ123" s="265" t="e">
        <f t="shared" si="298"/>
        <v>#NUM!</v>
      </c>
      <c r="BR123" s="265" t="e">
        <f t="shared" si="298"/>
        <v>#NUM!</v>
      </c>
      <c r="BS123" s="265" t="e">
        <f t="shared" si="298"/>
        <v>#NUM!</v>
      </c>
      <c r="BT123" s="265" t="e">
        <f t="shared" si="298"/>
        <v>#NUM!</v>
      </c>
      <c r="BU123" s="265" t="e">
        <f t="shared" si="298"/>
        <v>#NUM!</v>
      </c>
      <c r="BV123" s="265" t="e">
        <f t="shared" si="298"/>
        <v>#NUM!</v>
      </c>
      <c r="BW123" s="265" t="e">
        <f t="shared" si="298"/>
        <v>#NUM!</v>
      </c>
      <c r="BX123" s="265" t="e">
        <f t="shared" si="298"/>
        <v>#NUM!</v>
      </c>
      <c r="BY123" s="265" t="e">
        <f t="shared" si="298"/>
        <v>#NUM!</v>
      </c>
      <c r="BZ123" s="265" t="e">
        <f t="shared" si="298"/>
        <v>#NUM!</v>
      </c>
      <c r="CA123" s="265" t="e">
        <f t="shared" si="298"/>
        <v>#NUM!</v>
      </c>
      <c r="CB123" s="265" t="e">
        <f t="shared" si="298"/>
        <v>#NUM!</v>
      </c>
      <c r="CC123" s="265" t="e">
        <f t="shared" si="298"/>
        <v>#NUM!</v>
      </c>
      <c r="CD123" s="265" t="e">
        <f t="shared" si="298"/>
        <v>#NUM!</v>
      </c>
      <c r="CE123" s="265" t="e">
        <f t="shared" si="298"/>
        <v>#NUM!</v>
      </c>
      <c r="CF123" s="265" t="e">
        <f t="shared" si="298"/>
        <v>#NUM!</v>
      </c>
      <c r="CG123" s="265" t="e">
        <f t="shared" si="298"/>
        <v>#NUM!</v>
      </c>
      <c r="CH123" s="265" t="e">
        <f t="shared" si="298"/>
        <v>#NUM!</v>
      </c>
      <c r="CI123" s="265" t="e">
        <f t="shared" si="298"/>
        <v>#NUM!</v>
      </c>
      <c r="CJ123" s="265" t="e">
        <f t="shared" ref="CJ123:EU123" si="299">CJ119-CJ122</f>
        <v>#NUM!</v>
      </c>
      <c r="CK123" s="265" t="e">
        <f t="shared" si="299"/>
        <v>#NUM!</v>
      </c>
      <c r="CL123" s="265" t="e">
        <f t="shared" si="299"/>
        <v>#NUM!</v>
      </c>
      <c r="CM123" s="265" t="e">
        <f t="shared" si="299"/>
        <v>#NUM!</v>
      </c>
      <c r="CN123" s="265" t="e">
        <f t="shared" si="299"/>
        <v>#NUM!</v>
      </c>
      <c r="CO123" s="265" t="e">
        <f t="shared" si="299"/>
        <v>#NUM!</v>
      </c>
      <c r="CP123" s="265" t="e">
        <f t="shared" si="299"/>
        <v>#NUM!</v>
      </c>
      <c r="CQ123" s="265" t="e">
        <f t="shared" si="299"/>
        <v>#NUM!</v>
      </c>
      <c r="CR123" s="265" t="e">
        <f t="shared" si="299"/>
        <v>#NUM!</v>
      </c>
      <c r="CS123" s="265" t="e">
        <f t="shared" si="299"/>
        <v>#NUM!</v>
      </c>
      <c r="CT123" s="265" t="e">
        <f t="shared" si="299"/>
        <v>#NUM!</v>
      </c>
      <c r="CU123" s="265" t="e">
        <f t="shared" si="299"/>
        <v>#NUM!</v>
      </c>
      <c r="CV123" s="265" t="e">
        <f t="shared" si="299"/>
        <v>#NUM!</v>
      </c>
      <c r="CW123" s="265" t="e">
        <f t="shared" si="299"/>
        <v>#NUM!</v>
      </c>
      <c r="CX123" s="265" t="e">
        <f t="shared" si="299"/>
        <v>#NUM!</v>
      </c>
      <c r="CY123" s="265" t="e">
        <f t="shared" si="299"/>
        <v>#NUM!</v>
      </c>
      <c r="CZ123" s="265" t="e">
        <f t="shared" si="299"/>
        <v>#NUM!</v>
      </c>
      <c r="DA123" s="265" t="e">
        <f t="shared" si="299"/>
        <v>#NUM!</v>
      </c>
      <c r="DB123" s="265" t="e">
        <f t="shared" si="299"/>
        <v>#NUM!</v>
      </c>
      <c r="DC123" s="265" t="e">
        <f t="shared" si="299"/>
        <v>#NUM!</v>
      </c>
      <c r="DD123" s="265" t="e">
        <f t="shared" si="299"/>
        <v>#NUM!</v>
      </c>
      <c r="DE123" s="265" t="e">
        <f t="shared" si="299"/>
        <v>#NUM!</v>
      </c>
      <c r="DF123" s="265" t="e">
        <f t="shared" si="299"/>
        <v>#NUM!</v>
      </c>
      <c r="DG123" s="265" t="e">
        <f t="shared" si="299"/>
        <v>#NUM!</v>
      </c>
      <c r="DH123" s="265" t="e">
        <f t="shared" si="299"/>
        <v>#NUM!</v>
      </c>
      <c r="DI123" s="265" t="e">
        <f t="shared" si="299"/>
        <v>#NUM!</v>
      </c>
      <c r="DJ123" s="265" t="e">
        <f t="shared" si="299"/>
        <v>#NUM!</v>
      </c>
      <c r="DK123" s="265" t="e">
        <f t="shared" si="299"/>
        <v>#NUM!</v>
      </c>
      <c r="DL123" s="265" t="e">
        <f t="shared" si="299"/>
        <v>#NUM!</v>
      </c>
      <c r="DM123" s="265" t="e">
        <f t="shared" si="299"/>
        <v>#NUM!</v>
      </c>
      <c r="DN123" s="265" t="e">
        <f t="shared" si="299"/>
        <v>#NUM!</v>
      </c>
      <c r="DO123" s="265" t="e">
        <f t="shared" si="299"/>
        <v>#NUM!</v>
      </c>
      <c r="DP123" s="265" t="e">
        <f t="shared" si="299"/>
        <v>#NUM!</v>
      </c>
      <c r="DQ123" s="265" t="e">
        <f t="shared" si="299"/>
        <v>#NUM!</v>
      </c>
      <c r="DR123" s="265" t="e">
        <f t="shared" si="299"/>
        <v>#NUM!</v>
      </c>
      <c r="DS123" s="265" t="e">
        <f t="shared" si="299"/>
        <v>#NUM!</v>
      </c>
      <c r="DT123" s="265" t="e">
        <f t="shared" si="299"/>
        <v>#NUM!</v>
      </c>
      <c r="DU123" s="265" t="e">
        <f t="shared" si="299"/>
        <v>#NUM!</v>
      </c>
      <c r="DV123" s="265" t="e">
        <f t="shared" si="299"/>
        <v>#NUM!</v>
      </c>
      <c r="DW123" s="265" t="e">
        <f t="shared" si="299"/>
        <v>#NUM!</v>
      </c>
      <c r="DX123" s="265" t="e">
        <f t="shared" si="299"/>
        <v>#NUM!</v>
      </c>
      <c r="DY123" s="265" t="e">
        <f t="shared" si="299"/>
        <v>#NUM!</v>
      </c>
      <c r="DZ123" s="265" t="e">
        <f t="shared" si="299"/>
        <v>#NUM!</v>
      </c>
      <c r="EA123" s="265" t="e">
        <f t="shared" si="299"/>
        <v>#NUM!</v>
      </c>
      <c r="EB123" s="265" t="e">
        <f t="shared" si="299"/>
        <v>#NUM!</v>
      </c>
      <c r="EC123" s="265" t="e">
        <f t="shared" si="299"/>
        <v>#NUM!</v>
      </c>
      <c r="ED123" s="265" t="e">
        <f t="shared" si="299"/>
        <v>#NUM!</v>
      </c>
      <c r="EE123" s="265" t="e">
        <f t="shared" si="299"/>
        <v>#NUM!</v>
      </c>
      <c r="EF123" s="265" t="e">
        <f t="shared" si="299"/>
        <v>#NUM!</v>
      </c>
      <c r="EG123" s="265" t="e">
        <f t="shared" si="299"/>
        <v>#NUM!</v>
      </c>
      <c r="EH123" s="265" t="e">
        <f t="shared" si="299"/>
        <v>#NUM!</v>
      </c>
      <c r="EI123" s="265" t="e">
        <f t="shared" si="299"/>
        <v>#NUM!</v>
      </c>
      <c r="EJ123" s="265" t="e">
        <f t="shared" si="299"/>
        <v>#NUM!</v>
      </c>
      <c r="EK123" s="265" t="e">
        <f t="shared" si="299"/>
        <v>#NUM!</v>
      </c>
      <c r="EL123" s="265" t="e">
        <f t="shared" si="299"/>
        <v>#NUM!</v>
      </c>
      <c r="EM123" s="265" t="e">
        <f t="shared" si="299"/>
        <v>#NUM!</v>
      </c>
      <c r="EN123" s="265" t="e">
        <f t="shared" si="299"/>
        <v>#NUM!</v>
      </c>
      <c r="EO123" s="265" t="e">
        <f t="shared" si="299"/>
        <v>#NUM!</v>
      </c>
      <c r="EP123" s="265" t="e">
        <f t="shared" si="299"/>
        <v>#NUM!</v>
      </c>
      <c r="EQ123" s="265" t="e">
        <f t="shared" si="299"/>
        <v>#NUM!</v>
      </c>
      <c r="ER123" s="265" t="e">
        <f t="shared" si="299"/>
        <v>#NUM!</v>
      </c>
      <c r="ES123" s="265" t="e">
        <f t="shared" si="299"/>
        <v>#NUM!</v>
      </c>
      <c r="ET123" s="265" t="e">
        <f t="shared" si="299"/>
        <v>#NUM!</v>
      </c>
      <c r="EU123" s="265" t="e">
        <f t="shared" si="299"/>
        <v>#NUM!</v>
      </c>
      <c r="EV123" s="265" t="e">
        <f t="shared" ref="EV123:HG123" si="300">EV119-EV122</f>
        <v>#NUM!</v>
      </c>
      <c r="EW123" s="265" t="e">
        <f t="shared" si="300"/>
        <v>#NUM!</v>
      </c>
      <c r="EX123" s="265" t="e">
        <f t="shared" si="300"/>
        <v>#NUM!</v>
      </c>
      <c r="EY123" s="265" t="e">
        <f t="shared" si="300"/>
        <v>#NUM!</v>
      </c>
      <c r="EZ123" s="265" t="e">
        <f t="shared" si="300"/>
        <v>#NUM!</v>
      </c>
      <c r="FA123" s="265" t="e">
        <f t="shared" si="300"/>
        <v>#NUM!</v>
      </c>
      <c r="FB123" s="265" t="e">
        <f t="shared" si="300"/>
        <v>#NUM!</v>
      </c>
      <c r="FC123" s="265" t="e">
        <f t="shared" si="300"/>
        <v>#NUM!</v>
      </c>
      <c r="FD123" s="265" t="e">
        <f t="shared" si="300"/>
        <v>#NUM!</v>
      </c>
      <c r="FE123" s="265" t="e">
        <f t="shared" si="300"/>
        <v>#NUM!</v>
      </c>
      <c r="FF123" s="265" t="e">
        <f t="shared" si="300"/>
        <v>#NUM!</v>
      </c>
      <c r="FG123" s="265" t="e">
        <f t="shared" si="300"/>
        <v>#NUM!</v>
      </c>
      <c r="FH123" s="265" t="e">
        <f t="shared" si="300"/>
        <v>#NUM!</v>
      </c>
      <c r="FI123" s="265" t="e">
        <f t="shared" si="300"/>
        <v>#NUM!</v>
      </c>
      <c r="FJ123" s="265" t="e">
        <f t="shared" si="300"/>
        <v>#NUM!</v>
      </c>
      <c r="FK123" s="265" t="e">
        <f t="shared" si="300"/>
        <v>#NUM!</v>
      </c>
      <c r="FL123" s="265" t="e">
        <f t="shared" si="300"/>
        <v>#NUM!</v>
      </c>
      <c r="FM123" s="265" t="e">
        <f t="shared" si="300"/>
        <v>#NUM!</v>
      </c>
      <c r="FN123" s="265" t="e">
        <f t="shared" si="300"/>
        <v>#NUM!</v>
      </c>
      <c r="FO123" s="265" t="e">
        <f t="shared" si="300"/>
        <v>#NUM!</v>
      </c>
      <c r="FP123" s="265" t="e">
        <f t="shared" si="300"/>
        <v>#NUM!</v>
      </c>
      <c r="FQ123" s="265" t="e">
        <f t="shared" si="300"/>
        <v>#NUM!</v>
      </c>
      <c r="FR123" s="265" t="e">
        <f t="shared" si="300"/>
        <v>#NUM!</v>
      </c>
      <c r="FS123" s="265" t="e">
        <f t="shared" si="300"/>
        <v>#NUM!</v>
      </c>
      <c r="FT123" s="265" t="e">
        <f t="shared" si="300"/>
        <v>#NUM!</v>
      </c>
      <c r="FU123" s="265" t="e">
        <f t="shared" si="300"/>
        <v>#NUM!</v>
      </c>
      <c r="FV123" s="265" t="e">
        <f t="shared" si="300"/>
        <v>#NUM!</v>
      </c>
      <c r="FW123" s="265" t="e">
        <f t="shared" si="300"/>
        <v>#NUM!</v>
      </c>
      <c r="FX123" s="265" t="e">
        <f t="shared" si="300"/>
        <v>#NUM!</v>
      </c>
      <c r="FY123" s="265" t="e">
        <f t="shared" si="300"/>
        <v>#NUM!</v>
      </c>
      <c r="FZ123" s="265" t="e">
        <f t="shared" si="300"/>
        <v>#NUM!</v>
      </c>
      <c r="GA123" s="265" t="e">
        <f t="shared" si="300"/>
        <v>#NUM!</v>
      </c>
      <c r="GB123" s="265" t="e">
        <f t="shared" si="300"/>
        <v>#NUM!</v>
      </c>
      <c r="GC123" s="265" t="e">
        <f t="shared" si="300"/>
        <v>#NUM!</v>
      </c>
      <c r="GD123" s="265" t="e">
        <f t="shared" si="300"/>
        <v>#NUM!</v>
      </c>
      <c r="GE123" s="265" t="e">
        <f t="shared" si="300"/>
        <v>#NUM!</v>
      </c>
      <c r="GF123" s="265" t="e">
        <f t="shared" si="300"/>
        <v>#NUM!</v>
      </c>
      <c r="GG123" s="265" t="e">
        <f t="shared" si="300"/>
        <v>#NUM!</v>
      </c>
      <c r="GH123" s="265" t="e">
        <f t="shared" si="300"/>
        <v>#NUM!</v>
      </c>
      <c r="GI123" s="265" t="e">
        <f t="shared" si="300"/>
        <v>#NUM!</v>
      </c>
      <c r="GJ123" s="265" t="e">
        <f t="shared" si="300"/>
        <v>#NUM!</v>
      </c>
      <c r="GK123" s="265" t="e">
        <f t="shared" si="300"/>
        <v>#NUM!</v>
      </c>
      <c r="GL123" s="265" t="e">
        <f t="shared" si="300"/>
        <v>#NUM!</v>
      </c>
      <c r="GM123" s="265" t="e">
        <f t="shared" si="300"/>
        <v>#NUM!</v>
      </c>
      <c r="GN123" s="265" t="e">
        <f t="shared" si="300"/>
        <v>#NUM!</v>
      </c>
      <c r="GO123" s="265" t="e">
        <f t="shared" si="300"/>
        <v>#NUM!</v>
      </c>
      <c r="GP123" s="265" t="e">
        <f t="shared" si="300"/>
        <v>#NUM!</v>
      </c>
      <c r="GQ123" s="265" t="e">
        <f t="shared" si="300"/>
        <v>#NUM!</v>
      </c>
      <c r="GR123" s="265" t="e">
        <f t="shared" si="300"/>
        <v>#NUM!</v>
      </c>
      <c r="GS123" s="265" t="e">
        <f t="shared" si="300"/>
        <v>#NUM!</v>
      </c>
      <c r="GT123" s="265" t="e">
        <f t="shared" si="300"/>
        <v>#NUM!</v>
      </c>
      <c r="GU123" s="265" t="e">
        <f t="shared" si="300"/>
        <v>#NUM!</v>
      </c>
      <c r="GV123" s="265" t="e">
        <f t="shared" si="300"/>
        <v>#NUM!</v>
      </c>
      <c r="GW123" s="265" t="e">
        <f t="shared" si="300"/>
        <v>#NUM!</v>
      </c>
      <c r="GX123" s="265" t="e">
        <f t="shared" si="300"/>
        <v>#NUM!</v>
      </c>
      <c r="GY123" s="265" t="e">
        <f t="shared" si="300"/>
        <v>#NUM!</v>
      </c>
      <c r="GZ123" s="265" t="e">
        <f t="shared" si="300"/>
        <v>#NUM!</v>
      </c>
      <c r="HA123" s="265" t="e">
        <f t="shared" si="300"/>
        <v>#NUM!</v>
      </c>
      <c r="HB123" s="265" t="e">
        <f t="shared" si="300"/>
        <v>#NUM!</v>
      </c>
      <c r="HC123" s="265" t="e">
        <f t="shared" si="300"/>
        <v>#NUM!</v>
      </c>
      <c r="HD123" s="265" t="e">
        <f t="shared" si="300"/>
        <v>#NUM!</v>
      </c>
      <c r="HE123" s="265" t="e">
        <f t="shared" si="300"/>
        <v>#NUM!</v>
      </c>
      <c r="HF123" s="265" t="e">
        <f t="shared" si="300"/>
        <v>#NUM!</v>
      </c>
      <c r="HG123" s="265" t="e">
        <f t="shared" si="300"/>
        <v>#NUM!</v>
      </c>
      <c r="HH123" s="265" t="e">
        <f t="shared" ref="HH123:JL123" si="301">HH119-HH122</f>
        <v>#NUM!</v>
      </c>
      <c r="HI123" s="265" t="e">
        <f t="shared" si="301"/>
        <v>#NUM!</v>
      </c>
      <c r="HJ123" s="265" t="e">
        <f t="shared" si="301"/>
        <v>#NUM!</v>
      </c>
      <c r="HK123" s="265" t="e">
        <f t="shared" si="301"/>
        <v>#NUM!</v>
      </c>
      <c r="HL123" s="265" t="e">
        <f t="shared" si="301"/>
        <v>#NUM!</v>
      </c>
      <c r="HM123" s="265" t="e">
        <f t="shared" si="301"/>
        <v>#NUM!</v>
      </c>
      <c r="HN123" s="265" t="e">
        <f t="shared" si="301"/>
        <v>#NUM!</v>
      </c>
      <c r="HO123" s="265" t="e">
        <f t="shared" si="301"/>
        <v>#NUM!</v>
      </c>
      <c r="HP123" s="265" t="e">
        <f t="shared" si="301"/>
        <v>#NUM!</v>
      </c>
      <c r="HQ123" s="265" t="e">
        <f t="shared" si="301"/>
        <v>#NUM!</v>
      </c>
      <c r="HR123" s="265" t="e">
        <f t="shared" si="301"/>
        <v>#NUM!</v>
      </c>
      <c r="HS123" s="265" t="e">
        <f t="shared" si="301"/>
        <v>#NUM!</v>
      </c>
      <c r="HT123" s="265" t="e">
        <f t="shared" si="301"/>
        <v>#NUM!</v>
      </c>
      <c r="HU123" s="265" t="e">
        <f t="shared" si="301"/>
        <v>#NUM!</v>
      </c>
      <c r="HV123" s="265" t="e">
        <f t="shared" si="301"/>
        <v>#NUM!</v>
      </c>
      <c r="HW123" s="265" t="e">
        <f t="shared" si="301"/>
        <v>#NUM!</v>
      </c>
      <c r="HX123" s="265" t="e">
        <f t="shared" si="301"/>
        <v>#NUM!</v>
      </c>
      <c r="HY123" s="265" t="e">
        <f t="shared" si="301"/>
        <v>#NUM!</v>
      </c>
      <c r="HZ123" s="265" t="e">
        <f t="shared" si="301"/>
        <v>#NUM!</v>
      </c>
      <c r="IA123" s="265" t="e">
        <f t="shared" si="301"/>
        <v>#NUM!</v>
      </c>
      <c r="IB123" s="265" t="e">
        <f t="shared" si="301"/>
        <v>#NUM!</v>
      </c>
      <c r="IC123" s="265" t="e">
        <f t="shared" si="301"/>
        <v>#NUM!</v>
      </c>
      <c r="ID123" s="265" t="e">
        <f t="shared" si="301"/>
        <v>#NUM!</v>
      </c>
      <c r="IE123" s="265" t="e">
        <f t="shared" si="301"/>
        <v>#NUM!</v>
      </c>
      <c r="IF123" s="265" t="e">
        <f t="shared" si="301"/>
        <v>#NUM!</v>
      </c>
      <c r="IG123" s="265" t="e">
        <f t="shared" si="301"/>
        <v>#NUM!</v>
      </c>
      <c r="IH123" s="265" t="e">
        <f t="shared" si="301"/>
        <v>#NUM!</v>
      </c>
      <c r="II123" s="265" t="e">
        <f t="shared" si="301"/>
        <v>#NUM!</v>
      </c>
      <c r="IJ123" s="265" t="e">
        <f t="shared" si="301"/>
        <v>#NUM!</v>
      </c>
      <c r="IK123" s="265" t="e">
        <f t="shared" si="301"/>
        <v>#NUM!</v>
      </c>
      <c r="IL123" s="265" t="e">
        <f t="shared" si="301"/>
        <v>#NUM!</v>
      </c>
      <c r="IM123" s="265" t="e">
        <f t="shared" si="301"/>
        <v>#NUM!</v>
      </c>
      <c r="IN123" s="265" t="e">
        <f t="shared" si="301"/>
        <v>#NUM!</v>
      </c>
      <c r="IO123" s="265" t="e">
        <f t="shared" si="301"/>
        <v>#NUM!</v>
      </c>
      <c r="IP123" s="265" t="e">
        <f t="shared" si="301"/>
        <v>#NUM!</v>
      </c>
      <c r="IQ123" s="265" t="e">
        <f t="shared" si="301"/>
        <v>#NUM!</v>
      </c>
      <c r="IR123" s="265" t="e">
        <f t="shared" si="301"/>
        <v>#NUM!</v>
      </c>
      <c r="IS123" s="265" t="e">
        <f t="shared" si="301"/>
        <v>#NUM!</v>
      </c>
      <c r="IT123" s="265" t="e">
        <f t="shared" si="301"/>
        <v>#NUM!</v>
      </c>
      <c r="IU123" s="265" t="e">
        <f t="shared" si="301"/>
        <v>#NUM!</v>
      </c>
      <c r="IV123" s="265" t="e">
        <f t="shared" si="301"/>
        <v>#NUM!</v>
      </c>
      <c r="IW123" s="265" t="e">
        <f t="shared" si="301"/>
        <v>#NUM!</v>
      </c>
      <c r="IX123" s="265" t="e">
        <f t="shared" si="301"/>
        <v>#NUM!</v>
      </c>
      <c r="IY123" s="265" t="e">
        <f t="shared" si="301"/>
        <v>#NUM!</v>
      </c>
      <c r="IZ123" s="265" t="e">
        <f t="shared" si="301"/>
        <v>#NUM!</v>
      </c>
      <c r="JA123" s="265" t="e">
        <f t="shared" si="301"/>
        <v>#NUM!</v>
      </c>
      <c r="JB123" s="265" t="e">
        <f t="shared" si="301"/>
        <v>#NUM!</v>
      </c>
      <c r="JC123" s="265" t="e">
        <f t="shared" si="301"/>
        <v>#NUM!</v>
      </c>
      <c r="JD123" s="265" t="e">
        <f t="shared" si="301"/>
        <v>#NUM!</v>
      </c>
      <c r="JE123" s="265" t="e">
        <f t="shared" si="301"/>
        <v>#NUM!</v>
      </c>
      <c r="JF123" s="265" t="e">
        <f t="shared" si="301"/>
        <v>#NUM!</v>
      </c>
      <c r="JG123" s="265" t="e">
        <f t="shared" si="301"/>
        <v>#NUM!</v>
      </c>
      <c r="JH123" s="265" t="e">
        <f t="shared" si="301"/>
        <v>#NUM!</v>
      </c>
      <c r="JI123" s="265" t="e">
        <f t="shared" si="301"/>
        <v>#NUM!</v>
      </c>
      <c r="JJ123" s="265" t="e">
        <f t="shared" si="301"/>
        <v>#NUM!</v>
      </c>
      <c r="JK123" s="265" t="e">
        <f t="shared" si="301"/>
        <v>#NUM!</v>
      </c>
      <c r="JL123" s="265" t="e">
        <f t="shared" si="301"/>
        <v>#NUM!</v>
      </c>
      <c r="JM123" s="92" t="s">
        <v>321</v>
      </c>
    </row>
    <row r="124" spans="2:273" x14ac:dyDescent="0.25">
      <c r="I124" s="265"/>
      <c r="J124" s="265"/>
      <c r="K124" s="265"/>
      <c r="L124" s="265"/>
      <c r="M124" s="265"/>
      <c r="N124" s="265"/>
      <c r="O124" s="265"/>
      <c r="P124" s="265"/>
      <c r="Q124" s="265"/>
      <c r="R124" s="265"/>
      <c r="S124" s="265"/>
      <c r="T124" s="265"/>
      <c r="U124" s="265"/>
      <c r="V124" s="265"/>
      <c r="Y124" s="265"/>
      <c r="JM124" s="92" t="s">
        <v>321</v>
      </c>
    </row>
    <row r="125" spans="2:273" x14ac:dyDescent="0.25">
      <c r="B125" s="249" t="s">
        <v>47</v>
      </c>
      <c r="C125" s="249"/>
      <c r="D125" s="250"/>
      <c r="E125" s="250"/>
      <c r="F125" s="250"/>
      <c r="G125" s="250"/>
      <c r="H125" s="250"/>
      <c r="I125" s="319"/>
      <c r="J125" s="319"/>
      <c r="K125" s="319"/>
      <c r="L125" s="319"/>
      <c r="M125" s="319"/>
      <c r="N125" s="319"/>
      <c r="O125" s="319"/>
      <c r="P125" s="319"/>
      <c r="Q125" s="319"/>
      <c r="R125" s="319"/>
      <c r="S125" s="319"/>
      <c r="T125" s="319"/>
      <c r="U125" s="319"/>
      <c r="V125" s="319"/>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EB125" s="250"/>
      <c r="EC125" s="250"/>
      <c r="ED125" s="250"/>
      <c r="EE125" s="250"/>
      <c r="EF125" s="250"/>
      <c r="EG125" s="250"/>
      <c r="EH125" s="250"/>
      <c r="EI125" s="250"/>
      <c r="EJ125" s="250"/>
      <c r="EK125" s="250"/>
      <c r="EL125" s="250"/>
      <c r="EM125" s="250"/>
      <c r="EN125" s="250"/>
      <c r="EO125" s="250"/>
      <c r="EP125" s="250"/>
      <c r="EQ125" s="250"/>
      <c r="ER125" s="250"/>
      <c r="ES125" s="250"/>
      <c r="ET125" s="250"/>
      <c r="EU125" s="250"/>
      <c r="EV125" s="250"/>
      <c r="EW125" s="250"/>
      <c r="EX125" s="250"/>
      <c r="EY125" s="250"/>
      <c r="EZ125" s="250"/>
      <c r="FA125" s="250"/>
      <c r="FB125" s="250"/>
      <c r="FC125" s="250"/>
      <c r="FD125" s="250"/>
      <c r="FE125" s="250"/>
      <c r="FF125" s="250"/>
      <c r="FG125" s="250"/>
      <c r="FH125" s="250"/>
      <c r="FI125" s="250"/>
      <c r="FJ125" s="250"/>
      <c r="FK125" s="250"/>
      <c r="FL125" s="250"/>
      <c r="FM125" s="250"/>
      <c r="FN125" s="250"/>
      <c r="FO125" s="250"/>
      <c r="FP125" s="250"/>
      <c r="FQ125" s="250"/>
      <c r="FR125" s="250"/>
      <c r="FS125" s="250"/>
      <c r="FT125" s="250"/>
      <c r="FU125" s="250"/>
      <c r="FV125" s="250"/>
      <c r="FW125" s="250"/>
      <c r="FX125" s="250"/>
      <c r="FY125" s="250"/>
      <c r="FZ125" s="250"/>
      <c r="GA125" s="250"/>
      <c r="GB125" s="250"/>
      <c r="GC125" s="250"/>
      <c r="GD125" s="250"/>
      <c r="GE125" s="250"/>
      <c r="GF125" s="250"/>
      <c r="GG125" s="250"/>
      <c r="GH125" s="250"/>
      <c r="GI125" s="250"/>
      <c r="GJ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HN125" s="250"/>
      <c r="HO125" s="250"/>
      <c r="HP125" s="250"/>
      <c r="HQ125" s="250"/>
      <c r="HR125" s="250"/>
      <c r="HS125" s="250"/>
      <c r="HT125" s="250"/>
      <c r="HU125" s="250"/>
      <c r="HV125" s="250"/>
      <c r="HW125" s="250"/>
      <c r="HX125" s="250"/>
      <c r="HY125" s="250"/>
      <c r="HZ125" s="250"/>
      <c r="IA125" s="250"/>
      <c r="IB125" s="250"/>
      <c r="IC125" s="250"/>
      <c r="ID125" s="250"/>
      <c r="IE125" s="250"/>
      <c r="IF125" s="250"/>
      <c r="IG125" s="250"/>
      <c r="IH125" s="250"/>
      <c r="II125" s="250"/>
      <c r="IJ125" s="250"/>
      <c r="IK125" s="250"/>
      <c r="IL125" s="250"/>
      <c r="IM125" s="250"/>
      <c r="IN125" s="250"/>
      <c r="IO125" s="250"/>
      <c r="IP125" s="250"/>
      <c r="IQ125" s="250"/>
      <c r="IR125" s="250"/>
      <c r="IS125" s="250"/>
      <c r="IT125" s="250"/>
      <c r="IU125" s="250"/>
      <c r="IV125" s="250"/>
      <c r="IW125" s="250"/>
      <c r="IX125" s="250"/>
      <c r="IY125" s="250"/>
      <c r="IZ125" s="250"/>
      <c r="JA125" s="250"/>
      <c r="JB125" s="250"/>
      <c r="JC125" s="250"/>
      <c r="JD125" s="250"/>
      <c r="JE125" s="250"/>
      <c r="JF125" s="250"/>
      <c r="JG125" s="250"/>
      <c r="JH125" s="250"/>
      <c r="JI125" s="250"/>
      <c r="JJ125" s="250"/>
      <c r="JK125" s="250"/>
      <c r="JL125" s="250"/>
      <c r="JM125" s="92" t="s">
        <v>321</v>
      </c>
    </row>
    <row r="126" spans="2:273" ht="14.4" x14ac:dyDescent="0.3">
      <c r="D126" s="278" t="s">
        <v>330</v>
      </c>
      <c r="AF126" s="92" t="s">
        <v>321</v>
      </c>
      <c r="JM126" s="92" t="s">
        <v>321</v>
      </c>
    </row>
    <row r="127" spans="2:273" x14ac:dyDescent="0.25">
      <c r="D127" s="92" t="s">
        <v>328</v>
      </c>
      <c r="E127" s="279">
        <f>E17</f>
        <v>-1</v>
      </c>
      <c r="AF127" s="92" t="s">
        <v>321</v>
      </c>
      <c r="JM127" s="92" t="s">
        <v>321</v>
      </c>
    </row>
    <row r="128" spans="2:273" x14ac:dyDescent="0.25">
      <c r="D128" s="92" t="s">
        <v>399</v>
      </c>
      <c r="E128" s="279" t="e">
        <f>E18</f>
        <v>#NUM!</v>
      </c>
      <c r="F128" s="92" t="s">
        <v>90</v>
      </c>
      <c r="H128" s="274"/>
      <c r="I128" s="280" t="e">
        <f t="shared" ref="I128:BT128" si="302">IF(AND(I5&gt;=$E$17,I5&lt;=$E$18),1,0)</f>
        <v>#NUM!</v>
      </c>
      <c r="J128" s="280" t="e">
        <f t="shared" si="302"/>
        <v>#NUM!</v>
      </c>
      <c r="K128" s="280" t="e">
        <f t="shared" si="302"/>
        <v>#NUM!</v>
      </c>
      <c r="L128" s="280" t="e">
        <f t="shared" si="302"/>
        <v>#NUM!</v>
      </c>
      <c r="M128" s="280" t="e">
        <f t="shared" si="302"/>
        <v>#NUM!</v>
      </c>
      <c r="N128" s="280" t="e">
        <f t="shared" si="302"/>
        <v>#NUM!</v>
      </c>
      <c r="O128" s="280" t="e">
        <f t="shared" si="302"/>
        <v>#NUM!</v>
      </c>
      <c r="P128" s="280" t="e">
        <f t="shared" si="302"/>
        <v>#NUM!</v>
      </c>
      <c r="Q128" s="280" t="e">
        <f t="shared" si="302"/>
        <v>#NUM!</v>
      </c>
      <c r="R128" s="280" t="e">
        <f t="shared" si="302"/>
        <v>#NUM!</v>
      </c>
      <c r="S128" s="280" t="e">
        <f t="shared" si="302"/>
        <v>#NUM!</v>
      </c>
      <c r="T128" s="280" t="e">
        <f t="shared" si="302"/>
        <v>#NUM!</v>
      </c>
      <c r="U128" s="280" t="e">
        <f t="shared" si="302"/>
        <v>#NUM!</v>
      </c>
      <c r="V128" s="280" t="e">
        <f t="shared" si="302"/>
        <v>#NUM!</v>
      </c>
      <c r="W128" s="280" t="e">
        <f t="shared" si="302"/>
        <v>#NUM!</v>
      </c>
      <c r="X128" s="280" t="e">
        <f t="shared" si="302"/>
        <v>#NUM!</v>
      </c>
      <c r="Y128" s="280" t="e">
        <f t="shared" si="302"/>
        <v>#NUM!</v>
      </c>
      <c r="Z128" s="280" t="e">
        <f t="shared" si="302"/>
        <v>#NUM!</v>
      </c>
      <c r="AA128" s="280" t="e">
        <f t="shared" si="302"/>
        <v>#NUM!</v>
      </c>
      <c r="AB128" s="280" t="e">
        <f t="shared" si="302"/>
        <v>#NUM!</v>
      </c>
      <c r="AC128" s="280" t="e">
        <f t="shared" si="302"/>
        <v>#NUM!</v>
      </c>
      <c r="AD128" s="280" t="e">
        <f t="shared" si="302"/>
        <v>#NUM!</v>
      </c>
      <c r="AE128" s="280" t="e">
        <f t="shared" si="302"/>
        <v>#NUM!</v>
      </c>
      <c r="AF128" s="280" t="e">
        <f t="shared" si="302"/>
        <v>#NUM!</v>
      </c>
      <c r="AG128" s="280" t="e">
        <f t="shared" si="302"/>
        <v>#NUM!</v>
      </c>
      <c r="AH128" s="280" t="e">
        <f t="shared" si="302"/>
        <v>#NUM!</v>
      </c>
      <c r="AI128" s="280" t="e">
        <f t="shared" si="302"/>
        <v>#NUM!</v>
      </c>
      <c r="AJ128" s="280" t="e">
        <f t="shared" si="302"/>
        <v>#NUM!</v>
      </c>
      <c r="AK128" s="280" t="e">
        <f t="shared" si="302"/>
        <v>#NUM!</v>
      </c>
      <c r="AL128" s="280" t="e">
        <f t="shared" si="302"/>
        <v>#NUM!</v>
      </c>
      <c r="AM128" s="280" t="e">
        <f t="shared" si="302"/>
        <v>#NUM!</v>
      </c>
      <c r="AN128" s="280" t="e">
        <f t="shared" si="302"/>
        <v>#NUM!</v>
      </c>
      <c r="AO128" s="280" t="e">
        <f t="shared" si="302"/>
        <v>#NUM!</v>
      </c>
      <c r="AP128" s="280" t="e">
        <f t="shared" si="302"/>
        <v>#NUM!</v>
      </c>
      <c r="AQ128" s="280" t="e">
        <f t="shared" si="302"/>
        <v>#NUM!</v>
      </c>
      <c r="AR128" s="280" t="e">
        <f t="shared" si="302"/>
        <v>#NUM!</v>
      </c>
      <c r="AS128" s="280" t="e">
        <f t="shared" si="302"/>
        <v>#NUM!</v>
      </c>
      <c r="AT128" s="280" t="e">
        <f t="shared" si="302"/>
        <v>#NUM!</v>
      </c>
      <c r="AU128" s="280" t="e">
        <f t="shared" si="302"/>
        <v>#NUM!</v>
      </c>
      <c r="AV128" s="280" t="e">
        <f t="shared" si="302"/>
        <v>#NUM!</v>
      </c>
      <c r="AW128" s="280" t="e">
        <f t="shared" si="302"/>
        <v>#NUM!</v>
      </c>
      <c r="AX128" s="280" t="e">
        <f t="shared" si="302"/>
        <v>#NUM!</v>
      </c>
      <c r="AY128" s="280" t="e">
        <f t="shared" si="302"/>
        <v>#NUM!</v>
      </c>
      <c r="AZ128" s="280" t="e">
        <f t="shared" si="302"/>
        <v>#NUM!</v>
      </c>
      <c r="BA128" s="280" t="e">
        <f t="shared" si="302"/>
        <v>#NUM!</v>
      </c>
      <c r="BB128" s="280" t="e">
        <f t="shared" si="302"/>
        <v>#NUM!</v>
      </c>
      <c r="BC128" s="280" t="e">
        <f t="shared" si="302"/>
        <v>#NUM!</v>
      </c>
      <c r="BD128" s="280" t="e">
        <f t="shared" si="302"/>
        <v>#NUM!</v>
      </c>
      <c r="BE128" s="280" t="e">
        <f t="shared" si="302"/>
        <v>#NUM!</v>
      </c>
      <c r="BF128" s="280" t="e">
        <f t="shared" si="302"/>
        <v>#NUM!</v>
      </c>
      <c r="BG128" s="280" t="e">
        <f t="shared" si="302"/>
        <v>#NUM!</v>
      </c>
      <c r="BH128" s="280" t="e">
        <f t="shared" si="302"/>
        <v>#NUM!</v>
      </c>
      <c r="BI128" s="280" t="e">
        <f t="shared" si="302"/>
        <v>#NUM!</v>
      </c>
      <c r="BJ128" s="280" t="e">
        <f t="shared" si="302"/>
        <v>#NUM!</v>
      </c>
      <c r="BK128" s="280" t="e">
        <f t="shared" si="302"/>
        <v>#NUM!</v>
      </c>
      <c r="BL128" s="280" t="e">
        <f t="shared" si="302"/>
        <v>#NUM!</v>
      </c>
      <c r="BM128" s="280" t="e">
        <f t="shared" si="302"/>
        <v>#NUM!</v>
      </c>
      <c r="BN128" s="280" t="e">
        <f t="shared" si="302"/>
        <v>#NUM!</v>
      </c>
      <c r="BO128" s="280" t="e">
        <f t="shared" si="302"/>
        <v>#NUM!</v>
      </c>
      <c r="BP128" s="280" t="e">
        <f t="shared" si="302"/>
        <v>#NUM!</v>
      </c>
      <c r="BQ128" s="280" t="e">
        <f t="shared" si="302"/>
        <v>#NUM!</v>
      </c>
      <c r="BR128" s="280" t="e">
        <f t="shared" si="302"/>
        <v>#NUM!</v>
      </c>
      <c r="BS128" s="280" t="e">
        <f t="shared" si="302"/>
        <v>#NUM!</v>
      </c>
      <c r="BT128" s="280" t="e">
        <f t="shared" si="302"/>
        <v>#NUM!</v>
      </c>
      <c r="BU128" s="280" t="e">
        <f t="shared" ref="BU128:EF128" si="303">IF(AND(BU5&gt;=$E$17,BU5&lt;=$E$18),1,0)</f>
        <v>#NUM!</v>
      </c>
      <c r="BV128" s="280" t="e">
        <f t="shared" si="303"/>
        <v>#NUM!</v>
      </c>
      <c r="BW128" s="280" t="e">
        <f t="shared" si="303"/>
        <v>#NUM!</v>
      </c>
      <c r="BX128" s="280" t="e">
        <f t="shared" si="303"/>
        <v>#NUM!</v>
      </c>
      <c r="BY128" s="280" t="e">
        <f t="shared" si="303"/>
        <v>#NUM!</v>
      </c>
      <c r="BZ128" s="280" t="e">
        <f t="shared" si="303"/>
        <v>#NUM!</v>
      </c>
      <c r="CA128" s="280" t="e">
        <f t="shared" si="303"/>
        <v>#NUM!</v>
      </c>
      <c r="CB128" s="280" t="e">
        <f t="shared" si="303"/>
        <v>#NUM!</v>
      </c>
      <c r="CC128" s="280" t="e">
        <f t="shared" si="303"/>
        <v>#NUM!</v>
      </c>
      <c r="CD128" s="280" t="e">
        <f t="shared" si="303"/>
        <v>#NUM!</v>
      </c>
      <c r="CE128" s="280" t="e">
        <f t="shared" si="303"/>
        <v>#NUM!</v>
      </c>
      <c r="CF128" s="280" t="e">
        <f t="shared" si="303"/>
        <v>#NUM!</v>
      </c>
      <c r="CG128" s="280" t="e">
        <f t="shared" si="303"/>
        <v>#NUM!</v>
      </c>
      <c r="CH128" s="280" t="e">
        <f t="shared" si="303"/>
        <v>#NUM!</v>
      </c>
      <c r="CI128" s="280" t="e">
        <f t="shared" si="303"/>
        <v>#NUM!</v>
      </c>
      <c r="CJ128" s="280" t="e">
        <f t="shared" si="303"/>
        <v>#NUM!</v>
      </c>
      <c r="CK128" s="280" t="e">
        <f t="shared" si="303"/>
        <v>#NUM!</v>
      </c>
      <c r="CL128" s="280" t="e">
        <f t="shared" si="303"/>
        <v>#NUM!</v>
      </c>
      <c r="CM128" s="280" t="e">
        <f t="shared" si="303"/>
        <v>#NUM!</v>
      </c>
      <c r="CN128" s="280" t="e">
        <f t="shared" si="303"/>
        <v>#NUM!</v>
      </c>
      <c r="CO128" s="280" t="e">
        <f t="shared" si="303"/>
        <v>#NUM!</v>
      </c>
      <c r="CP128" s="280" t="e">
        <f t="shared" si="303"/>
        <v>#NUM!</v>
      </c>
      <c r="CQ128" s="280" t="e">
        <f t="shared" si="303"/>
        <v>#NUM!</v>
      </c>
      <c r="CR128" s="280" t="e">
        <f t="shared" si="303"/>
        <v>#NUM!</v>
      </c>
      <c r="CS128" s="280" t="e">
        <f t="shared" si="303"/>
        <v>#NUM!</v>
      </c>
      <c r="CT128" s="280" t="e">
        <f t="shared" si="303"/>
        <v>#NUM!</v>
      </c>
      <c r="CU128" s="280" t="e">
        <f t="shared" si="303"/>
        <v>#NUM!</v>
      </c>
      <c r="CV128" s="280" t="e">
        <f t="shared" si="303"/>
        <v>#NUM!</v>
      </c>
      <c r="CW128" s="280" t="e">
        <f t="shared" si="303"/>
        <v>#NUM!</v>
      </c>
      <c r="CX128" s="280" t="e">
        <f t="shared" si="303"/>
        <v>#NUM!</v>
      </c>
      <c r="CY128" s="280" t="e">
        <f t="shared" si="303"/>
        <v>#NUM!</v>
      </c>
      <c r="CZ128" s="280" t="e">
        <f t="shared" si="303"/>
        <v>#NUM!</v>
      </c>
      <c r="DA128" s="280" t="e">
        <f t="shared" si="303"/>
        <v>#NUM!</v>
      </c>
      <c r="DB128" s="280" t="e">
        <f t="shared" si="303"/>
        <v>#NUM!</v>
      </c>
      <c r="DC128" s="280" t="e">
        <f t="shared" si="303"/>
        <v>#NUM!</v>
      </c>
      <c r="DD128" s="280" t="e">
        <f t="shared" si="303"/>
        <v>#NUM!</v>
      </c>
      <c r="DE128" s="280" t="e">
        <f t="shared" si="303"/>
        <v>#NUM!</v>
      </c>
      <c r="DF128" s="280" t="e">
        <f t="shared" si="303"/>
        <v>#NUM!</v>
      </c>
      <c r="DG128" s="280" t="e">
        <f t="shared" si="303"/>
        <v>#NUM!</v>
      </c>
      <c r="DH128" s="280" t="e">
        <f t="shared" si="303"/>
        <v>#NUM!</v>
      </c>
      <c r="DI128" s="280" t="e">
        <f t="shared" si="303"/>
        <v>#NUM!</v>
      </c>
      <c r="DJ128" s="280" t="e">
        <f t="shared" si="303"/>
        <v>#NUM!</v>
      </c>
      <c r="DK128" s="280" t="e">
        <f t="shared" si="303"/>
        <v>#NUM!</v>
      </c>
      <c r="DL128" s="280" t="e">
        <f t="shared" si="303"/>
        <v>#NUM!</v>
      </c>
      <c r="DM128" s="280" t="e">
        <f t="shared" si="303"/>
        <v>#NUM!</v>
      </c>
      <c r="DN128" s="280" t="e">
        <f t="shared" si="303"/>
        <v>#NUM!</v>
      </c>
      <c r="DO128" s="280" t="e">
        <f t="shared" si="303"/>
        <v>#NUM!</v>
      </c>
      <c r="DP128" s="280" t="e">
        <f t="shared" si="303"/>
        <v>#NUM!</v>
      </c>
      <c r="DQ128" s="280" t="e">
        <f t="shared" si="303"/>
        <v>#NUM!</v>
      </c>
      <c r="DR128" s="280" t="e">
        <f t="shared" si="303"/>
        <v>#NUM!</v>
      </c>
      <c r="DS128" s="280" t="e">
        <f t="shared" si="303"/>
        <v>#NUM!</v>
      </c>
      <c r="DT128" s="280" t="e">
        <f t="shared" si="303"/>
        <v>#NUM!</v>
      </c>
      <c r="DU128" s="280" t="e">
        <f t="shared" si="303"/>
        <v>#NUM!</v>
      </c>
      <c r="DV128" s="280" t="e">
        <f t="shared" si="303"/>
        <v>#NUM!</v>
      </c>
      <c r="DW128" s="280" t="e">
        <f t="shared" si="303"/>
        <v>#NUM!</v>
      </c>
      <c r="DX128" s="280" t="e">
        <f t="shared" si="303"/>
        <v>#NUM!</v>
      </c>
      <c r="DY128" s="280" t="e">
        <f t="shared" si="303"/>
        <v>#NUM!</v>
      </c>
      <c r="DZ128" s="280" t="e">
        <f t="shared" si="303"/>
        <v>#NUM!</v>
      </c>
      <c r="EA128" s="280" t="e">
        <f t="shared" si="303"/>
        <v>#NUM!</v>
      </c>
      <c r="EB128" s="280" t="e">
        <f t="shared" si="303"/>
        <v>#NUM!</v>
      </c>
      <c r="EC128" s="280" t="e">
        <f t="shared" si="303"/>
        <v>#NUM!</v>
      </c>
      <c r="ED128" s="280" t="e">
        <f t="shared" si="303"/>
        <v>#NUM!</v>
      </c>
      <c r="EE128" s="280" t="e">
        <f t="shared" si="303"/>
        <v>#NUM!</v>
      </c>
      <c r="EF128" s="280" t="e">
        <f t="shared" si="303"/>
        <v>#NUM!</v>
      </c>
      <c r="EG128" s="280" t="e">
        <f t="shared" ref="EG128:GR128" si="304">IF(AND(EG5&gt;=$E$17,EG5&lt;=$E$18),1,0)</f>
        <v>#NUM!</v>
      </c>
      <c r="EH128" s="280" t="e">
        <f t="shared" si="304"/>
        <v>#NUM!</v>
      </c>
      <c r="EI128" s="280" t="e">
        <f t="shared" si="304"/>
        <v>#NUM!</v>
      </c>
      <c r="EJ128" s="280" t="e">
        <f t="shared" si="304"/>
        <v>#NUM!</v>
      </c>
      <c r="EK128" s="280" t="e">
        <f t="shared" si="304"/>
        <v>#NUM!</v>
      </c>
      <c r="EL128" s="280" t="e">
        <f t="shared" si="304"/>
        <v>#NUM!</v>
      </c>
      <c r="EM128" s="280" t="e">
        <f t="shared" si="304"/>
        <v>#NUM!</v>
      </c>
      <c r="EN128" s="280" t="e">
        <f t="shared" si="304"/>
        <v>#NUM!</v>
      </c>
      <c r="EO128" s="280" t="e">
        <f t="shared" si="304"/>
        <v>#NUM!</v>
      </c>
      <c r="EP128" s="280" t="e">
        <f t="shared" si="304"/>
        <v>#NUM!</v>
      </c>
      <c r="EQ128" s="280" t="e">
        <f t="shared" si="304"/>
        <v>#NUM!</v>
      </c>
      <c r="ER128" s="280" t="e">
        <f t="shared" si="304"/>
        <v>#NUM!</v>
      </c>
      <c r="ES128" s="280" t="e">
        <f t="shared" si="304"/>
        <v>#NUM!</v>
      </c>
      <c r="ET128" s="280" t="e">
        <f t="shared" si="304"/>
        <v>#NUM!</v>
      </c>
      <c r="EU128" s="280" t="e">
        <f t="shared" si="304"/>
        <v>#NUM!</v>
      </c>
      <c r="EV128" s="280" t="e">
        <f t="shared" si="304"/>
        <v>#NUM!</v>
      </c>
      <c r="EW128" s="280" t="e">
        <f t="shared" si="304"/>
        <v>#NUM!</v>
      </c>
      <c r="EX128" s="280" t="e">
        <f t="shared" si="304"/>
        <v>#NUM!</v>
      </c>
      <c r="EY128" s="280" t="e">
        <f t="shared" si="304"/>
        <v>#NUM!</v>
      </c>
      <c r="EZ128" s="280" t="e">
        <f t="shared" si="304"/>
        <v>#NUM!</v>
      </c>
      <c r="FA128" s="280" t="e">
        <f t="shared" si="304"/>
        <v>#NUM!</v>
      </c>
      <c r="FB128" s="280" t="e">
        <f t="shared" si="304"/>
        <v>#NUM!</v>
      </c>
      <c r="FC128" s="280" t="e">
        <f t="shared" si="304"/>
        <v>#NUM!</v>
      </c>
      <c r="FD128" s="280" t="e">
        <f t="shared" si="304"/>
        <v>#NUM!</v>
      </c>
      <c r="FE128" s="280" t="e">
        <f t="shared" si="304"/>
        <v>#NUM!</v>
      </c>
      <c r="FF128" s="280" t="e">
        <f t="shared" si="304"/>
        <v>#NUM!</v>
      </c>
      <c r="FG128" s="280" t="e">
        <f t="shared" si="304"/>
        <v>#NUM!</v>
      </c>
      <c r="FH128" s="280" t="e">
        <f t="shared" si="304"/>
        <v>#NUM!</v>
      </c>
      <c r="FI128" s="280" t="e">
        <f t="shared" si="304"/>
        <v>#NUM!</v>
      </c>
      <c r="FJ128" s="280" t="e">
        <f t="shared" si="304"/>
        <v>#NUM!</v>
      </c>
      <c r="FK128" s="280" t="e">
        <f t="shared" si="304"/>
        <v>#NUM!</v>
      </c>
      <c r="FL128" s="280" t="e">
        <f t="shared" si="304"/>
        <v>#NUM!</v>
      </c>
      <c r="FM128" s="280" t="e">
        <f t="shared" si="304"/>
        <v>#NUM!</v>
      </c>
      <c r="FN128" s="280" t="e">
        <f t="shared" si="304"/>
        <v>#NUM!</v>
      </c>
      <c r="FO128" s="280" t="e">
        <f t="shared" si="304"/>
        <v>#NUM!</v>
      </c>
      <c r="FP128" s="280" t="e">
        <f t="shared" si="304"/>
        <v>#NUM!</v>
      </c>
      <c r="FQ128" s="280" t="e">
        <f t="shared" si="304"/>
        <v>#NUM!</v>
      </c>
      <c r="FR128" s="280" t="e">
        <f t="shared" si="304"/>
        <v>#NUM!</v>
      </c>
      <c r="FS128" s="280" t="e">
        <f t="shared" si="304"/>
        <v>#NUM!</v>
      </c>
      <c r="FT128" s="280" t="e">
        <f t="shared" si="304"/>
        <v>#NUM!</v>
      </c>
      <c r="FU128" s="280" t="e">
        <f t="shared" si="304"/>
        <v>#NUM!</v>
      </c>
      <c r="FV128" s="280" t="e">
        <f t="shared" si="304"/>
        <v>#NUM!</v>
      </c>
      <c r="FW128" s="280" t="e">
        <f t="shared" si="304"/>
        <v>#NUM!</v>
      </c>
      <c r="FX128" s="280" t="e">
        <f t="shared" si="304"/>
        <v>#NUM!</v>
      </c>
      <c r="FY128" s="280" t="e">
        <f t="shared" si="304"/>
        <v>#NUM!</v>
      </c>
      <c r="FZ128" s="280" t="e">
        <f t="shared" si="304"/>
        <v>#NUM!</v>
      </c>
      <c r="GA128" s="280" t="e">
        <f t="shared" si="304"/>
        <v>#NUM!</v>
      </c>
      <c r="GB128" s="280" t="e">
        <f t="shared" si="304"/>
        <v>#NUM!</v>
      </c>
      <c r="GC128" s="280" t="e">
        <f t="shared" si="304"/>
        <v>#NUM!</v>
      </c>
      <c r="GD128" s="280" t="e">
        <f t="shared" si="304"/>
        <v>#NUM!</v>
      </c>
      <c r="GE128" s="280" t="e">
        <f t="shared" si="304"/>
        <v>#NUM!</v>
      </c>
      <c r="GF128" s="280" t="e">
        <f t="shared" si="304"/>
        <v>#NUM!</v>
      </c>
      <c r="GG128" s="280" t="e">
        <f t="shared" si="304"/>
        <v>#NUM!</v>
      </c>
      <c r="GH128" s="280" t="e">
        <f t="shared" si="304"/>
        <v>#NUM!</v>
      </c>
      <c r="GI128" s="280" t="e">
        <f t="shared" si="304"/>
        <v>#NUM!</v>
      </c>
      <c r="GJ128" s="280" t="e">
        <f t="shared" si="304"/>
        <v>#NUM!</v>
      </c>
      <c r="GK128" s="280" t="e">
        <f t="shared" si="304"/>
        <v>#NUM!</v>
      </c>
      <c r="GL128" s="280" t="e">
        <f t="shared" si="304"/>
        <v>#NUM!</v>
      </c>
      <c r="GM128" s="280" t="e">
        <f t="shared" si="304"/>
        <v>#NUM!</v>
      </c>
      <c r="GN128" s="280" t="e">
        <f t="shared" si="304"/>
        <v>#NUM!</v>
      </c>
      <c r="GO128" s="280" t="e">
        <f t="shared" si="304"/>
        <v>#NUM!</v>
      </c>
      <c r="GP128" s="280" t="e">
        <f t="shared" si="304"/>
        <v>#NUM!</v>
      </c>
      <c r="GQ128" s="280" t="e">
        <f t="shared" si="304"/>
        <v>#NUM!</v>
      </c>
      <c r="GR128" s="280" t="e">
        <f t="shared" si="304"/>
        <v>#NUM!</v>
      </c>
      <c r="GS128" s="280" t="e">
        <f t="shared" ref="GS128:JD128" si="305">IF(AND(GS5&gt;=$E$17,GS5&lt;=$E$18),1,0)</f>
        <v>#NUM!</v>
      </c>
      <c r="GT128" s="280" t="e">
        <f t="shared" si="305"/>
        <v>#NUM!</v>
      </c>
      <c r="GU128" s="280" t="e">
        <f t="shared" si="305"/>
        <v>#NUM!</v>
      </c>
      <c r="GV128" s="280" t="e">
        <f t="shared" si="305"/>
        <v>#NUM!</v>
      </c>
      <c r="GW128" s="280" t="e">
        <f t="shared" si="305"/>
        <v>#NUM!</v>
      </c>
      <c r="GX128" s="280" t="e">
        <f t="shared" si="305"/>
        <v>#NUM!</v>
      </c>
      <c r="GY128" s="280" t="e">
        <f t="shared" si="305"/>
        <v>#NUM!</v>
      </c>
      <c r="GZ128" s="280" t="e">
        <f t="shared" si="305"/>
        <v>#NUM!</v>
      </c>
      <c r="HA128" s="280" t="e">
        <f t="shared" si="305"/>
        <v>#NUM!</v>
      </c>
      <c r="HB128" s="280" t="e">
        <f t="shared" si="305"/>
        <v>#NUM!</v>
      </c>
      <c r="HC128" s="280" t="e">
        <f t="shared" si="305"/>
        <v>#NUM!</v>
      </c>
      <c r="HD128" s="280" t="e">
        <f t="shared" si="305"/>
        <v>#NUM!</v>
      </c>
      <c r="HE128" s="280" t="e">
        <f t="shared" si="305"/>
        <v>#NUM!</v>
      </c>
      <c r="HF128" s="280" t="e">
        <f t="shared" si="305"/>
        <v>#NUM!</v>
      </c>
      <c r="HG128" s="280" t="e">
        <f t="shared" si="305"/>
        <v>#NUM!</v>
      </c>
      <c r="HH128" s="280" t="e">
        <f t="shared" si="305"/>
        <v>#NUM!</v>
      </c>
      <c r="HI128" s="280" t="e">
        <f t="shared" si="305"/>
        <v>#NUM!</v>
      </c>
      <c r="HJ128" s="280" t="e">
        <f t="shared" si="305"/>
        <v>#NUM!</v>
      </c>
      <c r="HK128" s="280" t="e">
        <f t="shared" si="305"/>
        <v>#NUM!</v>
      </c>
      <c r="HL128" s="280" t="e">
        <f t="shared" si="305"/>
        <v>#NUM!</v>
      </c>
      <c r="HM128" s="280" t="e">
        <f t="shared" si="305"/>
        <v>#NUM!</v>
      </c>
      <c r="HN128" s="280" t="e">
        <f t="shared" si="305"/>
        <v>#NUM!</v>
      </c>
      <c r="HO128" s="280" t="e">
        <f t="shared" si="305"/>
        <v>#NUM!</v>
      </c>
      <c r="HP128" s="280" t="e">
        <f t="shared" si="305"/>
        <v>#NUM!</v>
      </c>
      <c r="HQ128" s="280" t="e">
        <f t="shared" si="305"/>
        <v>#NUM!</v>
      </c>
      <c r="HR128" s="280" t="e">
        <f t="shared" si="305"/>
        <v>#NUM!</v>
      </c>
      <c r="HS128" s="280" t="e">
        <f t="shared" si="305"/>
        <v>#NUM!</v>
      </c>
      <c r="HT128" s="280" t="e">
        <f t="shared" si="305"/>
        <v>#NUM!</v>
      </c>
      <c r="HU128" s="280" t="e">
        <f t="shared" si="305"/>
        <v>#NUM!</v>
      </c>
      <c r="HV128" s="280" t="e">
        <f t="shared" si="305"/>
        <v>#NUM!</v>
      </c>
      <c r="HW128" s="280" t="e">
        <f t="shared" si="305"/>
        <v>#NUM!</v>
      </c>
      <c r="HX128" s="280" t="e">
        <f t="shared" si="305"/>
        <v>#NUM!</v>
      </c>
      <c r="HY128" s="280" t="e">
        <f t="shared" si="305"/>
        <v>#NUM!</v>
      </c>
      <c r="HZ128" s="280" t="e">
        <f t="shared" si="305"/>
        <v>#NUM!</v>
      </c>
      <c r="IA128" s="280" t="e">
        <f t="shared" si="305"/>
        <v>#NUM!</v>
      </c>
      <c r="IB128" s="280" t="e">
        <f t="shared" si="305"/>
        <v>#NUM!</v>
      </c>
      <c r="IC128" s="280" t="e">
        <f t="shared" si="305"/>
        <v>#NUM!</v>
      </c>
      <c r="ID128" s="280" t="e">
        <f t="shared" si="305"/>
        <v>#NUM!</v>
      </c>
      <c r="IE128" s="280" t="e">
        <f t="shared" si="305"/>
        <v>#NUM!</v>
      </c>
      <c r="IF128" s="280" t="e">
        <f t="shared" si="305"/>
        <v>#NUM!</v>
      </c>
      <c r="IG128" s="280" t="e">
        <f t="shared" si="305"/>
        <v>#NUM!</v>
      </c>
      <c r="IH128" s="280" t="e">
        <f t="shared" si="305"/>
        <v>#NUM!</v>
      </c>
      <c r="II128" s="280" t="e">
        <f t="shared" si="305"/>
        <v>#NUM!</v>
      </c>
      <c r="IJ128" s="280" t="e">
        <f t="shared" si="305"/>
        <v>#NUM!</v>
      </c>
      <c r="IK128" s="280" t="e">
        <f t="shared" si="305"/>
        <v>#NUM!</v>
      </c>
      <c r="IL128" s="280" t="e">
        <f t="shared" si="305"/>
        <v>#NUM!</v>
      </c>
      <c r="IM128" s="280" t="e">
        <f t="shared" si="305"/>
        <v>#NUM!</v>
      </c>
      <c r="IN128" s="280" t="e">
        <f t="shared" si="305"/>
        <v>#NUM!</v>
      </c>
      <c r="IO128" s="280" t="e">
        <f t="shared" si="305"/>
        <v>#NUM!</v>
      </c>
      <c r="IP128" s="280" t="e">
        <f t="shared" si="305"/>
        <v>#NUM!</v>
      </c>
      <c r="IQ128" s="280" t="e">
        <f t="shared" si="305"/>
        <v>#NUM!</v>
      </c>
      <c r="IR128" s="280" t="e">
        <f t="shared" si="305"/>
        <v>#NUM!</v>
      </c>
      <c r="IS128" s="280" t="e">
        <f t="shared" si="305"/>
        <v>#NUM!</v>
      </c>
      <c r="IT128" s="280" t="e">
        <f t="shared" si="305"/>
        <v>#NUM!</v>
      </c>
      <c r="IU128" s="280" t="e">
        <f t="shared" si="305"/>
        <v>#NUM!</v>
      </c>
      <c r="IV128" s="280" t="e">
        <f t="shared" si="305"/>
        <v>#NUM!</v>
      </c>
      <c r="IW128" s="280" t="e">
        <f t="shared" si="305"/>
        <v>#NUM!</v>
      </c>
      <c r="IX128" s="280" t="e">
        <f t="shared" si="305"/>
        <v>#NUM!</v>
      </c>
      <c r="IY128" s="280" t="e">
        <f t="shared" si="305"/>
        <v>#NUM!</v>
      </c>
      <c r="IZ128" s="280" t="e">
        <f t="shared" si="305"/>
        <v>#NUM!</v>
      </c>
      <c r="JA128" s="280" t="e">
        <f t="shared" si="305"/>
        <v>#NUM!</v>
      </c>
      <c r="JB128" s="280" t="e">
        <f t="shared" si="305"/>
        <v>#NUM!</v>
      </c>
      <c r="JC128" s="280" t="e">
        <f t="shared" si="305"/>
        <v>#NUM!</v>
      </c>
      <c r="JD128" s="280" t="e">
        <f t="shared" si="305"/>
        <v>#NUM!</v>
      </c>
      <c r="JE128" s="280" t="e">
        <f t="shared" ref="JE128:JL128" si="306">IF(AND(JE5&gt;=$E$17,JE5&lt;=$E$18),1,0)</f>
        <v>#NUM!</v>
      </c>
      <c r="JF128" s="280" t="e">
        <f t="shared" si="306"/>
        <v>#NUM!</v>
      </c>
      <c r="JG128" s="280" t="e">
        <f t="shared" si="306"/>
        <v>#NUM!</v>
      </c>
      <c r="JH128" s="280" t="e">
        <f t="shared" si="306"/>
        <v>#NUM!</v>
      </c>
      <c r="JI128" s="280" t="e">
        <f t="shared" si="306"/>
        <v>#NUM!</v>
      </c>
      <c r="JJ128" s="280" t="e">
        <f t="shared" si="306"/>
        <v>#NUM!</v>
      </c>
      <c r="JK128" s="280" t="e">
        <f t="shared" si="306"/>
        <v>#NUM!</v>
      </c>
      <c r="JL128" s="280" t="e">
        <f t="shared" si="306"/>
        <v>#NUM!</v>
      </c>
      <c r="JM128" s="92" t="s">
        <v>321</v>
      </c>
    </row>
    <row r="129" spans="4:16373" x14ac:dyDescent="0.25">
      <c r="D129" s="92" t="s">
        <v>400</v>
      </c>
      <c r="E129" s="282">
        <v>2</v>
      </c>
      <c r="F129" s="283" t="s">
        <v>370</v>
      </c>
      <c r="I129" s="284">
        <f t="shared" ref="I129:BT129" si="307">IF(MONTH(I5)=$E$129, 1, 0)</f>
        <v>0</v>
      </c>
      <c r="J129" s="284">
        <f t="shared" si="307"/>
        <v>1</v>
      </c>
      <c r="K129" s="284">
        <f t="shared" si="307"/>
        <v>0</v>
      </c>
      <c r="L129" s="284">
        <f t="shared" si="307"/>
        <v>0</v>
      </c>
      <c r="M129" s="284">
        <f t="shared" si="307"/>
        <v>0</v>
      </c>
      <c r="N129" s="284">
        <f t="shared" si="307"/>
        <v>0</v>
      </c>
      <c r="O129" s="284">
        <f t="shared" si="307"/>
        <v>0</v>
      </c>
      <c r="P129" s="284">
        <f t="shared" si="307"/>
        <v>0</v>
      </c>
      <c r="Q129" s="284">
        <f t="shared" si="307"/>
        <v>0</v>
      </c>
      <c r="R129" s="284">
        <f t="shared" si="307"/>
        <v>0</v>
      </c>
      <c r="S129" s="284">
        <f t="shared" si="307"/>
        <v>0</v>
      </c>
      <c r="T129" s="284">
        <f t="shared" si="307"/>
        <v>0</v>
      </c>
      <c r="U129" s="284">
        <f t="shared" si="307"/>
        <v>0</v>
      </c>
      <c r="V129" s="284">
        <f t="shared" si="307"/>
        <v>1</v>
      </c>
      <c r="W129" s="284">
        <f t="shared" si="307"/>
        <v>0</v>
      </c>
      <c r="X129" s="284">
        <f t="shared" si="307"/>
        <v>0</v>
      </c>
      <c r="Y129" s="284">
        <f t="shared" si="307"/>
        <v>0</v>
      </c>
      <c r="Z129" s="284">
        <f t="shared" si="307"/>
        <v>0</v>
      </c>
      <c r="AA129" s="284">
        <f t="shared" si="307"/>
        <v>0</v>
      </c>
      <c r="AB129" s="284">
        <f t="shared" si="307"/>
        <v>0</v>
      </c>
      <c r="AC129" s="284">
        <f t="shared" si="307"/>
        <v>0</v>
      </c>
      <c r="AD129" s="284">
        <f t="shared" si="307"/>
        <v>0</v>
      </c>
      <c r="AE129" s="284">
        <f t="shared" si="307"/>
        <v>0</v>
      </c>
      <c r="AF129" s="284">
        <f t="shared" si="307"/>
        <v>0</v>
      </c>
      <c r="AG129" s="284">
        <f t="shared" si="307"/>
        <v>0</v>
      </c>
      <c r="AH129" s="284">
        <f t="shared" si="307"/>
        <v>1</v>
      </c>
      <c r="AI129" s="284">
        <f t="shared" si="307"/>
        <v>0</v>
      </c>
      <c r="AJ129" s="284">
        <f t="shared" si="307"/>
        <v>0</v>
      </c>
      <c r="AK129" s="284">
        <f t="shared" si="307"/>
        <v>0</v>
      </c>
      <c r="AL129" s="284">
        <f t="shared" si="307"/>
        <v>0</v>
      </c>
      <c r="AM129" s="284">
        <f t="shared" si="307"/>
        <v>0</v>
      </c>
      <c r="AN129" s="284">
        <f t="shared" si="307"/>
        <v>0</v>
      </c>
      <c r="AO129" s="284">
        <f t="shared" si="307"/>
        <v>0</v>
      </c>
      <c r="AP129" s="284">
        <f t="shared" si="307"/>
        <v>0</v>
      </c>
      <c r="AQ129" s="284">
        <f t="shared" si="307"/>
        <v>0</v>
      </c>
      <c r="AR129" s="284">
        <f t="shared" si="307"/>
        <v>0</v>
      </c>
      <c r="AS129" s="284">
        <f t="shared" si="307"/>
        <v>0</v>
      </c>
      <c r="AT129" s="284">
        <f t="shared" si="307"/>
        <v>1</v>
      </c>
      <c r="AU129" s="284">
        <f t="shared" si="307"/>
        <v>0</v>
      </c>
      <c r="AV129" s="284">
        <f t="shared" si="307"/>
        <v>0</v>
      </c>
      <c r="AW129" s="284">
        <f t="shared" si="307"/>
        <v>0</v>
      </c>
      <c r="AX129" s="284">
        <f t="shared" si="307"/>
        <v>0</v>
      </c>
      <c r="AY129" s="284">
        <f t="shared" si="307"/>
        <v>0</v>
      </c>
      <c r="AZ129" s="284">
        <f t="shared" si="307"/>
        <v>0</v>
      </c>
      <c r="BA129" s="284">
        <f t="shared" si="307"/>
        <v>0</v>
      </c>
      <c r="BB129" s="284">
        <f t="shared" si="307"/>
        <v>0</v>
      </c>
      <c r="BC129" s="284">
        <f t="shared" si="307"/>
        <v>0</v>
      </c>
      <c r="BD129" s="284">
        <f t="shared" si="307"/>
        <v>0</v>
      </c>
      <c r="BE129" s="284">
        <f t="shared" si="307"/>
        <v>0</v>
      </c>
      <c r="BF129" s="284">
        <f t="shared" si="307"/>
        <v>1</v>
      </c>
      <c r="BG129" s="284">
        <f t="shared" si="307"/>
        <v>0</v>
      </c>
      <c r="BH129" s="284">
        <f t="shared" si="307"/>
        <v>0</v>
      </c>
      <c r="BI129" s="284">
        <f t="shared" si="307"/>
        <v>0</v>
      </c>
      <c r="BJ129" s="284">
        <f t="shared" si="307"/>
        <v>0</v>
      </c>
      <c r="BK129" s="284">
        <f t="shared" si="307"/>
        <v>0</v>
      </c>
      <c r="BL129" s="284">
        <f t="shared" si="307"/>
        <v>0</v>
      </c>
      <c r="BM129" s="284">
        <f t="shared" si="307"/>
        <v>0</v>
      </c>
      <c r="BN129" s="284">
        <f t="shared" si="307"/>
        <v>0</v>
      </c>
      <c r="BO129" s="284">
        <f t="shared" si="307"/>
        <v>0</v>
      </c>
      <c r="BP129" s="284">
        <f t="shared" si="307"/>
        <v>0</v>
      </c>
      <c r="BQ129" s="284">
        <f t="shared" si="307"/>
        <v>0</v>
      </c>
      <c r="BR129" s="284">
        <f t="shared" si="307"/>
        <v>1</v>
      </c>
      <c r="BS129" s="284">
        <f t="shared" si="307"/>
        <v>0</v>
      </c>
      <c r="BT129" s="284">
        <f t="shared" si="307"/>
        <v>0</v>
      </c>
      <c r="BU129" s="284">
        <f t="shared" ref="BU129:EF129" si="308">IF(MONTH(BU5)=$E$129, 1, 0)</f>
        <v>0</v>
      </c>
      <c r="BV129" s="284">
        <f t="shared" si="308"/>
        <v>0</v>
      </c>
      <c r="BW129" s="284">
        <f t="shared" si="308"/>
        <v>0</v>
      </c>
      <c r="BX129" s="284">
        <f t="shared" si="308"/>
        <v>0</v>
      </c>
      <c r="BY129" s="284">
        <f t="shared" si="308"/>
        <v>0</v>
      </c>
      <c r="BZ129" s="284">
        <f t="shared" si="308"/>
        <v>0</v>
      </c>
      <c r="CA129" s="284">
        <f t="shared" si="308"/>
        <v>0</v>
      </c>
      <c r="CB129" s="284">
        <f t="shared" si="308"/>
        <v>0</v>
      </c>
      <c r="CC129" s="284">
        <f t="shared" si="308"/>
        <v>0</v>
      </c>
      <c r="CD129" s="284">
        <f t="shared" si="308"/>
        <v>1</v>
      </c>
      <c r="CE129" s="284">
        <f t="shared" si="308"/>
        <v>0</v>
      </c>
      <c r="CF129" s="284">
        <f t="shared" si="308"/>
        <v>0</v>
      </c>
      <c r="CG129" s="284">
        <f t="shared" si="308"/>
        <v>0</v>
      </c>
      <c r="CH129" s="284">
        <f t="shared" si="308"/>
        <v>0</v>
      </c>
      <c r="CI129" s="284">
        <f t="shared" si="308"/>
        <v>0</v>
      </c>
      <c r="CJ129" s="284">
        <f t="shared" si="308"/>
        <v>0</v>
      </c>
      <c r="CK129" s="284">
        <f t="shared" si="308"/>
        <v>0</v>
      </c>
      <c r="CL129" s="284">
        <f t="shared" si="308"/>
        <v>0</v>
      </c>
      <c r="CM129" s="284">
        <f t="shared" si="308"/>
        <v>0</v>
      </c>
      <c r="CN129" s="284">
        <f t="shared" si="308"/>
        <v>0</v>
      </c>
      <c r="CO129" s="284">
        <f t="shared" si="308"/>
        <v>0</v>
      </c>
      <c r="CP129" s="284">
        <f t="shared" si="308"/>
        <v>1</v>
      </c>
      <c r="CQ129" s="284">
        <f t="shared" si="308"/>
        <v>0</v>
      </c>
      <c r="CR129" s="284">
        <f t="shared" si="308"/>
        <v>0</v>
      </c>
      <c r="CS129" s="284">
        <f t="shared" si="308"/>
        <v>0</v>
      </c>
      <c r="CT129" s="284">
        <f t="shared" si="308"/>
        <v>0</v>
      </c>
      <c r="CU129" s="284">
        <f t="shared" si="308"/>
        <v>0</v>
      </c>
      <c r="CV129" s="284">
        <f t="shared" si="308"/>
        <v>0</v>
      </c>
      <c r="CW129" s="284">
        <f t="shared" si="308"/>
        <v>0</v>
      </c>
      <c r="CX129" s="284">
        <f t="shared" si="308"/>
        <v>0</v>
      </c>
      <c r="CY129" s="284">
        <f t="shared" si="308"/>
        <v>0</v>
      </c>
      <c r="CZ129" s="284">
        <f t="shared" si="308"/>
        <v>0</v>
      </c>
      <c r="DA129" s="284">
        <f t="shared" si="308"/>
        <v>0</v>
      </c>
      <c r="DB129" s="284">
        <f t="shared" si="308"/>
        <v>1</v>
      </c>
      <c r="DC129" s="284">
        <f t="shared" si="308"/>
        <v>0</v>
      </c>
      <c r="DD129" s="284">
        <f t="shared" si="308"/>
        <v>0</v>
      </c>
      <c r="DE129" s="284">
        <f t="shared" si="308"/>
        <v>0</v>
      </c>
      <c r="DF129" s="284">
        <f t="shared" si="308"/>
        <v>0</v>
      </c>
      <c r="DG129" s="284">
        <f t="shared" si="308"/>
        <v>0</v>
      </c>
      <c r="DH129" s="284">
        <f t="shared" si="308"/>
        <v>0</v>
      </c>
      <c r="DI129" s="284">
        <f t="shared" si="308"/>
        <v>0</v>
      </c>
      <c r="DJ129" s="284">
        <f t="shared" si="308"/>
        <v>0</v>
      </c>
      <c r="DK129" s="284">
        <f t="shared" si="308"/>
        <v>0</v>
      </c>
      <c r="DL129" s="284">
        <f t="shared" si="308"/>
        <v>0</v>
      </c>
      <c r="DM129" s="284">
        <f t="shared" si="308"/>
        <v>0</v>
      </c>
      <c r="DN129" s="284">
        <f t="shared" si="308"/>
        <v>1</v>
      </c>
      <c r="DO129" s="284">
        <f t="shared" si="308"/>
        <v>0</v>
      </c>
      <c r="DP129" s="284">
        <f t="shared" si="308"/>
        <v>0</v>
      </c>
      <c r="DQ129" s="284">
        <f t="shared" si="308"/>
        <v>0</v>
      </c>
      <c r="DR129" s="284">
        <f t="shared" si="308"/>
        <v>0</v>
      </c>
      <c r="DS129" s="284">
        <f t="shared" si="308"/>
        <v>0</v>
      </c>
      <c r="DT129" s="284">
        <f t="shared" si="308"/>
        <v>0</v>
      </c>
      <c r="DU129" s="284">
        <f t="shared" si="308"/>
        <v>0</v>
      </c>
      <c r="DV129" s="284">
        <f t="shared" si="308"/>
        <v>0</v>
      </c>
      <c r="DW129" s="284">
        <f t="shared" si="308"/>
        <v>0</v>
      </c>
      <c r="DX129" s="284">
        <f t="shared" si="308"/>
        <v>0</v>
      </c>
      <c r="DY129" s="284">
        <f t="shared" si="308"/>
        <v>0</v>
      </c>
      <c r="DZ129" s="284">
        <f t="shared" si="308"/>
        <v>1</v>
      </c>
      <c r="EA129" s="284">
        <f t="shared" si="308"/>
        <v>0</v>
      </c>
      <c r="EB129" s="284">
        <f t="shared" si="308"/>
        <v>0</v>
      </c>
      <c r="EC129" s="284">
        <f t="shared" si="308"/>
        <v>0</v>
      </c>
      <c r="ED129" s="284">
        <f t="shared" si="308"/>
        <v>0</v>
      </c>
      <c r="EE129" s="284">
        <f t="shared" si="308"/>
        <v>0</v>
      </c>
      <c r="EF129" s="284">
        <f t="shared" si="308"/>
        <v>0</v>
      </c>
      <c r="EG129" s="284">
        <f t="shared" ref="EG129:GR129" si="309">IF(MONTH(EG5)=$E$129, 1, 0)</f>
        <v>0</v>
      </c>
      <c r="EH129" s="284">
        <f t="shared" si="309"/>
        <v>0</v>
      </c>
      <c r="EI129" s="284">
        <f t="shared" si="309"/>
        <v>0</v>
      </c>
      <c r="EJ129" s="284">
        <f t="shared" si="309"/>
        <v>0</v>
      </c>
      <c r="EK129" s="284">
        <f t="shared" si="309"/>
        <v>0</v>
      </c>
      <c r="EL129" s="284">
        <f t="shared" si="309"/>
        <v>1</v>
      </c>
      <c r="EM129" s="284">
        <f t="shared" si="309"/>
        <v>0</v>
      </c>
      <c r="EN129" s="284">
        <f t="shared" si="309"/>
        <v>0</v>
      </c>
      <c r="EO129" s="284">
        <f t="shared" si="309"/>
        <v>0</v>
      </c>
      <c r="EP129" s="284">
        <f t="shared" si="309"/>
        <v>0</v>
      </c>
      <c r="EQ129" s="284">
        <f t="shared" si="309"/>
        <v>0</v>
      </c>
      <c r="ER129" s="284">
        <f t="shared" si="309"/>
        <v>0</v>
      </c>
      <c r="ES129" s="284">
        <f t="shared" si="309"/>
        <v>0</v>
      </c>
      <c r="ET129" s="284">
        <f t="shared" si="309"/>
        <v>0</v>
      </c>
      <c r="EU129" s="284">
        <f t="shared" si="309"/>
        <v>0</v>
      </c>
      <c r="EV129" s="284">
        <f t="shared" si="309"/>
        <v>0</v>
      </c>
      <c r="EW129" s="284">
        <f t="shared" si="309"/>
        <v>0</v>
      </c>
      <c r="EX129" s="284">
        <f t="shared" si="309"/>
        <v>1</v>
      </c>
      <c r="EY129" s="284">
        <f t="shared" si="309"/>
        <v>0</v>
      </c>
      <c r="EZ129" s="284">
        <f t="shared" si="309"/>
        <v>0</v>
      </c>
      <c r="FA129" s="284">
        <f t="shared" si="309"/>
        <v>0</v>
      </c>
      <c r="FB129" s="284">
        <f t="shared" si="309"/>
        <v>0</v>
      </c>
      <c r="FC129" s="284">
        <f t="shared" si="309"/>
        <v>0</v>
      </c>
      <c r="FD129" s="284">
        <f t="shared" si="309"/>
        <v>0</v>
      </c>
      <c r="FE129" s="284">
        <f t="shared" si="309"/>
        <v>0</v>
      </c>
      <c r="FF129" s="284">
        <f t="shared" si="309"/>
        <v>0</v>
      </c>
      <c r="FG129" s="284">
        <f t="shared" si="309"/>
        <v>0</v>
      </c>
      <c r="FH129" s="284">
        <f t="shared" si="309"/>
        <v>0</v>
      </c>
      <c r="FI129" s="284">
        <f t="shared" si="309"/>
        <v>0</v>
      </c>
      <c r="FJ129" s="284">
        <f t="shared" si="309"/>
        <v>1</v>
      </c>
      <c r="FK129" s="284">
        <f t="shared" si="309"/>
        <v>0</v>
      </c>
      <c r="FL129" s="284">
        <f t="shared" si="309"/>
        <v>0</v>
      </c>
      <c r="FM129" s="284">
        <f t="shared" si="309"/>
        <v>0</v>
      </c>
      <c r="FN129" s="284">
        <f t="shared" si="309"/>
        <v>0</v>
      </c>
      <c r="FO129" s="284">
        <f t="shared" si="309"/>
        <v>0</v>
      </c>
      <c r="FP129" s="284">
        <f t="shared" si="309"/>
        <v>0</v>
      </c>
      <c r="FQ129" s="284">
        <f t="shared" si="309"/>
        <v>0</v>
      </c>
      <c r="FR129" s="284">
        <f t="shared" si="309"/>
        <v>0</v>
      </c>
      <c r="FS129" s="284">
        <f t="shared" si="309"/>
        <v>0</v>
      </c>
      <c r="FT129" s="284">
        <f t="shared" si="309"/>
        <v>0</v>
      </c>
      <c r="FU129" s="284">
        <f t="shared" si="309"/>
        <v>0</v>
      </c>
      <c r="FV129" s="284">
        <f t="shared" si="309"/>
        <v>1</v>
      </c>
      <c r="FW129" s="284">
        <f t="shared" si="309"/>
        <v>0</v>
      </c>
      <c r="FX129" s="284">
        <f t="shared" si="309"/>
        <v>0</v>
      </c>
      <c r="FY129" s="284">
        <f t="shared" si="309"/>
        <v>0</v>
      </c>
      <c r="FZ129" s="284">
        <f t="shared" si="309"/>
        <v>0</v>
      </c>
      <c r="GA129" s="284">
        <f t="shared" si="309"/>
        <v>0</v>
      </c>
      <c r="GB129" s="284">
        <f t="shared" si="309"/>
        <v>0</v>
      </c>
      <c r="GC129" s="284">
        <f t="shared" si="309"/>
        <v>0</v>
      </c>
      <c r="GD129" s="284">
        <f t="shared" si="309"/>
        <v>0</v>
      </c>
      <c r="GE129" s="284">
        <f t="shared" si="309"/>
        <v>0</v>
      </c>
      <c r="GF129" s="284">
        <f t="shared" si="309"/>
        <v>0</v>
      </c>
      <c r="GG129" s="284">
        <f t="shared" si="309"/>
        <v>0</v>
      </c>
      <c r="GH129" s="284">
        <f t="shared" si="309"/>
        <v>1</v>
      </c>
      <c r="GI129" s="284">
        <f t="shared" si="309"/>
        <v>0</v>
      </c>
      <c r="GJ129" s="284">
        <f t="shared" si="309"/>
        <v>0</v>
      </c>
      <c r="GK129" s="284">
        <f t="shared" si="309"/>
        <v>0</v>
      </c>
      <c r="GL129" s="284">
        <f t="shared" si="309"/>
        <v>0</v>
      </c>
      <c r="GM129" s="284">
        <f t="shared" si="309"/>
        <v>0</v>
      </c>
      <c r="GN129" s="284">
        <f t="shared" si="309"/>
        <v>0</v>
      </c>
      <c r="GO129" s="284">
        <f t="shared" si="309"/>
        <v>0</v>
      </c>
      <c r="GP129" s="284">
        <f t="shared" si="309"/>
        <v>0</v>
      </c>
      <c r="GQ129" s="284">
        <f t="shared" si="309"/>
        <v>0</v>
      </c>
      <c r="GR129" s="284">
        <f t="shared" si="309"/>
        <v>0</v>
      </c>
      <c r="GS129" s="284">
        <f t="shared" ref="GS129:JD129" si="310">IF(MONTH(GS5)=$E$129, 1, 0)</f>
        <v>0</v>
      </c>
      <c r="GT129" s="284">
        <f t="shared" si="310"/>
        <v>1</v>
      </c>
      <c r="GU129" s="284">
        <f t="shared" si="310"/>
        <v>0</v>
      </c>
      <c r="GV129" s="284">
        <f t="shared" si="310"/>
        <v>0</v>
      </c>
      <c r="GW129" s="284">
        <f t="shared" si="310"/>
        <v>0</v>
      </c>
      <c r="GX129" s="284">
        <f t="shared" si="310"/>
        <v>0</v>
      </c>
      <c r="GY129" s="284">
        <f t="shared" si="310"/>
        <v>0</v>
      </c>
      <c r="GZ129" s="284">
        <f t="shared" si="310"/>
        <v>0</v>
      </c>
      <c r="HA129" s="284">
        <f t="shared" si="310"/>
        <v>0</v>
      </c>
      <c r="HB129" s="284">
        <f t="shared" si="310"/>
        <v>0</v>
      </c>
      <c r="HC129" s="284">
        <f t="shared" si="310"/>
        <v>0</v>
      </c>
      <c r="HD129" s="284">
        <f t="shared" si="310"/>
        <v>0</v>
      </c>
      <c r="HE129" s="284">
        <f t="shared" si="310"/>
        <v>0</v>
      </c>
      <c r="HF129" s="284">
        <f t="shared" si="310"/>
        <v>1</v>
      </c>
      <c r="HG129" s="284">
        <f t="shared" si="310"/>
        <v>0</v>
      </c>
      <c r="HH129" s="284">
        <f t="shared" si="310"/>
        <v>0</v>
      </c>
      <c r="HI129" s="284">
        <f t="shared" si="310"/>
        <v>0</v>
      </c>
      <c r="HJ129" s="284">
        <f t="shared" si="310"/>
        <v>0</v>
      </c>
      <c r="HK129" s="284">
        <f t="shared" si="310"/>
        <v>0</v>
      </c>
      <c r="HL129" s="284">
        <f t="shared" si="310"/>
        <v>0</v>
      </c>
      <c r="HM129" s="284">
        <f t="shared" si="310"/>
        <v>0</v>
      </c>
      <c r="HN129" s="284">
        <f t="shared" si="310"/>
        <v>0</v>
      </c>
      <c r="HO129" s="284">
        <f t="shared" si="310"/>
        <v>0</v>
      </c>
      <c r="HP129" s="284">
        <f t="shared" si="310"/>
        <v>0</v>
      </c>
      <c r="HQ129" s="284">
        <f t="shared" si="310"/>
        <v>0</v>
      </c>
      <c r="HR129" s="284">
        <f t="shared" si="310"/>
        <v>1</v>
      </c>
      <c r="HS129" s="284">
        <f t="shared" si="310"/>
        <v>0</v>
      </c>
      <c r="HT129" s="284">
        <f t="shared" si="310"/>
        <v>0</v>
      </c>
      <c r="HU129" s="284">
        <f t="shared" si="310"/>
        <v>0</v>
      </c>
      <c r="HV129" s="284">
        <f t="shared" si="310"/>
        <v>0</v>
      </c>
      <c r="HW129" s="284">
        <f t="shared" si="310"/>
        <v>0</v>
      </c>
      <c r="HX129" s="284">
        <f t="shared" si="310"/>
        <v>0</v>
      </c>
      <c r="HY129" s="284">
        <f t="shared" si="310"/>
        <v>0</v>
      </c>
      <c r="HZ129" s="284">
        <f t="shared" si="310"/>
        <v>0</v>
      </c>
      <c r="IA129" s="284">
        <f t="shared" si="310"/>
        <v>0</v>
      </c>
      <c r="IB129" s="284">
        <f t="shared" si="310"/>
        <v>0</v>
      </c>
      <c r="IC129" s="284">
        <f t="shared" si="310"/>
        <v>0</v>
      </c>
      <c r="ID129" s="284">
        <f t="shared" si="310"/>
        <v>1</v>
      </c>
      <c r="IE129" s="284">
        <f t="shared" si="310"/>
        <v>0</v>
      </c>
      <c r="IF129" s="284">
        <f t="shared" si="310"/>
        <v>0</v>
      </c>
      <c r="IG129" s="284">
        <f t="shared" si="310"/>
        <v>0</v>
      </c>
      <c r="IH129" s="284">
        <f t="shared" si="310"/>
        <v>0</v>
      </c>
      <c r="II129" s="284">
        <f t="shared" si="310"/>
        <v>0</v>
      </c>
      <c r="IJ129" s="284">
        <f t="shared" si="310"/>
        <v>0</v>
      </c>
      <c r="IK129" s="284">
        <f t="shared" si="310"/>
        <v>0</v>
      </c>
      <c r="IL129" s="284">
        <f t="shared" si="310"/>
        <v>0</v>
      </c>
      <c r="IM129" s="284">
        <f t="shared" si="310"/>
        <v>0</v>
      </c>
      <c r="IN129" s="284">
        <f t="shared" si="310"/>
        <v>0</v>
      </c>
      <c r="IO129" s="284">
        <f t="shared" si="310"/>
        <v>0</v>
      </c>
      <c r="IP129" s="284">
        <f t="shared" si="310"/>
        <v>1</v>
      </c>
      <c r="IQ129" s="284">
        <f t="shared" si="310"/>
        <v>0</v>
      </c>
      <c r="IR129" s="284">
        <f t="shared" si="310"/>
        <v>0</v>
      </c>
      <c r="IS129" s="284">
        <f t="shared" si="310"/>
        <v>0</v>
      </c>
      <c r="IT129" s="284">
        <f t="shared" si="310"/>
        <v>0</v>
      </c>
      <c r="IU129" s="284">
        <f t="shared" si="310"/>
        <v>0</v>
      </c>
      <c r="IV129" s="284">
        <f t="shared" si="310"/>
        <v>0</v>
      </c>
      <c r="IW129" s="284">
        <f t="shared" si="310"/>
        <v>0</v>
      </c>
      <c r="IX129" s="284">
        <f t="shared" si="310"/>
        <v>0</v>
      </c>
      <c r="IY129" s="284">
        <f t="shared" si="310"/>
        <v>0</v>
      </c>
      <c r="IZ129" s="284">
        <f t="shared" si="310"/>
        <v>0</v>
      </c>
      <c r="JA129" s="284">
        <f t="shared" si="310"/>
        <v>0</v>
      </c>
      <c r="JB129" s="284">
        <f t="shared" si="310"/>
        <v>1</v>
      </c>
      <c r="JC129" s="284">
        <f t="shared" si="310"/>
        <v>0</v>
      </c>
      <c r="JD129" s="284">
        <f t="shared" si="310"/>
        <v>0</v>
      </c>
      <c r="JE129" s="284">
        <f t="shared" ref="JE129:JL129" si="311">IF(MONTH(JE5)=$E$129, 1, 0)</f>
        <v>0</v>
      </c>
      <c r="JF129" s="284">
        <f t="shared" si="311"/>
        <v>0</v>
      </c>
      <c r="JG129" s="284">
        <f t="shared" si="311"/>
        <v>0</v>
      </c>
      <c r="JH129" s="284">
        <f t="shared" si="311"/>
        <v>0</v>
      </c>
      <c r="JI129" s="284">
        <f t="shared" si="311"/>
        <v>0</v>
      </c>
      <c r="JJ129" s="284">
        <f t="shared" si="311"/>
        <v>0</v>
      </c>
      <c r="JK129" s="284">
        <f t="shared" si="311"/>
        <v>0</v>
      </c>
      <c r="JL129" s="284">
        <f t="shared" si="311"/>
        <v>0</v>
      </c>
      <c r="JM129" s="92" t="s">
        <v>321</v>
      </c>
    </row>
    <row r="130" spans="4:16373" x14ac:dyDescent="0.25">
      <c r="E130" s="244"/>
      <c r="F130" s="283"/>
      <c r="I130" s="284" t="e">
        <f>I128*I129</f>
        <v>#NUM!</v>
      </c>
      <c r="J130" s="284" t="e">
        <f t="shared" ref="J130:BU130" si="312">J128*J129</f>
        <v>#NUM!</v>
      </c>
      <c r="K130" s="284" t="e">
        <f t="shared" si="312"/>
        <v>#NUM!</v>
      </c>
      <c r="L130" s="284" t="e">
        <f t="shared" si="312"/>
        <v>#NUM!</v>
      </c>
      <c r="M130" s="284" t="e">
        <f t="shared" si="312"/>
        <v>#NUM!</v>
      </c>
      <c r="N130" s="284" t="e">
        <f t="shared" si="312"/>
        <v>#NUM!</v>
      </c>
      <c r="O130" s="284" t="e">
        <f t="shared" si="312"/>
        <v>#NUM!</v>
      </c>
      <c r="P130" s="284" t="e">
        <f t="shared" si="312"/>
        <v>#NUM!</v>
      </c>
      <c r="Q130" s="284" t="e">
        <f t="shared" si="312"/>
        <v>#NUM!</v>
      </c>
      <c r="R130" s="284" t="e">
        <f t="shared" si="312"/>
        <v>#NUM!</v>
      </c>
      <c r="S130" s="284" t="e">
        <f t="shared" si="312"/>
        <v>#NUM!</v>
      </c>
      <c r="T130" s="284" t="e">
        <f t="shared" si="312"/>
        <v>#NUM!</v>
      </c>
      <c r="U130" s="284" t="e">
        <f t="shared" si="312"/>
        <v>#NUM!</v>
      </c>
      <c r="V130" s="284" t="e">
        <f t="shared" si="312"/>
        <v>#NUM!</v>
      </c>
      <c r="W130" s="284" t="e">
        <f t="shared" si="312"/>
        <v>#NUM!</v>
      </c>
      <c r="X130" s="284" t="e">
        <f t="shared" si="312"/>
        <v>#NUM!</v>
      </c>
      <c r="Y130" s="284" t="e">
        <f t="shared" si="312"/>
        <v>#NUM!</v>
      </c>
      <c r="Z130" s="284" t="e">
        <f t="shared" si="312"/>
        <v>#NUM!</v>
      </c>
      <c r="AA130" s="284" t="e">
        <f t="shared" si="312"/>
        <v>#NUM!</v>
      </c>
      <c r="AB130" s="284" t="e">
        <f t="shared" si="312"/>
        <v>#NUM!</v>
      </c>
      <c r="AC130" s="284" t="e">
        <f t="shared" si="312"/>
        <v>#NUM!</v>
      </c>
      <c r="AD130" s="284" t="e">
        <f t="shared" si="312"/>
        <v>#NUM!</v>
      </c>
      <c r="AE130" s="284" t="e">
        <f t="shared" si="312"/>
        <v>#NUM!</v>
      </c>
      <c r="AF130" s="284" t="e">
        <f t="shared" si="312"/>
        <v>#NUM!</v>
      </c>
      <c r="AG130" s="284" t="e">
        <f t="shared" si="312"/>
        <v>#NUM!</v>
      </c>
      <c r="AH130" s="284" t="e">
        <f t="shared" si="312"/>
        <v>#NUM!</v>
      </c>
      <c r="AI130" s="284" t="e">
        <f t="shared" si="312"/>
        <v>#NUM!</v>
      </c>
      <c r="AJ130" s="284" t="e">
        <f t="shared" si="312"/>
        <v>#NUM!</v>
      </c>
      <c r="AK130" s="284" t="e">
        <f t="shared" si="312"/>
        <v>#NUM!</v>
      </c>
      <c r="AL130" s="284" t="e">
        <f t="shared" si="312"/>
        <v>#NUM!</v>
      </c>
      <c r="AM130" s="284" t="e">
        <f t="shared" si="312"/>
        <v>#NUM!</v>
      </c>
      <c r="AN130" s="284" t="e">
        <f t="shared" si="312"/>
        <v>#NUM!</v>
      </c>
      <c r="AO130" s="284" t="e">
        <f t="shared" si="312"/>
        <v>#NUM!</v>
      </c>
      <c r="AP130" s="284" t="e">
        <f t="shared" si="312"/>
        <v>#NUM!</v>
      </c>
      <c r="AQ130" s="284" t="e">
        <f t="shared" si="312"/>
        <v>#NUM!</v>
      </c>
      <c r="AR130" s="284" t="e">
        <f t="shared" si="312"/>
        <v>#NUM!</v>
      </c>
      <c r="AS130" s="284" t="e">
        <f t="shared" si="312"/>
        <v>#NUM!</v>
      </c>
      <c r="AT130" s="284" t="e">
        <f t="shared" si="312"/>
        <v>#NUM!</v>
      </c>
      <c r="AU130" s="284" t="e">
        <f t="shared" si="312"/>
        <v>#NUM!</v>
      </c>
      <c r="AV130" s="284" t="e">
        <f t="shared" si="312"/>
        <v>#NUM!</v>
      </c>
      <c r="AW130" s="284" t="e">
        <f t="shared" si="312"/>
        <v>#NUM!</v>
      </c>
      <c r="AX130" s="284" t="e">
        <f t="shared" si="312"/>
        <v>#NUM!</v>
      </c>
      <c r="AY130" s="284" t="e">
        <f t="shared" si="312"/>
        <v>#NUM!</v>
      </c>
      <c r="AZ130" s="284" t="e">
        <f t="shared" si="312"/>
        <v>#NUM!</v>
      </c>
      <c r="BA130" s="284" t="e">
        <f t="shared" si="312"/>
        <v>#NUM!</v>
      </c>
      <c r="BB130" s="284" t="e">
        <f t="shared" si="312"/>
        <v>#NUM!</v>
      </c>
      <c r="BC130" s="284" t="e">
        <f t="shared" si="312"/>
        <v>#NUM!</v>
      </c>
      <c r="BD130" s="284" t="e">
        <f t="shared" si="312"/>
        <v>#NUM!</v>
      </c>
      <c r="BE130" s="284" t="e">
        <f t="shared" si="312"/>
        <v>#NUM!</v>
      </c>
      <c r="BF130" s="284" t="e">
        <f t="shared" si="312"/>
        <v>#NUM!</v>
      </c>
      <c r="BG130" s="284" t="e">
        <f t="shared" si="312"/>
        <v>#NUM!</v>
      </c>
      <c r="BH130" s="284" t="e">
        <f t="shared" si="312"/>
        <v>#NUM!</v>
      </c>
      <c r="BI130" s="284" t="e">
        <f t="shared" si="312"/>
        <v>#NUM!</v>
      </c>
      <c r="BJ130" s="284" t="e">
        <f t="shared" si="312"/>
        <v>#NUM!</v>
      </c>
      <c r="BK130" s="284" t="e">
        <f t="shared" si="312"/>
        <v>#NUM!</v>
      </c>
      <c r="BL130" s="284" t="e">
        <f t="shared" si="312"/>
        <v>#NUM!</v>
      </c>
      <c r="BM130" s="284" t="e">
        <f t="shared" si="312"/>
        <v>#NUM!</v>
      </c>
      <c r="BN130" s="284" t="e">
        <f t="shared" si="312"/>
        <v>#NUM!</v>
      </c>
      <c r="BO130" s="284" t="e">
        <f t="shared" si="312"/>
        <v>#NUM!</v>
      </c>
      <c r="BP130" s="284" t="e">
        <f t="shared" si="312"/>
        <v>#NUM!</v>
      </c>
      <c r="BQ130" s="284" t="e">
        <f t="shared" si="312"/>
        <v>#NUM!</v>
      </c>
      <c r="BR130" s="284" t="e">
        <f t="shared" si="312"/>
        <v>#NUM!</v>
      </c>
      <c r="BS130" s="284" t="e">
        <f t="shared" si="312"/>
        <v>#NUM!</v>
      </c>
      <c r="BT130" s="284" t="e">
        <f t="shared" si="312"/>
        <v>#NUM!</v>
      </c>
      <c r="BU130" s="284" t="e">
        <f t="shared" si="312"/>
        <v>#NUM!</v>
      </c>
      <c r="BV130" s="284" t="e">
        <f t="shared" ref="BV130:EG130" si="313">BV128*BV129</f>
        <v>#NUM!</v>
      </c>
      <c r="BW130" s="284" t="e">
        <f t="shared" si="313"/>
        <v>#NUM!</v>
      </c>
      <c r="BX130" s="284" t="e">
        <f t="shared" si="313"/>
        <v>#NUM!</v>
      </c>
      <c r="BY130" s="284" t="e">
        <f t="shared" si="313"/>
        <v>#NUM!</v>
      </c>
      <c r="BZ130" s="284" t="e">
        <f t="shared" si="313"/>
        <v>#NUM!</v>
      </c>
      <c r="CA130" s="284" t="e">
        <f t="shared" si="313"/>
        <v>#NUM!</v>
      </c>
      <c r="CB130" s="284" t="e">
        <f t="shared" si="313"/>
        <v>#NUM!</v>
      </c>
      <c r="CC130" s="284" t="e">
        <f t="shared" si="313"/>
        <v>#NUM!</v>
      </c>
      <c r="CD130" s="284" t="e">
        <f t="shared" si="313"/>
        <v>#NUM!</v>
      </c>
      <c r="CE130" s="284" t="e">
        <f t="shared" si="313"/>
        <v>#NUM!</v>
      </c>
      <c r="CF130" s="284" t="e">
        <f t="shared" si="313"/>
        <v>#NUM!</v>
      </c>
      <c r="CG130" s="284" t="e">
        <f t="shared" si="313"/>
        <v>#NUM!</v>
      </c>
      <c r="CH130" s="284" t="e">
        <f t="shared" si="313"/>
        <v>#NUM!</v>
      </c>
      <c r="CI130" s="284" t="e">
        <f t="shared" si="313"/>
        <v>#NUM!</v>
      </c>
      <c r="CJ130" s="284" t="e">
        <f t="shared" si="313"/>
        <v>#NUM!</v>
      </c>
      <c r="CK130" s="284" t="e">
        <f t="shared" si="313"/>
        <v>#NUM!</v>
      </c>
      <c r="CL130" s="284" t="e">
        <f t="shared" si="313"/>
        <v>#NUM!</v>
      </c>
      <c r="CM130" s="284" t="e">
        <f t="shared" si="313"/>
        <v>#NUM!</v>
      </c>
      <c r="CN130" s="284" t="e">
        <f t="shared" si="313"/>
        <v>#NUM!</v>
      </c>
      <c r="CO130" s="284" t="e">
        <f t="shared" si="313"/>
        <v>#NUM!</v>
      </c>
      <c r="CP130" s="284" t="e">
        <f t="shared" si="313"/>
        <v>#NUM!</v>
      </c>
      <c r="CQ130" s="284" t="e">
        <f t="shared" si="313"/>
        <v>#NUM!</v>
      </c>
      <c r="CR130" s="284" t="e">
        <f t="shared" si="313"/>
        <v>#NUM!</v>
      </c>
      <c r="CS130" s="284" t="e">
        <f t="shared" si="313"/>
        <v>#NUM!</v>
      </c>
      <c r="CT130" s="284" t="e">
        <f t="shared" si="313"/>
        <v>#NUM!</v>
      </c>
      <c r="CU130" s="284" t="e">
        <f t="shared" si="313"/>
        <v>#NUM!</v>
      </c>
      <c r="CV130" s="284" t="e">
        <f t="shared" si="313"/>
        <v>#NUM!</v>
      </c>
      <c r="CW130" s="284" t="e">
        <f t="shared" si="313"/>
        <v>#NUM!</v>
      </c>
      <c r="CX130" s="284" t="e">
        <f t="shared" si="313"/>
        <v>#NUM!</v>
      </c>
      <c r="CY130" s="284" t="e">
        <f t="shared" si="313"/>
        <v>#NUM!</v>
      </c>
      <c r="CZ130" s="284" t="e">
        <f t="shared" si="313"/>
        <v>#NUM!</v>
      </c>
      <c r="DA130" s="284" t="e">
        <f t="shared" si="313"/>
        <v>#NUM!</v>
      </c>
      <c r="DB130" s="284" t="e">
        <f t="shared" si="313"/>
        <v>#NUM!</v>
      </c>
      <c r="DC130" s="284" t="e">
        <f t="shared" si="313"/>
        <v>#NUM!</v>
      </c>
      <c r="DD130" s="284" t="e">
        <f t="shared" si="313"/>
        <v>#NUM!</v>
      </c>
      <c r="DE130" s="284" t="e">
        <f t="shared" si="313"/>
        <v>#NUM!</v>
      </c>
      <c r="DF130" s="284" t="e">
        <f t="shared" si="313"/>
        <v>#NUM!</v>
      </c>
      <c r="DG130" s="284" t="e">
        <f t="shared" si="313"/>
        <v>#NUM!</v>
      </c>
      <c r="DH130" s="284" t="e">
        <f t="shared" si="313"/>
        <v>#NUM!</v>
      </c>
      <c r="DI130" s="284" t="e">
        <f t="shared" si="313"/>
        <v>#NUM!</v>
      </c>
      <c r="DJ130" s="284" t="e">
        <f t="shared" si="313"/>
        <v>#NUM!</v>
      </c>
      <c r="DK130" s="284" t="e">
        <f t="shared" si="313"/>
        <v>#NUM!</v>
      </c>
      <c r="DL130" s="284" t="e">
        <f t="shared" si="313"/>
        <v>#NUM!</v>
      </c>
      <c r="DM130" s="284" t="e">
        <f t="shared" si="313"/>
        <v>#NUM!</v>
      </c>
      <c r="DN130" s="284" t="e">
        <f t="shared" si="313"/>
        <v>#NUM!</v>
      </c>
      <c r="DO130" s="284" t="e">
        <f t="shared" si="313"/>
        <v>#NUM!</v>
      </c>
      <c r="DP130" s="284" t="e">
        <f t="shared" si="313"/>
        <v>#NUM!</v>
      </c>
      <c r="DQ130" s="284" t="e">
        <f t="shared" si="313"/>
        <v>#NUM!</v>
      </c>
      <c r="DR130" s="284" t="e">
        <f t="shared" si="313"/>
        <v>#NUM!</v>
      </c>
      <c r="DS130" s="284" t="e">
        <f t="shared" si="313"/>
        <v>#NUM!</v>
      </c>
      <c r="DT130" s="284" t="e">
        <f t="shared" si="313"/>
        <v>#NUM!</v>
      </c>
      <c r="DU130" s="284" t="e">
        <f t="shared" si="313"/>
        <v>#NUM!</v>
      </c>
      <c r="DV130" s="284" t="e">
        <f t="shared" si="313"/>
        <v>#NUM!</v>
      </c>
      <c r="DW130" s="284" t="e">
        <f t="shared" si="313"/>
        <v>#NUM!</v>
      </c>
      <c r="DX130" s="284" t="e">
        <f t="shared" si="313"/>
        <v>#NUM!</v>
      </c>
      <c r="DY130" s="284" t="e">
        <f t="shared" si="313"/>
        <v>#NUM!</v>
      </c>
      <c r="DZ130" s="284" t="e">
        <f t="shared" si="313"/>
        <v>#NUM!</v>
      </c>
      <c r="EA130" s="284" t="e">
        <f t="shared" si="313"/>
        <v>#NUM!</v>
      </c>
      <c r="EB130" s="284" t="e">
        <f t="shared" si="313"/>
        <v>#NUM!</v>
      </c>
      <c r="EC130" s="284" t="e">
        <f t="shared" si="313"/>
        <v>#NUM!</v>
      </c>
      <c r="ED130" s="284" t="e">
        <f t="shared" si="313"/>
        <v>#NUM!</v>
      </c>
      <c r="EE130" s="284" t="e">
        <f t="shared" si="313"/>
        <v>#NUM!</v>
      </c>
      <c r="EF130" s="284" t="e">
        <f t="shared" si="313"/>
        <v>#NUM!</v>
      </c>
      <c r="EG130" s="284" t="e">
        <f t="shared" si="313"/>
        <v>#NUM!</v>
      </c>
      <c r="EH130" s="284" t="e">
        <f t="shared" ref="EH130:GS130" si="314">EH128*EH129</f>
        <v>#NUM!</v>
      </c>
      <c r="EI130" s="284" t="e">
        <f t="shared" si="314"/>
        <v>#NUM!</v>
      </c>
      <c r="EJ130" s="284" t="e">
        <f t="shared" si="314"/>
        <v>#NUM!</v>
      </c>
      <c r="EK130" s="284" t="e">
        <f t="shared" si="314"/>
        <v>#NUM!</v>
      </c>
      <c r="EL130" s="284" t="e">
        <f t="shared" si="314"/>
        <v>#NUM!</v>
      </c>
      <c r="EM130" s="284" t="e">
        <f t="shared" si="314"/>
        <v>#NUM!</v>
      </c>
      <c r="EN130" s="284" t="e">
        <f t="shared" si="314"/>
        <v>#NUM!</v>
      </c>
      <c r="EO130" s="284" t="e">
        <f t="shared" si="314"/>
        <v>#NUM!</v>
      </c>
      <c r="EP130" s="284" t="e">
        <f t="shared" si="314"/>
        <v>#NUM!</v>
      </c>
      <c r="EQ130" s="284" t="e">
        <f t="shared" si="314"/>
        <v>#NUM!</v>
      </c>
      <c r="ER130" s="284" t="e">
        <f t="shared" si="314"/>
        <v>#NUM!</v>
      </c>
      <c r="ES130" s="284" t="e">
        <f t="shared" si="314"/>
        <v>#NUM!</v>
      </c>
      <c r="ET130" s="284" t="e">
        <f t="shared" si="314"/>
        <v>#NUM!</v>
      </c>
      <c r="EU130" s="284" t="e">
        <f t="shared" si="314"/>
        <v>#NUM!</v>
      </c>
      <c r="EV130" s="284" t="e">
        <f t="shared" si="314"/>
        <v>#NUM!</v>
      </c>
      <c r="EW130" s="284" t="e">
        <f t="shared" si="314"/>
        <v>#NUM!</v>
      </c>
      <c r="EX130" s="284" t="e">
        <f t="shared" si="314"/>
        <v>#NUM!</v>
      </c>
      <c r="EY130" s="284" t="e">
        <f t="shared" si="314"/>
        <v>#NUM!</v>
      </c>
      <c r="EZ130" s="284" t="e">
        <f t="shared" si="314"/>
        <v>#NUM!</v>
      </c>
      <c r="FA130" s="284" t="e">
        <f t="shared" si="314"/>
        <v>#NUM!</v>
      </c>
      <c r="FB130" s="284" t="e">
        <f t="shared" si="314"/>
        <v>#NUM!</v>
      </c>
      <c r="FC130" s="284" t="e">
        <f t="shared" si="314"/>
        <v>#NUM!</v>
      </c>
      <c r="FD130" s="284" t="e">
        <f t="shared" si="314"/>
        <v>#NUM!</v>
      </c>
      <c r="FE130" s="284" t="e">
        <f t="shared" si="314"/>
        <v>#NUM!</v>
      </c>
      <c r="FF130" s="284" t="e">
        <f t="shared" si="314"/>
        <v>#NUM!</v>
      </c>
      <c r="FG130" s="284" t="e">
        <f t="shared" si="314"/>
        <v>#NUM!</v>
      </c>
      <c r="FH130" s="284" t="e">
        <f t="shared" si="314"/>
        <v>#NUM!</v>
      </c>
      <c r="FI130" s="284" t="e">
        <f t="shared" si="314"/>
        <v>#NUM!</v>
      </c>
      <c r="FJ130" s="284" t="e">
        <f t="shared" si="314"/>
        <v>#NUM!</v>
      </c>
      <c r="FK130" s="284" t="e">
        <f t="shared" si="314"/>
        <v>#NUM!</v>
      </c>
      <c r="FL130" s="284" t="e">
        <f t="shared" si="314"/>
        <v>#NUM!</v>
      </c>
      <c r="FM130" s="284" t="e">
        <f t="shared" si="314"/>
        <v>#NUM!</v>
      </c>
      <c r="FN130" s="284" t="e">
        <f t="shared" si="314"/>
        <v>#NUM!</v>
      </c>
      <c r="FO130" s="284" t="e">
        <f t="shared" si="314"/>
        <v>#NUM!</v>
      </c>
      <c r="FP130" s="284" t="e">
        <f t="shared" si="314"/>
        <v>#NUM!</v>
      </c>
      <c r="FQ130" s="284" t="e">
        <f t="shared" si="314"/>
        <v>#NUM!</v>
      </c>
      <c r="FR130" s="284" t="e">
        <f t="shared" si="314"/>
        <v>#NUM!</v>
      </c>
      <c r="FS130" s="284" t="e">
        <f t="shared" si="314"/>
        <v>#NUM!</v>
      </c>
      <c r="FT130" s="284" t="e">
        <f t="shared" si="314"/>
        <v>#NUM!</v>
      </c>
      <c r="FU130" s="284" t="e">
        <f t="shared" si="314"/>
        <v>#NUM!</v>
      </c>
      <c r="FV130" s="284" t="e">
        <f t="shared" si="314"/>
        <v>#NUM!</v>
      </c>
      <c r="FW130" s="284" t="e">
        <f t="shared" si="314"/>
        <v>#NUM!</v>
      </c>
      <c r="FX130" s="284" t="e">
        <f t="shared" si="314"/>
        <v>#NUM!</v>
      </c>
      <c r="FY130" s="284" t="e">
        <f t="shared" si="314"/>
        <v>#NUM!</v>
      </c>
      <c r="FZ130" s="284" t="e">
        <f t="shared" si="314"/>
        <v>#NUM!</v>
      </c>
      <c r="GA130" s="284" t="e">
        <f t="shared" si="314"/>
        <v>#NUM!</v>
      </c>
      <c r="GB130" s="284" t="e">
        <f t="shared" si="314"/>
        <v>#NUM!</v>
      </c>
      <c r="GC130" s="284" t="e">
        <f t="shared" si="314"/>
        <v>#NUM!</v>
      </c>
      <c r="GD130" s="284" t="e">
        <f t="shared" si="314"/>
        <v>#NUM!</v>
      </c>
      <c r="GE130" s="284" t="e">
        <f t="shared" si="314"/>
        <v>#NUM!</v>
      </c>
      <c r="GF130" s="284" t="e">
        <f t="shared" si="314"/>
        <v>#NUM!</v>
      </c>
      <c r="GG130" s="284" t="e">
        <f t="shared" si="314"/>
        <v>#NUM!</v>
      </c>
      <c r="GH130" s="284" t="e">
        <f t="shared" si="314"/>
        <v>#NUM!</v>
      </c>
      <c r="GI130" s="284" t="e">
        <f t="shared" si="314"/>
        <v>#NUM!</v>
      </c>
      <c r="GJ130" s="284" t="e">
        <f t="shared" si="314"/>
        <v>#NUM!</v>
      </c>
      <c r="GK130" s="284" t="e">
        <f t="shared" si="314"/>
        <v>#NUM!</v>
      </c>
      <c r="GL130" s="284" t="e">
        <f t="shared" si="314"/>
        <v>#NUM!</v>
      </c>
      <c r="GM130" s="284" t="e">
        <f t="shared" si="314"/>
        <v>#NUM!</v>
      </c>
      <c r="GN130" s="284" t="e">
        <f t="shared" si="314"/>
        <v>#NUM!</v>
      </c>
      <c r="GO130" s="284" t="e">
        <f t="shared" si="314"/>
        <v>#NUM!</v>
      </c>
      <c r="GP130" s="284" t="e">
        <f t="shared" si="314"/>
        <v>#NUM!</v>
      </c>
      <c r="GQ130" s="284" t="e">
        <f t="shared" si="314"/>
        <v>#NUM!</v>
      </c>
      <c r="GR130" s="284" t="e">
        <f t="shared" si="314"/>
        <v>#NUM!</v>
      </c>
      <c r="GS130" s="284" t="e">
        <f t="shared" si="314"/>
        <v>#NUM!</v>
      </c>
      <c r="GT130" s="284" t="e">
        <f t="shared" ref="GT130:JE130" si="315">GT128*GT129</f>
        <v>#NUM!</v>
      </c>
      <c r="GU130" s="284" t="e">
        <f t="shared" si="315"/>
        <v>#NUM!</v>
      </c>
      <c r="GV130" s="284" t="e">
        <f t="shared" si="315"/>
        <v>#NUM!</v>
      </c>
      <c r="GW130" s="284" t="e">
        <f t="shared" si="315"/>
        <v>#NUM!</v>
      </c>
      <c r="GX130" s="284" t="e">
        <f t="shared" si="315"/>
        <v>#NUM!</v>
      </c>
      <c r="GY130" s="284" t="e">
        <f t="shared" si="315"/>
        <v>#NUM!</v>
      </c>
      <c r="GZ130" s="284" t="e">
        <f t="shared" si="315"/>
        <v>#NUM!</v>
      </c>
      <c r="HA130" s="284" t="e">
        <f t="shared" si="315"/>
        <v>#NUM!</v>
      </c>
      <c r="HB130" s="284" t="e">
        <f t="shared" si="315"/>
        <v>#NUM!</v>
      </c>
      <c r="HC130" s="284" t="e">
        <f t="shared" si="315"/>
        <v>#NUM!</v>
      </c>
      <c r="HD130" s="284" t="e">
        <f t="shared" si="315"/>
        <v>#NUM!</v>
      </c>
      <c r="HE130" s="284" t="e">
        <f t="shared" si="315"/>
        <v>#NUM!</v>
      </c>
      <c r="HF130" s="284" t="e">
        <f t="shared" si="315"/>
        <v>#NUM!</v>
      </c>
      <c r="HG130" s="284" t="e">
        <f t="shared" si="315"/>
        <v>#NUM!</v>
      </c>
      <c r="HH130" s="284" t="e">
        <f t="shared" si="315"/>
        <v>#NUM!</v>
      </c>
      <c r="HI130" s="284" t="e">
        <f t="shared" si="315"/>
        <v>#NUM!</v>
      </c>
      <c r="HJ130" s="284" t="e">
        <f t="shared" si="315"/>
        <v>#NUM!</v>
      </c>
      <c r="HK130" s="284" t="e">
        <f t="shared" si="315"/>
        <v>#NUM!</v>
      </c>
      <c r="HL130" s="284" t="e">
        <f t="shared" si="315"/>
        <v>#NUM!</v>
      </c>
      <c r="HM130" s="284" t="e">
        <f t="shared" si="315"/>
        <v>#NUM!</v>
      </c>
      <c r="HN130" s="284" t="e">
        <f t="shared" si="315"/>
        <v>#NUM!</v>
      </c>
      <c r="HO130" s="284" t="e">
        <f t="shared" si="315"/>
        <v>#NUM!</v>
      </c>
      <c r="HP130" s="284" t="e">
        <f t="shared" si="315"/>
        <v>#NUM!</v>
      </c>
      <c r="HQ130" s="284" t="e">
        <f t="shared" si="315"/>
        <v>#NUM!</v>
      </c>
      <c r="HR130" s="284" t="e">
        <f t="shared" si="315"/>
        <v>#NUM!</v>
      </c>
      <c r="HS130" s="284" t="e">
        <f t="shared" si="315"/>
        <v>#NUM!</v>
      </c>
      <c r="HT130" s="284" t="e">
        <f t="shared" si="315"/>
        <v>#NUM!</v>
      </c>
      <c r="HU130" s="284" t="e">
        <f t="shared" si="315"/>
        <v>#NUM!</v>
      </c>
      <c r="HV130" s="284" t="e">
        <f t="shared" si="315"/>
        <v>#NUM!</v>
      </c>
      <c r="HW130" s="284" t="e">
        <f t="shared" si="315"/>
        <v>#NUM!</v>
      </c>
      <c r="HX130" s="284" t="e">
        <f t="shared" si="315"/>
        <v>#NUM!</v>
      </c>
      <c r="HY130" s="284" t="e">
        <f t="shared" si="315"/>
        <v>#NUM!</v>
      </c>
      <c r="HZ130" s="284" t="e">
        <f t="shared" si="315"/>
        <v>#NUM!</v>
      </c>
      <c r="IA130" s="284" t="e">
        <f t="shared" si="315"/>
        <v>#NUM!</v>
      </c>
      <c r="IB130" s="284" t="e">
        <f t="shared" si="315"/>
        <v>#NUM!</v>
      </c>
      <c r="IC130" s="284" t="e">
        <f t="shared" si="315"/>
        <v>#NUM!</v>
      </c>
      <c r="ID130" s="284" t="e">
        <f t="shared" si="315"/>
        <v>#NUM!</v>
      </c>
      <c r="IE130" s="284" t="e">
        <f t="shared" si="315"/>
        <v>#NUM!</v>
      </c>
      <c r="IF130" s="284" t="e">
        <f t="shared" si="315"/>
        <v>#NUM!</v>
      </c>
      <c r="IG130" s="284" t="e">
        <f t="shared" si="315"/>
        <v>#NUM!</v>
      </c>
      <c r="IH130" s="284" t="e">
        <f t="shared" si="315"/>
        <v>#NUM!</v>
      </c>
      <c r="II130" s="284" t="e">
        <f t="shared" si="315"/>
        <v>#NUM!</v>
      </c>
      <c r="IJ130" s="284" t="e">
        <f t="shared" si="315"/>
        <v>#NUM!</v>
      </c>
      <c r="IK130" s="284" t="e">
        <f t="shared" si="315"/>
        <v>#NUM!</v>
      </c>
      <c r="IL130" s="284" t="e">
        <f t="shared" si="315"/>
        <v>#NUM!</v>
      </c>
      <c r="IM130" s="284" t="e">
        <f t="shared" si="315"/>
        <v>#NUM!</v>
      </c>
      <c r="IN130" s="284" t="e">
        <f t="shared" si="315"/>
        <v>#NUM!</v>
      </c>
      <c r="IO130" s="284" t="e">
        <f t="shared" si="315"/>
        <v>#NUM!</v>
      </c>
      <c r="IP130" s="284" t="e">
        <f t="shared" si="315"/>
        <v>#NUM!</v>
      </c>
      <c r="IQ130" s="284" t="e">
        <f t="shared" si="315"/>
        <v>#NUM!</v>
      </c>
      <c r="IR130" s="284" t="e">
        <f t="shared" si="315"/>
        <v>#NUM!</v>
      </c>
      <c r="IS130" s="284" t="e">
        <f t="shared" si="315"/>
        <v>#NUM!</v>
      </c>
      <c r="IT130" s="284" t="e">
        <f t="shared" si="315"/>
        <v>#NUM!</v>
      </c>
      <c r="IU130" s="284" t="e">
        <f t="shared" si="315"/>
        <v>#NUM!</v>
      </c>
      <c r="IV130" s="284" t="e">
        <f t="shared" si="315"/>
        <v>#NUM!</v>
      </c>
      <c r="IW130" s="284" t="e">
        <f t="shared" si="315"/>
        <v>#NUM!</v>
      </c>
      <c r="IX130" s="284" t="e">
        <f t="shared" si="315"/>
        <v>#NUM!</v>
      </c>
      <c r="IY130" s="284" t="e">
        <f t="shared" si="315"/>
        <v>#NUM!</v>
      </c>
      <c r="IZ130" s="284" t="e">
        <f t="shared" si="315"/>
        <v>#NUM!</v>
      </c>
      <c r="JA130" s="284" t="e">
        <f t="shared" si="315"/>
        <v>#NUM!</v>
      </c>
      <c r="JB130" s="284" t="e">
        <f t="shared" si="315"/>
        <v>#NUM!</v>
      </c>
      <c r="JC130" s="284" t="e">
        <f t="shared" si="315"/>
        <v>#NUM!</v>
      </c>
      <c r="JD130" s="284" t="e">
        <f t="shared" si="315"/>
        <v>#NUM!</v>
      </c>
      <c r="JE130" s="284" t="e">
        <f t="shared" si="315"/>
        <v>#NUM!</v>
      </c>
      <c r="JF130" s="284" t="e">
        <f t="shared" ref="JF130:JL130" si="316">JF128*JF129</f>
        <v>#NUM!</v>
      </c>
      <c r="JG130" s="284" t="e">
        <f t="shared" si="316"/>
        <v>#NUM!</v>
      </c>
      <c r="JH130" s="284" t="e">
        <f t="shared" si="316"/>
        <v>#NUM!</v>
      </c>
      <c r="JI130" s="284" t="e">
        <f t="shared" si="316"/>
        <v>#NUM!</v>
      </c>
      <c r="JJ130" s="284" t="e">
        <f t="shared" si="316"/>
        <v>#NUM!</v>
      </c>
      <c r="JK130" s="284" t="e">
        <f t="shared" si="316"/>
        <v>#NUM!</v>
      </c>
      <c r="JL130" s="284" t="e">
        <f t="shared" si="316"/>
        <v>#NUM!</v>
      </c>
      <c r="JM130" s="92" t="s">
        <v>321</v>
      </c>
    </row>
    <row r="131" spans="4:16373" x14ac:dyDescent="0.25">
      <c r="D131" s="92" t="s">
        <v>401</v>
      </c>
      <c r="E131" s="244"/>
      <c r="F131" s="283" t="s">
        <v>90</v>
      </c>
      <c r="H131" s="274"/>
      <c r="I131" s="284" t="e">
        <f>I130+H131</f>
        <v>#NUM!</v>
      </c>
      <c r="J131" s="284" t="e">
        <f t="shared" ref="J131:BU131" si="317">J130+I131</f>
        <v>#NUM!</v>
      </c>
      <c r="K131" s="284" t="e">
        <f t="shared" si="317"/>
        <v>#NUM!</v>
      </c>
      <c r="L131" s="284" t="e">
        <f t="shared" si="317"/>
        <v>#NUM!</v>
      </c>
      <c r="M131" s="284" t="e">
        <f t="shared" si="317"/>
        <v>#NUM!</v>
      </c>
      <c r="N131" s="284" t="e">
        <f t="shared" si="317"/>
        <v>#NUM!</v>
      </c>
      <c r="O131" s="284" t="e">
        <f t="shared" si="317"/>
        <v>#NUM!</v>
      </c>
      <c r="P131" s="284" t="e">
        <f t="shared" si="317"/>
        <v>#NUM!</v>
      </c>
      <c r="Q131" s="284" t="e">
        <f t="shared" si="317"/>
        <v>#NUM!</v>
      </c>
      <c r="R131" s="284" t="e">
        <f t="shared" si="317"/>
        <v>#NUM!</v>
      </c>
      <c r="S131" s="284" t="e">
        <f t="shared" si="317"/>
        <v>#NUM!</v>
      </c>
      <c r="T131" s="284" t="e">
        <f t="shared" si="317"/>
        <v>#NUM!</v>
      </c>
      <c r="U131" s="284" t="e">
        <f t="shared" si="317"/>
        <v>#NUM!</v>
      </c>
      <c r="V131" s="284" t="e">
        <f t="shared" si="317"/>
        <v>#NUM!</v>
      </c>
      <c r="W131" s="284" t="e">
        <f t="shared" si="317"/>
        <v>#NUM!</v>
      </c>
      <c r="X131" s="284" t="e">
        <f t="shared" si="317"/>
        <v>#NUM!</v>
      </c>
      <c r="Y131" s="284" t="e">
        <f t="shared" si="317"/>
        <v>#NUM!</v>
      </c>
      <c r="Z131" s="284" t="e">
        <f t="shared" si="317"/>
        <v>#NUM!</v>
      </c>
      <c r="AA131" s="284" t="e">
        <f t="shared" si="317"/>
        <v>#NUM!</v>
      </c>
      <c r="AB131" s="284" t="e">
        <f t="shared" si="317"/>
        <v>#NUM!</v>
      </c>
      <c r="AC131" s="284" t="e">
        <f t="shared" si="317"/>
        <v>#NUM!</v>
      </c>
      <c r="AD131" s="284" t="e">
        <f t="shared" si="317"/>
        <v>#NUM!</v>
      </c>
      <c r="AE131" s="284" t="e">
        <f t="shared" si="317"/>
        <v>#NUM!</v>
      </c>
      <c r="AF131" s="284" t="e">
        <f t="shared" si="317"/>
        <v>#NUM!</v>
      </c>
      <c r="AG131" s="284" t="e">
        <f t="shared" si="317"/>
        <v>#NUM!</v>
      </c>
      <c r="AH131" s="284" t="e">
        <f t="shared" si="317"/>
        <v>#NUM!</v>
      </c>
      <c r="AI131" s="284" t="e">
        <f t="shared" si="317"/>
        <v>#NUM!</v>
      </c>
      <c r="AJ131" s="284" t="e">
        <f t="shared" si="317"/>
        <v>#NUM!</v>
      </c>
      <c r="AK131" s="284" t="e">
        <f t="shared" si="317"/>
        <v>#NUM!</v>
      </c>
      <c r="AL131" s="284" t="e">
        <f t="shared" si="317"/>
        <v>#NUM!</v>
      </c>
      <c r="AM131" s="284" t="e">
        <f t="shared" si="317"/>
        <v>#NUM!</v>
      </c>
      <c r="AN131" s="284" t="e">
        <f t="shared" si="317"/>
        <v>#NUM!</v>
      </c>
      <c r="AO131" s="284" t="e">
        <f t="shared" si="317"/>
        <v>#NUM!</v>
      </c>
      <c r="AP131" s="284" t="e">
        <f t="shared" si="317"/>
        <v>#NUM!</v>
      </c>
      <c r="AQ131" s="284" t="e">
        <f t="shared" si="317"/>
        <v>#NUM!</v>
      </c>
      <c r="AR131" s="284" t="e">
        <f t="shared" si="317"/>
        <v>#NUM!</v>
      </c>
      <c r="AS131" s="284" t="e">
        <f t="shared" si="317"/>
        <v>#NUM!</v>
      </c>
      <c r="AT131" s="284" t="e">
        <f t="shared" si="317"/>
        <v>#NUM!</v>
      </c>
      <c r="AU131" s="284" t="e">
        <f t="shared" si="317"/>
        <v>#NUM!</v>
      </c>
      <c r="AV131" s="284" t="e">
        <f t="shared" si="317"/>
        <v>#NUM!</v>
      </c>
      <c r="AW131" s="284" t="e">
        <f t="shared" si="317"/>
        <v>#NUM!</v>
      </c>
      <c r="AX131" s="284" t="e">
        <f t="shared" si="317"/>
        <v>#NUM!</v>
      </c>
      <c r="AY131" s="284" t="e">
        <f t="shared" si="317"/>
        <v>#NUM!</v>
      </c>
      <c r="AZ131" s="284" t="e">
        <f t="shared" si="317"/>
        <v>#NUM!</v>
      </c>
      <c r="BA131" s="284" t="e">
        <f t="shared" si="317"/>
        <v>#NUM!</v>
      </c>
      <c r="BB131" s="284" t="e">
        <f t="shared" si="317"/>
        <v>#NUM!</v>
      </c>
      <c r="BC131" s="284" t="e">
        <f t="shared" si="317"/>
        <v>#NUM!</v>
      </c>
      <c r="BD131" s="284" t="e">
        <f t="shared" si="317"/>
        <v>#NUM!</v>
      </c>
      <c r="BE131" s="284" t="e">
        <f t="shared" si="317"/>
        <v>#NUM!</v>
      </c>
      <c r="BF131" s="284" t="e">
        <f t="shared" si="317"/>
        <v>#NUM!</v>
      </c>
      <c r="BG131" s="284" t="e">
        <f t="shared" si="317"/>
        <v>#NUM!</v>
      </c>
      <c r="BH131" s="284" t="e">
        <f t="shared" si="317"/>
        <v>#NUM!</v>
      </c>
      <c r="BI131" s="284" t="e">
        <f t="shared" si="317"/>
        <v>#NUM!</v>
      </c>
      <c r="BJ131" s="284" t="e">
        <f t="shared" si="317"/>
        <v>#NUM!</v>
      </c>
      <c r="BK131" s="284" t="e">
        <f t="shared" si="317"/>
        <v>#NUM!</v>
      </c>
      <c r="BL131" s="284" t="e">
        <f t="shared" si="317"/>
        <v>#NUM!</v>
      </c>
      <c r="BM131" s="284" t="e">
        <f t="shared" si="317"/>
        <v>#NUM!</v>
      </c>
      <c r="BN131" s="284" t="e">
        <f t="shared" si="317"/>
        <v>#NUM!</v>
      </c>
      <c r="BO131" s="284" t="e">
        <f t="shared" si="317"/>
        <v>#NUM!</v>
      </c>
      <c r="BP131" s="284" t="e">
        <f t="shared" si="317"/>
        <v>#NUM!</v>
      </c>
      <c r="BQ131" s="284" t="e">
        <f t="shared" si="317"/>
        <v>#NUM!</v>
      </c>
      <c r="BR131" s="284" t="e">
        <f t="shared" si="317"/>
        <v>#NUM!</v>
      </c>
      <c r="BS131" s="284" t="e">
        <f t="shared" si="317"/>
        <v>#NUM!</v>
      </c>
      <c r="BT131" s="284" t="e">
        <f t="shared" si="317"/>
        <v>#NUM!</v>
      </c>
      <c r="BU131" s="284" t="e">
        <f t="shared" si="317"/>
        <v>#NUM!</v>
      </c>
      <c r="BV131" s="284" t="e">
        <f t="shared" ref="BV131:EG131" si="318">BV130+BU131</f>
        <v>#NUM!</v>
      </c>
      <c r="BW131" s="284" t="e">
        <f t="shared" si="318"/>
        <v>#NUM!</v>
      </c>
      <c r="BX131" s="284" t="e">
        <f t="shared" si="318"/>
        <v>#NUM!</v>
      </c>
      <c r="BY131" s="284" t="e">
        <f t="shared" si="318"/>
        <v>#NUM!</v>
      </c>
      <c r="BZ131" s="284" t="e">
        <f t="shared" si="318"/>
        <v>#NUM!</v>
      </c>
      <c r="CA131" s="284" t="e">
        <f t="shared" si="318"/>
        <v>#NUM!</v>
      </c>
      <c r="CB131" s="284" t="e">
        <f t="shared" si="318"/>
        <v>#NUM!</v>
      </c>
      <c r="CC131" s="284" t="e">
        <f t="shared" si="318"/>
        <v>#NUM!</v>
      </c>
      <c r="CD131" s="284" t="e">
        <f t="shared" si="318"/>
        <v>#NUM!</v>
      </c>
      <c r="CE131" s="284" t="e">
        <f t="shared" si="318"/>
        <v>#NUM!</v>
      </c>
      <c r="CF131" s="284" t="e">
        <f t="shared" si="318"/>
        <v>#NUM!</v>
      </c>
      <c r="CG131" s="284" t="e">
        <f t="shared" si="318"/>
        <v>#NUM!</v>
      </c>
      <c r="CH131" s="284" t="e">
        <f t="shared" si="318"/>
        <v>#NUM!</v>
      </c>
      <c r="CI131" s="284" t="e">
        <f t="shared" si="318"/>
        <v>#NUM!</v>
      </c>
      <c r="CJ131" s="284" t="e">
        <f t="shared" si="318"/>
        <v>#NUM!</v>
      </c>
      <c r="CK131" s="284" t="e">
        <f t="shared" si="318"/>
        <v>#NUM!</v>
      </c>
      <c r="CL131" s="284" t="e">
        <f t="shared" si="318"/>
        <v>#NUM!</v>
      </c>
      <c r="CM131" s="284" t="e">
        <f t="shared" si="318"/>
        <v>#NUM!</v>
      </c>
      <c r="CN131" s="284" t="e">
        <f t="shared" si="318"/>
        <v>#NUM!</v>
      </c>
      <c r="CO131" s="284" t="e">
        <f t="shared" si="318"/>
        <v>#NUM!</v>
      </c>
      <c r="CP131" s="284" t="e">
        <f t="shared" si="318"/>
        <v>#NUM!</v>
      </c>
      <c r="CQ131" s="284" t="e">
        <f t="shared" si="318"/>
        <v>#NUM!</v>
      </c>
      <c r="CR131" s="284" t="e">
        <f t="shared" si="318"/>
        <v>#NUM!</v>
      </c>
      <c r="CS131" s="284" t="e">
        <f t="shared" si="318"/>
        <v>#NUM!</v>
      </c>
      <c r="CT131" s="284" t="e">
        <f t="shared" si="318"/>
        <v>#NUM!</v>
      </c>
      <c r="CU131" s="284" t="e">
        <f t="shared" si="318"/>
        <v>#NUM!</v>
      </c>
      <c r="CV131" s="284" t="e">
        <f t="shared" si="318"/>
        <v>#NUM!</v>
      </c>
      <c r="CW131" s="284" t="e">
        <f t="shared" si="318"/>
        <v>#NUM!</v>
      </c>
      <c r="CX131" s="284" t="e">
        <f t="shared" si="318"/>
        <v>#NUM!</v>
      </c>
      <c r="CY131" s="284" t="e">
        <f t="shared" si="318"/>
        <v>#NUM!</v>
      </c>
      <c r="CZ131" s="284" t="e">
        <f t="shared" si="318"/>
        <v>#NUM!</v>
      </c>
      <c r="DA131" s="284" t="e">
        <f t="shared" si="318"/>
        <v>#NUM!</v>
      </c>
      <c r="DB131" s="284" t="e">
        <f t="shared" si="318"/>
        <v>#NUM!</v>
      </c>
      <c r="DC131" s="284" t="e">
        <f t="shared" si="318"/>
        <v>#NUM!</v>
      </c>
      <c r="DD131" s="284" t="e">
        <f t="shared" si="318"/>
        <v>#NUM!</v>
      </c>
      <c r="DE131" s="284" t="e">
        <f t="shared" si="318"/>
        <v>#NUM!</v>
      </c>
      <c r="DF131" s="284" t="e">
        <f t="shared" si="318"/>
        <v>#NUM!</v>
      </c>
      <c r="DG131" s="284" t="e">
        <f t="shared" si="318"/>
        <v>#NUM!</v>
      </c>
      <c r="DH131" s="284" t="e">
        <f t="shared" si="318"/>
        <v>#NUM!</v>
      </c>
      <c r="DI131" s="284" t="e">
        <f t="shared" si="318"/>
        <v>#NUM!</v>
      </c>
      <c r="DJ131" s="284" t="e">
        <f t="shared" si="318"/>
        <v>#NUM!</v>
      </c>
      <c r="DK131" s="284" t="e">
        <f t="shared" si="318"/>
        <v>#NUM!</v>
      </c>
      <c r="DL131" s="284" t="e">
        <f t="shared" si="318"/>
        <v>#NUM!</v>
      </c>
      <c r="DM131" s="284" t="e">
        <f t="shared" si="318"/>
        <v>#NUM!</v>
      </c>
      <c r="DN131" s="284" t="e">
        <f t="shared" si="318"/>
        <v>#NUM!</v>
      </c>
      <c r="DO131" s="284" t="e">
        <f t="shared" si="318"/>
        <v>#NUM!</v>
      </c>
      <c r="DP131" s="284" t="e">
        <f t="shared" si="318"/>
        <v>#NUM!</v>
      </c>
      <c r="DQ131" s="284" t="e">
        <f t="shared" si="318"/>
        <v>#NUM!</v>
      </c>
      <c r="DR131" s="284" t="e">
        <f t="shared" si="318"/>
        <v>#NUM!</v>
      </c>
      <c r="DS131" s="284" t="e">
        <f t="shared" si="318"/>
        <v>#NUM!</v>
      </c>
      <c r="DT131" s="284" t="e">
        <f t="shared" si="318"/>
        <v>#NUM!</v>
      </c>
      <c r="DU131" s="284" t="e">
        <f t="shared" si="318"/>
        <v>#NUM!</v>
      </c>
      <c r="DV131" s="284" t="e">
        <f t="shared" si="318"/>
        <v>#NUM!</v>
      </c>
      <c r="DW131" s="284" t="e">
        <f t="shared" si="318"/>
        <v>#NUM!</v>
      </c>
      <c r="DX131" s="284" t="e">
        <f t="shared" si="318"/>
        <v>#NUM!</v>
      </c>
      <c r="DY131" s="284" t="e">
        <f t="shared" si="318"/>
        <v>#NUM!</v>
      </c>
      <c r="DZ131" s="284" t="e">
        <f t="shared" si="318"/>
        <v>#NUM!</v>
      </c>
      <c r="EA131" s="284" t="e">
        <f t="shared" si="318"/>
        <v>#NUM!</v>
      </c>
      <c r="EB131" s="284" t="e">
        <f t="shared" si="318"/>
        <v>#NUM!</v>
      </c>
      <c r="EC131" s="284" t="e">
        <f t="shared" si="318"/>
        <v>#NUM!</v>
      </c>
      <c r="ED131" s="284" t="e">
        <f t="shared" si="318"/>
        <v>#NUM!</v>
      </c>
      <c r="EE131" s="284" t="e">
        <f t="shared" si="318"/>
        <v>#NUM!</v>
      </c>
      <c r="EF131" s="284" t="e">
        <f t="shared" si="318"/>
        <v>#NUM!</v>
      </c>
      <c r="EG131" s="284" t="e">
        <f t="shared" si="318"/>
        <v>#NUM!</v>
      </c>
      <c r="EH131" s="284" t="e">
        <f t="shared" ref="EH131:GS131" si="319">EH130+EG131</f>
        <v>#NUM!</v>
      </c>
      <c r="EI131" s="284" t="e">
        <f t="shared" si="319"/>
        <v>#NUM!</v>
      </c>
      <c r="EJ131" s="284" t="e">
        <f t="shared" si="319"/>
        <v>#NUM!</v>
      </c>
      <c r="EK131" s="284" t="e">
        <f t="shared" si="319"/>
        <v>#NUM!</v>
      </c>
      <c r="EL131" s="284" t="e">
        <f t="shared" si="319"/>
        <v>#NUM!</v>
      </c>
      <c r="EM131" s="284" t="e">
        <f t="shared" si="319"/>
        <v>#NUM!</v>
      </c>
      <c r="EN131" s="284" t="e">
        <f t="shared" si="319"/>
        <v>#NUM!</v>
      </c>
      <c r="EO131" s="284" t="e">
        <f t="shared" si="319"/>
        <v>#NUM!</v>
      </c>
      <c r="EP131" s="284" t="e">
        <f t="shared" si="319"/>
        <v>#NUM!</v>
      </c>
      <c r="EQ131" s="284" t="e">
        <f t="shared" si="319"/>
        <v>#NUM!</v>
      </c>
      <c r="ER131" s="284" t="e">
        <f t="shared" si="319"/>
        <v>#NUM!</v>
      </c>
      <c r="ES131" s="284" t="e">
        <f t="shared" si="319"/>
        <v>#NUM!</v>
      </c>
      <c r="ET131" s="284" t="e">
        <f t="shared" si="319"/>
        <v>#NUM!</v>
      </c>
      <c r="EU131" s="284" t="e">
        <f t="shared" si="319"/>
        <v>#NUM!</v>
      </c>
      <c r="EV131" s="284" t="e">
        <f t="shared" si="319"/>
        <v>#NUM!</v>
      </c>
      <c r="EW131" s="284" t="e">
        <f t="shared" si="319"/>
        <v>#NUM!</v>
      </c>
      <c r="EX131" s="284" t="e">
        <f t="shared" si="319"/>
        <v>#NUM!</v>
      </c>
      <c r="EY131" s="284" t="e">
        <f t="shared" si="319"/>
        <v>#NUM!</v>
      </c>
      <c r="EZ131" s="284" t="e">
        <f t="shared" si="319"/>
        <v>#NUM!</v>
      </c>
      <c r="FA131" s="284" t="e">
        <f t="shared" si="319"/>
        <v>#NUM!</v>
      </c>
      <c r="FB131" s="284" t="e">
        <f t="shared" si="319"/>
        <v>#NUM!</v>
      </c>
      <c r="FC131" s="284" t="e">
        <f t="shared" si="319"/>
        <v>#NUM!</v>
      </c>
      <c r="FD131" s="284" t="e">
        <f t="shared" si="319"/>
        <v>#NUM!</v>
      </c>
      <c r="FE131" s="284" t="e">
        <f t="shared" si="319"/>
        <v>#NUM!</v>
      </c>
      <c r="FF131" s="284" t="e">
        <f t="shared" si="319"/>
        <v>#NUM!</v>
      </c>
      <c r="FG131" s="284" t="e">
        <f t="shared" si="319"/>
        <v>#NUM!</v>
      </c>
      <c r="FH131" s="284" t="e">
        <f t="shared" si="319"/>
        <v>#NUM!</v>
      </c>
      <c r="FI131" s="284" t="e">
        <f t="shared" si="319"/>
        <v>#NUM!</v>
      </c>
      <c r="FJ131" s="284" t="e">
        <f t="shared" si="319"/>
        <v>#NUM!</v>
      </c>
      <c r="FK131" s="284" t="e">
        <f t="shared" si="319"/>
        <v>#NUM!</v>
      </c>
      <c r="FL131" s="284" t="e">
        <f t="shared" si="319"/>
        <v>#NUM!</v>
      </c>
      <c r="FM131" s="284" t="e">
        <f t="shared" si="319"/>
        <v>#NUM!</v>
      </c>
      <c r="FN131" s="284" t="e">
        <f t="shared" si="319"/>
        <v>#NUM!</v>
      </c>
      <c r="FO131" s="284" t="e">
        <f t="shared" si="319"/>
        <v>#NUM!</v>
      </c>
      <c r="FP131" s="284" t="e">
        <f t="shared" si="319"/>
        <v>#NUM!</v>
      </c>
      <c r="FQ131" s="284" t="e">
        <f t="shared" si="319"/>
        <v>#NUM!</v>
      </c>
      <c r="FR131" s="284" t="e">
        <f t="shared" si="319"/>
        <v>#NUM!</v>
      </c>
      <c r="FS131" s="284" t="e">
        <f t="shared" si="319"/>
        <v>#NUM!</v>
      </c>
      <c r="FT131" s="284" t="e">
        <f t="shared" si="319"/>
        <v>#NUM!</v>
      </c>
      <c r="FU131" s="284" t="e">
        <f t="shared" si="319"/>
        <v>#NUM!</v>
      </c>
      <c r="FV131" s="284" t="e">
        <f t="shared" si="319"/>
        <v>#NUM!</v>
      </c>
      <c r="FW131" s="284" t="e">
        <f t="shared" si="319"/>
        <v>#NUM!</v>
      </c>
      <c r="FX131" s="284" t="e">
        <f t="shared" si="319"/>
        <v>#NUM!</v>
      </c>
      <c r="FY131" s="284" t="e">
        <f t="shared" si="319"/>
        <v>#NUM!</v>
      </c>
      <c r="FZ131" s="284" t="e">
        <f t="shared" si="319"/>
        <v>#NUM!</v>
      </c>
      <c r="GA131" s="284" t="e">
        <f t="shared" si="319"/>
        <v>#NUM!</v>
      </c>
      <c r="GB131" s="284" t="e">
        <f t="shared" si="319"/>
        <v>#NUM!</v>
      </c>
      <c r="GC131" s="284" t="e">
        <f t="shared" si="319"/>
        <v>#NUM!</v>
      </c>
      <c r="GD131" s="284" t="e">
        <f t="shared" si="319"/>
        <v>#NUM!</v>
      </c>
      <c r="GE131" s="284" t="e">
        <f t="shared" si="319"/>
        <v>#NUM!</v>
      </c>
      <c r="GF131" s="284" t="e">
        <f t="shared" si="319"/>
        <v>#NUM!</v>
      </c>
      <c r="GG131" s="284" t="e">
        <f t="shared" si="319"/>
        <v>#NUM!</v>
      </c>
      <c r="GH131" s="284" t="e">
        <f t="shared" si="319"/>
        <v>#NUM!</v>
      </c>
      <c r="GI131" s="284" t="e">
        <f t="shared" si="319"/>
        <v>#NUM!</v>
      </c>
      <c r="GJ131" s="284" t="e">
        <f t="shared" si="319"/>
        <v>#NUM!</v>
      </c>
      <c r="GK131" s="284" t="e">
        <f t="shared" si="319"/>
        <v>#NUM!</v>
      </c>
      <c r="GL131" s="284" t="e">
        <f t="shared" si="319"/>
        <v>#NUM!</v>
      </c>
      <c r="GM131" s="284" t="e">
        <f t="shared" si="319"/>
        <v>#NUM!</v>
      </c>
      <c r="GN131" s="284" t="e">
        <f t="shared" si="319"/>
        <v>#NUM!</v>
      </c>
      <c r="GO131" s="284" t="e">
        <f t="shared" si="319"/>
        <v>#NUM!</v>
      </c>
      <c r="GP131" s="284" t="e">
        <f t="shared" si="319"/>
        <v>#NUM!</v>
      </c>
      <c r="GQ131" s="284" t="e">
        <f t="shared" si="319"/>
        <v>#NUM!</v>
      </c>
      <c r="GR131" s="284" t="e">
        <f t="shared" si="319"/>
        <v>#NUM!</v>
      </c>
      <c r="GS131" s="284" t="e">
        <f t="shared" si="319"/>
        <v>#NUM!</v>
      </c>
      <c r="GT131" s="284" t="e">
        <f t="shared" ref="GT131:JE131" si="320">GT130+GS131</f>
        <v>#NUM!</v>
      </c>
      <c r="GU131" s="284" t="e">
        <f t="shared" si="320"/>
        <v>#NUM!</v>
      </c>
      <c r="GV131" s="284" t="e">
        <f t="shared" si="320"/>
        <v>#NUM!</v>
      </c>
      <c r="GW131" s="284" t="e">
        <f t="shared" si="320"/>
        <v>#NUM!</v>
      </c>
      <c r="GX131" s="284" t="e">
        <f t="shared" si="320"/>
        <v>#NUM!</v>
      </c>
      <c r="GY131" s="284" t="e">
        <f t="shared" si="320"/>
        <v>#NUM!</v>
      </c>
      <c r="GZ131" s="284" t="e">
        <f t="shared" si="320"/>
        <v>#NUM!</v>
      </c>
      <c r="HA131" s="284" t="e">
        <f t="shared" si="320"/>
        <v>#NUM!</v>
      </c>
      <c r="HB131" s="284" t="e">
        <f t="shared" si="320"/>
        <v>#NUM!</v>
      </c>
      <c r="HC131" s="284" t="e">
        <f t="shared" si="320"/>
        <v>#NUM!</v>
      </c>
      <c r="HD131" s="284" t="e">
        <f t="shared" si="320"/>
        <v>#NUM!</v>
      </c>
      <c r="HE131" s="284" t="e">
        <f t="shared" si="320"/>
        <v>#NUM!</v>
      </c>
      <c r="HF131" s="284" t="e">
        <f t="shared" si="320"/>
        <v>#NUM!</v>
      </c>
      <c r="HG131" s="284" t="e">
        <f t="shared" si="320"/>
        <v>#NUM!</v>
      </c>
      <c r="HH131" s="284" t="e">
        <f t="shared" si="320"/>
        <v>#NUM!</v>
      </c>
      <c r="HI131" s="284" t="e">
        <f t="shared" si="320"/>
        <v>#NUM!</v>
      </c>
      <c r="HJ131" s="284" t="e">
        <f t="shared" si="320"/>
        <v>#NUM!</v>
      </c>
      <c r="HK131" s="284" t="e">
        <f t="shared" si="320"/>
        <v>#NUM!</v>
      </c>
      <c r="HL131" s="284" t="e">
        <f t="shared" si="320"/>
        <v>#NUM!</v>
      </c>
      <c r="HM131" s="284" t="e">
        <f t="shared" si="320"/>
        <v>#NUM!</v>
      </c>
      <c r="HN131" s="284" t="e">
        <f t="shared" si="320"/>
        <v>#NUM!</v>
      </c>
      <c r="HO131" s="284" t="e">
        <f t="shared" si="320"/>
        <v>#NUM!</v>
      </c>
      <c r="HP131" s="284" t="e">
        <f t="shared" si="320"/>
        <v>#NUM!</v>
      </c>
      <c r="HQ131" s="284" t="e">
        <f t="shared" si="320"/>
        <v>#NUM!</v>
      </c>
      <c r="HR131" s="284" t="e">
        <f t="shared" si="320"/>
        <v>#NUM!</v>
      </c>
      <c r="HS131" s="284" t="e">
        <f t="shared" si="320"/>
        <v>#NUM!</v>
      </c>
      <c r="HT131" s="284" t="e">
        <f t="shared" si="320"/>
        <v>#NUM!</v>
      </c>
      <c r="HU131" s="284" t="e">
        <f t="shared" si="320"/>
        <v>#NUM!</v>
      </c>
      <c r="HV131" s="284" t="e">
        <f t="shared" si="320"/>
        <v>#NUM!</v>
      </c>
      <c r="HW131" s="284" t="e">
        <f t="shared" si="320"/>
        <v>#NUM!</v>
      </c>
      <c r="HX131" s="284" t="e">
        <f t="shared" si="320"/>
        <v>#NUM!</v>
      </c>
      <c r="HY131" s="284" t="e">
        <f t="shared" si="320"/>
        <v>#NUM!</v>
      </c>
      <c r="HZ131" s="284" t="e">
        <f t="shared" si="320"/>
        <v>#NUM!</v>
      </c>
      <c r="IA131" s="284" t="e">
        <f t="shared" si="320"/>
        <v>#NUM!</v>
      </c>
      <c r="IB131" s="284" t="e">
        <f t="shared" si="320"/>
        <v>#NUM!</v>
      </c>
      <c r="IC131" s="284" t="e">
        <f t="shared" si="320"/>
        <v>#NUM!</v>
      </c>
      <c r="ID131" s="284" t="e">
        <f t="shared" si="320"/>
        <v>#NUM!</v>
      </c>
      <c r="IE131" s="284" t="e">
        <f t="shared" si="320"/>
        <v>#NUM!</v>
      </c>
      <c r="IF131" s="284" t="e">
        <f t="shared" si="320"/>
        <v>#NUM!</v>
      </c>
      <c r="IG131" s="284" t="e">
        <f t="shared" si="320"/>
        <v>#NUM!</v>
      </c>
      <c r="IH131" s="284" t="e">
        <f t="shared" si="320"/>
        <v>#NUM!</v>
      </c>
      <c r="II131" s="284" t="e">
        <f t="shared" si="320"/>
        <v>#NUM!</v>
      </c>
      <c r="IJ131" s="284" t="e">
        <f t="shared" si="320"/>
        <v>#NUM!</v>
      </c>
      <c r="IK131" s="284" t="e">
        <f t="shared" si="320"/>
        <v>#NUM!</v>
      </c>
      <c r="IL131" s="284" t="e">
        <f t="shared" si="320"/>
        <v>#NUM!</v>
      </c>
      <c r="IM131" s="284" t="e">
        <f t="shared" si="320"/>
        <v>#NUM!</v>
      </c>
      <c r="IN131" s="284" t="e">
        <f t="shared" si="320"/>
        <v>#NUM!</v>
      </c>
      <c r="IO131" s="284" t="e">
        <f t="shared" si="320"/>
        <v>#NUM!</v>
      </c>
      <c r="IP131" s="284" t="e">
        <f t="shared" si="320"/>
        <v>#NUM!</v>
      </c>
      <c r="IQ131" s="284" t="e">
        <f t="shared" si="320"/>
        <v>#NUM!</v>
      </c>
      <c r="IR131" s="284" t="e">
        <f t="shared" si="320"/>
        <v>#NUM!</v>
      </c>
      <c r="IS131" s="284" t="e">
        <f t="shared" si="320"/>
        <v>#NUM!</v>
      </c>
      <c r="IT131" s="284" t="e">
        <f t="shared" si="320"/>
        <v>#NUM!</v>
      </c>
      <c r="IU131" s="284" t="e">
        <f t="shared" si="320"/>
        <v>#NUM!</v>
      </c>
      <c r="IV131" s="284" t="e">
        <f t="shared" si="320"/>
        <v>#NUM!</v>
      </c>
      <c r="IW131" s="284" t="e">
        <f t="shared" si="320"/>
        <v>#NUM!</v>
      </c>
      <c r="IX131" s="284" t="e">
        <f t="shared" si="320"/>
        <v>#NUM!</v>
      </c>
      <c r="IY131" s="284" t="e">
        <f t="shared" si="320"/>
        <v>#NUM!</v>
      </c>
      <c r="IZ131" s="284" t="e">
        <f t="shared" si="320"/>
        <v>#NUM!</v>
      </c>
      <c r="JA131" s="284" t="e">
        <f t="shared" si="320"/>
        <v>#NUM!</v>
      </c>
      <c r="JB131" s="284" t="e">
        <f t="shared" si="320"/>
        <v>#NUM!</v>
      </c>
      <c r="JC131" s="284" t="e">
        <f t="shared" si="320"/>
        <v>#NUM!</v>
      </c>
      <c r="JD131" s="284" t="e">
        <f t="shared" si="320"/>
        <v>#NUM!</v>
      </c>
      <c r="JE131" s="284" t="e">
        <f t="shared" si="320"/>
        <v>#NUM!</v>
      </c>
      <c r="JF131" s="284" t="e">
        <f t="shared" ref="JF131:JL131" si="321">JF130+JE131</f>
        <v>#NUM!</v>
      </c>
      <c r="JG131" s="284" t="e">
        <f t="shared" si="321"/>
        <v>#NUM!</v>
      </c>
      <c r="JH131" s="284" t="e">
        <f t="shared" si="321"/>
        <v>#NUM!</v>
      </c>
      <c r="JI131" s="284" t="e">
        <f t="shared" si="321"/>
        <v>#NUM!</v>
      </c>
      <c r="JJ131" s="284" t="e">
        <f t="shared" si="321"/>
        <v>#NUM!</v>
      </c>
      <c r="JK131" s="284" t="e">
        <f t="shared" si="321"/>
        <v>#NUM!</v>
      </c>
      <c r="JL131" s="284" t="e">
        <f t="shared" si="321"/>
        <v>#NUM!</v>
      </c>
      <c r="JM131" s="92" t="s">
        <v>321</v>
      </c>
    </row>
    <row r="132" spans="4:16373" x14ac:dyDescent="0.25">
      <c r="D132" s="92" t="s">
        <v>402</v>
      </c>
      <c r="E132" s="244"/>
      <c r="F132" s="283"/>
      <c r="H132" s="274"/>
      <c r="I132" s="284" t="e">
        <f t="shared" ref="I132:BT132" si="322">IF(I128&gt;=1,SUM(I129:T129,0))</f>
        <v>#NUM!</v>
      </c>
      <c r="J132" s="284" t="e">
        <f t="shared" si="322"/>
        <v>#NUM!</v>
      </c>
      <c r="K132" s="284" t="e">
        <f t="shared" si="322"/>
        <v>#NUM!</v>
      </c>
      <c r="L132" s="284" t="e">
        <f t="shared" si="322"/>
        <v>#NUM!</v>
      </c>
      <c r="M132" s="284" t="e">
        <f t="shared" si="322"/>
        <v>#NUM!</v>
      </c>
      <c r="N132" s="284" t="e">
        <f t="shared" si="322"/>
        <v>#NUM!</v>
      </c>
      <c r="O132" s="284" t="e">
        <f t="shared" si="322"/>
        <v>#NUM!</v>
      </c>
      <c r="P132" s="284" t="e">
        <f t="shared" si="322"/>
        <v>#NUM!</v>
      </c>
      <c r="Q132" s="284" t="e">
        <f t="shared" si="322"/>
        <v>#NUM!</v>
      </c>
      <c r="R132" s="284" t="e">
        <f t="shared" si="322"/>
        <v>#NUM!</v>
      </c>
      <c r="S132" s="284" t="e">
        <f t="shared" si="322"/>
        <v>#NUM!</v>
      </c>
      <c r="T132" s="284" t="e">
        <f t="shared" si="322"/>
        <v>#NUM!</v>
      </c>
      <c r="U132" s="284" t="e">
        <f t="shared" si="322"/>
        <v>#NUM!</v>
      </c>
      <c r="V132" s="284" t="e">
        <f t="shared" si="322"/>
        <v>#NUM!</v>
      </c>
      <c r="W132" s="284" t="e">
        <f t="shared" si="322"/>
        <v>#NUM!</v>
      </c>
      <c r="X132" s="284" t="e">
        <f t="shared" si="322"/>
        <v>#NUM!</v>
      </c>
      <c r="Y132" s="284" t="e">
        <f t="shared" si="322"/>
        <v>#NUM!</v>
      </c>
      <c r="Z132" s="284" t="e">
        <f t="shared" si="322"/>
        <v>#NUM!</v>
      </c>
      <c r="AA132" s="284" t="e">
        <f t="shared" si="322"/>
        <v>#NUM!</v>
      </c>
      <c r="AB132" s="284" t="e">
        <f t="shared" si="322"/>
        <v>#NUM!</v>
      </c>
      <c r="AC132" s="284" t="e">
        <f t="shared" si="322"/>
        <v>#NUM!</v>
      </c>
      <c r="AD132" s="284" t="e">
        <f t="shared" si="322"/>
        <v>#NUM!</v>
      </c>
      <c r="AE132" s="284" t="e">
        <f t="shared" si="322"/>
        <v>#NUM!</v>
      </c>
      <c r="AF132" s="284" t="e">
        <f t="shared" si="322"/>
        <v>#NUM!</v>
      </c>
      <c r="AG132" s="284" t="e">
        <f t="shared" si="322"/>
        <v>#NUM!</v>
      </c>
      <c r="AH132" s="284" t="e">
        <f t="shared" si="322"/>
        <v>#NUM!</v>
      </c>
      <c r="AI132" s="284" t="e">
        <f t="shared" si="322"/>
        <v>#NUM!</v>
      </c>
      <c r="AJ132" s="284" t="e">
        <f t="shared" si="322"/>
        <v>#NUM!</v>
      </c>
      <c r="AK132" s="284" t="e">
        <f t="shared" si="322"/>
        <v>#NUM!</v>
      </c>
      <c r="AL132" s="284" t="e">
        <f t="shared" si="322"/>
        <v>#NUM!</v>
      </c>
      <c r="AM132" s="284" t="e">
        <f t="shared" si="322"/>
        <v>#NUM!</v>
      </c>
      <c r="AN132" s="284" t="e">
        <f t="shared" si="322"/>
        <v>#NUM!</v>
      </c>
      <c r="AO132" s="284" t="e">
        <f t="shared" si="322"/>
        <v>#NUM!</v>
      </c>
      <c r="AP132" s="284" t="e">
        <f t="shared" si="322"/>
        <v>#NUM!</v>
      </c>
      <c r="AQ132" s="284" t="e">
        <f t="shared" si="322"/>
        <v>#NUM!</v>
      </c>
      <c r="AR132" s="284" t="e">
        <f t="shared" si="322"/>
        <v>#NUM!</v>
      </c>
      <c r="AS132" s="284" t="e">
        <f t="shared" si="322"/>
        <v>#NUM!</v>
      </c>
      <c r="AT132" s="284" t="e">
        <f t="shared" si="322"/>
        <v>#NUM!</v>
      </c>
      <c r="AU132" s="284" t="e">
        <f t="shared" si="322"/>
        <v>#NUM!</v>
      </c>
      <c r="AV132" s="284" t="e">
        <f t="shared" si="322"/>
        <v>#NUM!</v>
      </c>
      <c r="AW132" s="284" t="e">
        <f t="shared" si="322"/>
        <v>#NUM!</v>
      </c>
      <c r="AX132" s="284" t="e">
        <f t="shared" si="322"/>
        <v>#NUM!</v>
      </c>
      <c r="AY132" s="284" t="e">
        <f t="shared" si="322"/>
        <v>#NUM!</v>
      </c>
      <c r="AZ132" s="284" t="e">
        <f t="shared" si="322"/>
        <v>#NUM!</v>
      </c>
      <c r="BA132" s="284" t="e">
        <f t="shared" si="322"/>
        <v>#NUM!</v>
      </c>
      <c r="BB132" s="284" t="e">
        <f t="shared" si="322"/>
        <v>#NUM!</v>
      </c>
      <c r="BC132" s="284" t="e">
        <f t="shared" si="322"/>
        <v>#NUM!</v>
      </c>
      <c r="BD132" s="284" t="e">
        <f t="shared" si="322"/>
        <v>#NUM!</v>
      </c>
      <c r="BE132" s="284" t="e">
        <f t="shared" si="322"/>
        <v>#NUM!</v>
      </c>
      <c r="BF132" s="284" t="e">
        <f t="shared" si="322"/>
        <v>#NUM!</v>
      </c>
      <c r="BG132" s="284" t="e">
        <f t="shared" si="322"/>
        <v>#NUM!</v>
      </c>
      <c r="BH132" s="284" t="e">
        <f t="shared" si="322"/>
        <v>#NUM!</v>
      </c>
      <c r="BI132" s="284" t="e">
        <f t="shared" si="322"/>
        <v>#NUM!</v>
      </c>
      <c r="BJ132" s="284" t="e">
        <f t="shared" si="322"/>
        <v>#NUM!</v>
      </c>
      <c r="BK132" s="284" t="e">
        <f t="shared" si="322"/>
        <v>#NUM!</v>
      </c>
      <c r="BL132" s="284" t="e">
        <f t="shared" si="322"/>
        <v>#NUM!</v>
      </c>
      <c r="BM132" s="284" t="e">
        <f t="shared" si="322"/>
        <v>#NUM!</v>
      </c>
      <c r="BN132" s="284" t="e">
        <f t="shared" si="322"/>
        <v>#NUM!</v>
      </c>
      <c r="BO132" s="284" t="e">
        <f t="shared" si="322"/>
        <v>#NUM!</v>
      </c>
      <c r="BP132" s="284" t="e">
        <f t="shared" si="322"/>
        <v>#NUM!</v>
      </c>
      <c r="BQ132" s="284" t="e">
        <f t="shared" si="322"/>
        <v>#NUM!</v>
      </c>
      <c r="BR132" s="284" t="e">
        <f t="shared" si="322"/>
        <v>#NUM!</v>
      </c>
      <c r="BS132" s="284" t="e">
        <f t="shared" si="322"/>
        <v>#NUM!</v>
      </c>
      <c r="BT132" s="284" t="e">
        <f t="shared" si="322"/>
        <v>#NUM!</v>
      </c>
      <c r="BU132" s="284" t="e">
        <f t="shared" ref="BU132:EF132" si="323">IF(BU128&gt;=1,SUM(BU129:CF129,0))</f>
        <v>#NUM!</v>
      </c>
      <c r="BV132" s="284" t="e">
        <f t="shared" si="323"/>
        <v>#NUM!</v>
      </c>
      <c r="BW132" s="284" t="e">
        <f t="shared" si="323"/>
        <v>#NUM!</v>
      </c>
      <c r="BX132" s="284" t="e">
        <f t="shared" si="323"/>
        <v>#NUM!</v>
      </c>
      <c r="BY132" s="284" t="e">
        <f t="shared" si="323"/>
        <v>#NUM!</v>
      </c>
      <c r="BZ132" s="284" t="e">
        <f t="shared" si="323"/>
        <v>#NUM!</v>
      </c>
      <c r="CA132" s="284" t="e">
        <f t="shared" si="323"/>
        <v>#NUM!</v>
      </c>
      <c r="CB132" s="284" t="e">
        <f t="shared" si="323"/>
        <v>#NUM!</v>
      </c>
      <c r="CC132" s="284" t="e">
        <f t="shared" si="323"/>
        <v>#NUM!</v>
      </c>
      <c r="CD132" s="284" t="e">
        <f t="shared" si="323"/>
        <v>#NUM!</v>
      </c>
      <c r="CE132" s="284" t="e">
        <f t="shared" si="323"/>
        <v>#NUM!</v>
      </c>
      <c r="CF132" s="284" t="e">
        <f t="shared" si="323"/>
        <v>#NUM!</v>
      </c>
      <c r="CG132" s="284" t="e">
        <f t="shared" si="323"/>
        <v>#NUM!</v>
      </c>
      <c r="CH132" s="284" t="e">
        <f t="shared" si="323"/>
        <v>#NUM!</v>
      </c>
      <c r="CI132" s="284" t="e">
        <f t="shared" si="323"/>
        <v>#NUM!</v>
      </c>
      <c r="CJ132" s="284" t="e">
        <f t="shared" si="323"/>
        <v>#NUM!</v>
      </c>
      <c r="CK132" s="284" t="e">
        <f t="shared" si="323"/>
        <v>#NUM!</v>
      </c>
      <c r="CL132" s="284" t="e">
        <f t="shared" si="323"/>
        <v>#NUM!</v>
      </c>
      <c r="CM132" s="284" t="e">
        <f t="shared" si="323"/>
        <v>#NUM!</v>
      </c>
      <c r="CN132" s="284" t="e">
        <f t="shared" si="323"/>
        <v>#NUM!</v>
      </c>
      <c r="CO132" s="284" t="e">
        <f t="shared" si="323"/>
        <v>#NUM!</v>
      </c>
      <c r="CP132" s="284" t="e">
        <f t="shared" si="323"/>
        <v>#NUM!</v>
      </c>
      <c r="CQ132" s="284" t="e">
        <f t="shared" si="323"/>
        <v>#NUM!</v>
      </c>
      <c r="CR132" s="284" t="e">
        <f t="shared" si="323"/>
        <v>#NUM!</v>
      </c>
      <c r="CS132" s="284" t="e">
        <f t="shared" si="323"/>
        <v>#NUM!</v>
      </c>
      <c r="CT132" s="284" t="e">
        <f t="shared" si="323"/>
        <v>#NUM!</v>
      </c>
      <c r="CU132" s="284" t="e">
        <f t="shared" si="323"/>
        <v>#NUM!</v>
      </c>
      <c r="CV132" s="284" t="e">
        <f t="shared" si="323"/>
        <v>#NUM!</v>
      </c>
      <c r="CW132" s="284" t="e">
        <f t="shared" si="323"/>
        <v>#NUM!</v>
      </c>
      <c r="CX132" s="284" t="e">
        <f t="shared" si="323"/>
        <v>#NUM!</v>
      </c>
      <c r="CY132" s="284" t="e">
        <f t="shared" si="323"/>
        <v>#NUM!</v>
      </c>
      <c r="CZ132" s="284" t="e">
        <f t="shared" si="323"/>
        <v>#NUM!</v>
      </c>
      <c r="DA132" s="284" t="e">
        <f t="shared" si="323"/>
        <v>#NUM!</v>
      </c>
      <c r="DB132" s="284" t="e">
        <f t="shared" si="323"/>
        <v>#NUM!</v>
      </c>
      <c r="DC132" s="284" t="e">
        <f t="shared" si="323"/>
        <v>#NUM!</v>
      </c>
      <c r="DD132" s="284" t="e">
        <f t="shared" si="323"/>
        <v>#NUM!</v>
      </c>
      <c r="DE132" s="284" t="e">
        <f t="shared" si="323"/>
        <v>#NUM!</v>
      </c>
      <c r="DF132" s="284" t="e">
        <f t="shared" si="323"/>
        <v>#NUM!</v>
      </c>
      <c r="DG132" s="284" t="e">
        <f t="shared" si="323"/>
        <v>#NUM!</v>
      </c>
      <c r="DH132" s="284" t="e">
        <f t="shared" si="323"/>
        <v>#NUM!</v>
      </c>
      <c r="DI132" s="284" t="e">
        <f t="shared" si="323"/>
        <v>#NUM!</v>
      </c>
      <c r="DJ132" s="284" t="e">
        <f t="shared" si="323"/>
        <v>#NUM!</v>
      </c>
      <c r="DK132" s="284" t="e">
        <f t="shared" si="323"/>
        <v>#NUM!</v>
      </c>
      <c r="DL132" s="284" t="e">
        <f t="shared" si="323"/>
        <v>#NUM!</v>
      </c>
      <c r="DM132" s="284" t="e">
        <f t="shared" si="323"/>
        <v>#NUM!</v>
      </c>
      <c r="DN132" s="284" t="e">
        <f t="shared" si="323"/>
        <v>#NUM!</v>
      </c>
      <c r="DO132" s="284" t="e">
        <f t="shared" si="323"/>
        <v>#NUM!</v>
      </c>
      <c r="DP132" s="284" t="e">
        <f t="shared" si="323"/>
        <v>#NUM!</v>
      </c>
      <c r="DQ132" s="284" t="e">
        <f t="shared" si="323"/>
        <v>#NUM!</v>
      </c>
      <c r="DR132" s="284" t="e">
        <f t="shared" si="323"/>
        <v>#NUM!</v>
      </c>
      <c r="DS132" s="284" t="e">
        <f t="shared" si="323"/>
        <v>#NUM!</v>
      </c>
      <c r="DT132" s="284" t="e">
        <f t="shared" si="323"/>
        <v>#NUM!</v>
      </c>
      <c r="DU132" s="284" t="e">
        <f t="shared" si="323"/>
        <v>#NUM!</v>
      </c>
      <c r="DV132" s="284" t="e">
        <f t="shared" si="323"/>
        <v>#NUM!</v>
      </c>
      <c r="DW132" s="284" t="e">
        <f t="shared" si="323"/>
        <v>#NUM!</v>
      </c>
      <c r="DX132" s="284" t="e">
        <f t="shared" si="323"/>
        <v>#NUM!</v>
      </c>
      <c r="DY132" s="284" t="e">
        <f t="shared" si="323"/>
        <v>#NUM!</v>
      </c>
      <c r="DZ132" s="284" t="e">
        <f t="shared" si="323"/>
        <v>#NUM!</v>
      </c>
      <c r="EA132" s="284" t="e">
        <f t="shared" si="323"/>
        <v>#NUM!</v>
      </c>
      <c r="EB132" s="284" t="e">
        <f t="shared" si="323"/>
        <v>#NUM!</v>
      </c>
      <c r="EC132" s="284" t="e">
        <f t="shared" si="323"/>
        <v>#NUM!</v>
      </c>
      <c r="ED132" s="284" t="e">
        <f t="shared" si="323"/>
        <v>#NUM!</v>
      </c>
      <c r="EE132" s="284" t="e">
        <f t="shared" si="323"/>
        <v>#NUM!</v>
      </c>
      <c r="EF132" s="284" t="e">
        <f t="shared" si="323"/>
        <v>#NUM!</v>
      </c>
      <c r="EG132" s="284" t="e">
        <f t="shared" ref="EG132:GR132" si="324">IF(EG128&gt;=1,SUM(EG129:ER129,0))</f>
        <v>#NUM!</v>
      </c>
      <c r="EH132" s="284" t="e">
        <f t="shared" si="324"/>
        <v>#NUM!</v>
      </c>
      <c r="EI132" s="284" t="e">
        <f t="shared" si="324"/>
        <v>#NUM!</v>
      </c>
      <c r="EJ132" s="284" t="e">
        <f t="shared" si="324"/>
        <v>#NUM!</v>
      </c>
      <c r="EK132" s="284" t="e">
        <f t="shared" si="324"/>
        <v>#NUM!</v>
      </c>
      <c r="EL132" s="284" t="e">
        <f t="shared" si="324"/>
        <v>#NUM!</v>
      </c>
      <c r="EM132" s="284" t="e">
        <f t="shared" si="324"/>
        <v>#NUM!</v>
      </c>
      <c r="EN132" s="284" t="e">
        <f t="shared" si="324"/>
        <v>#NUM!</v>
      </c>
      <c r="EO132" s="284" t="e">
        <f t="shared" si="324"/>
        <v>#NUM!</v>
      </c>
      <c r="EP132" s="284" t="e">
        <f t="shared" si="324"/>
        <v>#NUM!</v>
      </c>
      <c r="EQ132" s="284" t="e">
        <f t="shared" si="324"/>
        <v>#NUM!</v>
      </c>
      <c r="ER132" s="284" t="e">
        <f t="shared" si="324"/>
        <v>#NUM!</v>
      </c>
      <c r="ES132" s="284" t="e">
        <f t="shared" si="324"/>
        <v>#NUM!</v>
      </c>
      <c r="ET132" s="284" t="e">
        <f t="shared" si="324"/>
        <v>#NUM!</v>
      </c>
      <c r="EU132" s="284" t="e">
        <f t="shared" si="324"/>
        <v>#NUM!</v>
      </c>
      <c r="EV132" s="284" t="e">
        <f t="shared" si="324"/>
        <v>#NUM!</v>
      </c>
      <c r="EW132" s="284" t="e">
        <f t="shared" si="324"/>
        <v>#NUM!</v>
      </c>
      <c r="EX132" s="284" t="e">
        <f t="shared" si="324"/>
        <v>#NUM!</v>
      </c>
      <c r="EY132" s="284" t="e">
        <f t="shared" si="324"/>
        <v>#NUM!</v>
      </c>
      <c r="EZ132" s="284" t="e">
        <f t="shared" si="324"/>
        <v>#NUM!</v>
      </c>
      <c r="FA132" s="284" t="e">
        <f t="shared" si="324"/>
        <v>#NUM!</v>
      </c>
      <c r="FB132" s="284" t="e">
        <f t="shared" si="324"/>
        <v>#NUM!</v>
      </c>
      <c r="FC132" s="284" t="e">
        <f t="shared" si="324"/>
        <v>#NUM!</v>
      </c>
      <c r="FD132" s="284" t="e">
        <f t="shared" si="324"/>
        <v>#NUM!</v>
      </c>
      <c r="FE132" s="284" t="e">
        <f t="shared" si="324"/>
        <v>#NUM!</v>
      </c>
      <c r="FF132" s="284" t="e">
        <f t="shared" si="324"/>
        <v>#NUM!</v>
      </c>
      <c r="FG132" s="284" t="e">
        <f t="shared" si="324"/>
        <v>#NUM!</v>
      </c>
      <c r="FH132" s="284" t="e">
        <f t="shared" si="324"/>
        <v>#NUM!</v>
      </c>
      <c r="FI132" s="284" t="e">
        <f t="shared" si="324"/>
        <v>#NUM!</v>
      </c>
      <c r="FJ132" s="284" t="e">
        <f t="shared" si="324"/>
        <v>#NUM!</v>
      </c>
      <c r="FK132" s="284" t="e">
        <f t="shared" si="324"/>
        <v>#NUM!</v>
      </c>
      <c r="FL132" s="284" t="e">
        <f t="shared" si="324"/>
        <v>#NUM!</v>
      </c>
      <c r="FM132" s="284" t="e">
        <f t="shared" si="324"/>
        <v>#NUM!</v>
      </c>
      <c r="FN132" s="284" t="e">
        <f t="shared" si="324"/>
        <v>#NUM!</v>
      </c>
      <c r="FO132" s="284" t="e">
        <f t="shared" si="324"/>
        <v>#NUM!</v>
      </c>
      <c r="FP132" s="284" t="e">
        <f t="shared" si="324"/>
        <v>#NUM!</v>
      </c>
      <c r="FQ132" s="284" t="e">
        <f t="shared" si="324"/>
        <v>#NUM!</v>
      </c>
      <c r="FR132" s="284" t="e">
        <f t="shared" si="324"/>
        <v>#NUM!</v>
      </c>
      <c r="FS132" s="284" t="e">
        <f t="shared" si="324"/>
        <v>#NUM!</v>
      </c>
      <c r="FT132" s="284" t="e">
        <f t="shared" si="324"/>
        <v>#NUM!</v>
      </c>
      <c r="FU132" s="284" t="e">
        <f t="shared" si="324"/>
        <v>#NUM!</v>
      </c>
      <c r="FV132" s="284" t="e">
        <f t="shared" si="324"/>
        <v>#NUM!</v>
      </c>
      <c r="FW132" s="284" t="e">
        <f t="shared" si="324"/>
        <v>#NUM!</v>
      </c>
      <c r="FX132" s="284" t="e">
        <f t="shared" si="324"/>
        <v>#NUM!</v>
      </c>
      <c r="FY132" s="284" t="e">
        <f t="shared" si="324"/>
        <v>#NUM!</v>
      </c>
      <c r="FZ132" s="284" t="e">
        <f t="shared" si="324"/>
        <v>#NUM!</v>
      </c>
      <c r="GA132" s="284" t="e">
        <f t="shared" si="324"/>
        <v>#NUM!</v>
      </c>
      <c r="GB132" s="284" t="e">
        <f t="shared" si="324"/>
        <v>#NUM!</v>
      </c>
      <c r="GC132" s="284" t="e">
        <f t="shared" si="324"/>
        <v>#NUM!</v>
      </c>
      <c r="GD132" s="284" t="e">
        <f t="shared" si="324"/>
        <v>#NUM!</v>
      </c>
      <c r="GE132" s="284" t="e">
        <f t="shared" si="324"/>
        <v>#NUM!</v>
      </c>
      <c r="GF132" s="284" t="e">
        <f t="shared" si="324"/>
        <v>#NUM!</v>
      </c>
      <c r="GG132" s="284" t="e">
        <f t="shared" si="324"/>
        <v>#NUM!</v>
      </c>
      <c r="GH132" s="284" t="e">
        <f t="shared" si="324"/>
        <v>#NUM!</v>
      </c>
      <c r="GI132" s="284" t="e">
        <f t="shared" si="324"/>
        <v>#NUM!</v>
      </c>
      <c r="GJ132" s="284" t="e">
        <f t="shared" si="324"/>
        <v>#NUM!</v>
      </c>
      <c r="GK132" s="284" t="e">
        <f t="shared" si="324"/>
        <v>#NUM!</v>
      </c>
      <c r="GL132" s="284" t="e">
        <f t="shared" si="324"/>
        <v>#NUM!</v>
      </c>
      <c r="GM132" s="284" t="e">
        <f t="shared" si="324"/>
        <v>#NUM!</v>
      </c>
      <c r="GN132" s="284" t="e">
        <f t="shared" si="324"/>
        <v>#NUM!</v>
      </c>
      <c r="GO132" s="284" t="e">
        <f t="shared" si="324"/>
        <v>#NUM!</v>
      </c>
      <c r="GP132" s="284" t="e">
        <f t="shared" si="324"/>
        <v>#NUM!</v>
      </c>
      <c r="GQ132" s="284" t="e">
        <f t="shared" si="324"/>
        <v>#NUM!</v>
      </c>
      <c r="GR132" s="284" t="e">
        <f t="shared" si="324"/>
        <v>#NUM!</v>
      </c>
      <c r="GS132" s="284" t="e">
        <f t="shared" ref="GS132:JD132" si="325">IF(GS128&gt;=1,SUM(GS129:HD129,0))</f>
        <v>#NUM!</v>
      </c>
      <c r="GT132" s="284" t="e">
        <f t="shared" si="325"/>
        <v>#NUM!</v>
      </c>
      <c r="GU132" s="284" t="e">
        <f t="shared" si="325"/>
        <v>#NUM!</v>
      </c>
      <c r="GV132" s="284" t="e">
        <f t="shared" si="325"/>
        <v>#NUM!</v>
      </c>
      <c r="GW132" s="284" t="e">
        <f t="shared" si="325"/>
        <v>#NUM!</v>
      </c>
      <c r="GX132" s="284" t="e">
        <f t="shared" si="325"/>
        <v>#NUM!</v>
      </c>
      <c r="GY132" s="284" t="e">
        <f t="shared" si="325"/>
        <v>#NUM!</v>
      </c>
      <c r="GZ132" s="284" t="e">
        <f t="shared" si="325"/>
        <v>#NUM!</v>
      </c>
      <c r="HA132" s="284" t="e">
        <f t="shared" si="325"/>
        <v>#NUM!</v>
      </c>
      <c r="HB132" s="284" t="e">
        <f t="shared" si="325"/>
        <v>#NUM!</v>
      </c>
      <c r="HC132" s="284" t="e">
        <f t="shared" si="325"/>
        <v>#NUM!</v>
      </c>
      <c r="HD132" s="284" t="e">
        <f t="shared" si="325"/>
        <v>#NUM!</v>
      </c>
      <c r="HE132" s="284" t="e">
        <f t="shared" si="325"/>
        <v>#NUM!</v>
      </c>
      <c r="HF132" s="284" t="e">
        <f t="shared" si="325"/>
        <v>#NUM!</v>
      </c>
      <c r="HG132" s="284" t="e">
        <f t="shared" si="325"/>
        <v>#NUM!</v>
      </c>
      <c r="HH132" s="284" t="e">
        <f t="shared" si="325"/>
        <v>#NUM!</v>
      </c>
      <c r="HI132" s="284" t="e">
        <f t="shared" si="325"/>
        <v>#NUM!</v>
      </c>
      <c r="HJ132" s="284" t="e">
        <f t="shared" si="325"/>
        <v>#NUM!</v>
      </c>
      <c r="HK132" s="284" t="e">
        <f t="shared" si="325"/>
        <v>#NUM!</v>
      </c>
      <c r="HL132" s="284" t="e">
        <f t="shared" si="325"/>
        <v>#NUM!</v>
      </c>
      <c r="HM132" s="284" t="e">
        <f t="shared" si="325"/>
        <v>#NUM!</v>
      </c>
      <c r="HN132" s="284" t="e">
        <f t="shared" si="325"/>
        <v>#NUM!</v>
      </c>
      <c r="HO132" s="284" t="e">
        <f t="shared" si="325"/>
        <v>#NUM!</v>
      </c>
      <c r="HP132" s="284" t="e">
        <f t="shared" si="325"/>
        <v>#NUM!</v>
      </c>
      <c r="HQ132" s="284" t="e">
        <f t="shared" si="325"/>
        <v>#NUM!</v>
      </c>
      <c r="HR132" s="284" t="e">
        <f t="shared" si="325"/>
        <v>#NUM!</v>
      </c>
      <c r="HS132" s="284" t="e">
        <f t="shared" si="325"/>
        <v>#NUM!</v>
      </c>
      <c r="HT132" s="284" t="e">
        <f t="shared" si="325"/>
        <v>#NUM!</v>
      </c>
      <c r="HU132" s="284" t="e">
        <f t="shared" si="325"/>
        <v>#NUM!</v>
      </c>
      <c r="HV132" s="284" t="e">
        <f t="shared" si="325"/>
        <v>#NUM!</v>
      </c>
      <c r="HW132" s="284" t="e">
        <f t="shared" si="325"/>
        <v>#NUM!</v>
      </c>
      <c r="HX132" s="284" t="e">
        <f t="shared" si="325"/>
        <v>#NUM!</v>
      </c>
      <c r="HY132" s="284" t="e">
        <f t="shared" si="325"/>
        <v>#NUM!</v>
      </c>
      <c r="HZ132" s="284" t="e">
        <f t="shared" si="325"/>
        <v>#NUM!</v>
      </c>
      <c r="IA132" s="284" t="e">
        <f t="shared" si="325"/>
        <v>#NUM!</v>
      </c>
      <c r="IB132" s="284" t="e">
        <f t="shared" si="325"/>
        <v>#NUM!</v>
      </c>
      <c r="IC132" s="284" t="e">
        <f t="shared" si="325"/>
        <v>#NUM!</v>
      </c>
      <c r="ID132" s="284" t="e">
        <f t="shared" si="325"/>
        <v>#NUM!</v>
      </c>
      <c r="IE132" s="284" t="e">
        <f t="shared" si="325"/>
        <v>#NUM!</v>
      </c>
      <c r="IF132" s="284" t="e">
        <f t="shared" si="325"/>
        <v>#NUM!</v>
      </c>
      <c r="IG132" s="284" t="e">
        <f t="shared" si="325"/>
        <v>#NUM!</v>
      </c>
      <c r="IH132" s="284" t="e">
        <f t="shared" si="325"/>
        <v>#NUM!</v>
      </c>
      <c r="II132" s="284" t="e">
        <f t="shared" si="325"/>
        <v>#NUM!</v>
      </c>
      <c r="IJ132" s="284" t="e">
        <f t="shared" si="325"/>
        <v>#NUM!</v>
      </c>
      <c r="IK132" s="284" t="e">
        <f t="shared" si="325"/>
        <v>#NUM!</v>
      </c>
      <c r="IL132" s="284" t="e">
        <f t="shared" si="325"/>
        <v>#NUM!</v>
      </c>
      <c r="IM132" s="284" t="e">
        <f t="shared" si="325"/>
        <v>#NUM!</v>
      </c>
      <c r="IN132" s="284" t="e">
        <f t="shared" si="325"/>
        <v>#NUM!</v>
      </c>
      <c r="IO132" s="284" t="e">
        <f t="shared" si="325"/>
        <v>#NUM!</v>
      </c>
      <c r="IP132" s="284" t="e">
        <f t="shared" si="325"/>
        <v>#NUM!</v>
      </c>
      <c r="IQ132" s="284" t="e">
        <f t="shared" si="325"/>
        <v>#NUM!</v>
      </c>
      <c r="IR132" s="284" t="e">
        <f t="shared" si="325"/>
        <v>#NUM!</v>
      </c>
      <c r="IS132" s="284" t="e">
        <f t="shared" si="325"/>
        <v>#NUM!</v>
      </c>
      <c r="IT132" s="284" t="e">
        <f t="shared" si="325"/>
        <v>#NUM!</v>
      </c>
      <c r="IU132" s="284" t="e">
        <f t="shared" si="325"/>
        <v>#NUM!</v>
      </c>
      <c r="IV132" s="284" t="e">
        <f t="shared" si="325"/>
        <v>#NUM!</v>
      </c>
      <c r="IW132" s="284" t="e">
        <f t="shared" si="325"/>
        <v>#NUM!</v>
      </c>
      <c r="IX132" s="284" t="e">
        <f t="shared" si="325"/>
        <v>#NUM!</v>
      </c>
      <c r="IY132" s="284" t="e">
        <f t="shared" si="325"/>
        <v>#NUM!</v>
      </c>
      <c r="IZ132" s="284" t="e">
        <f t="shared" si="325"/>
        <v>#NUM!</v>
      </c>
      <c r="JA132" s="284" t="e">
        <f t="shared" si="325"/>
        <v>#NUM!</v>
      </c>
      <c r="JB132" s="284" t="e">
        <f t="shared" si="325"/>
        <v>#NUM!</v>
      </c>
      <c r="JC132" s="284" t="e">
        <f t="shared" si="325"/>
        <v>#NUM!</v>
      </c>
      <c r="JD132" s="284" t="e">
        <f t="shared" si="325"/>
        <v>#NUM!</v>
      </c>
      <c r="JE132" s="284" t="e">
        <f t="shared" ref="JE132:JL132" si="326">IF(JE128&gt;=1,SUM(JE129:JP129,0))</f>
        <v>#NUM!</v>
      </c>
      <c r="JF132" s="284" t="e">
        <f t="shared" si="326"/>
        <v>#NUM!</v>
      </c>
      <c r="JG132" s="284" t="e">
        <f t="shared" si="326"/>
        <v>#NUM!</v>
      </c>
      <c r="JH132" s="284" t="e">
        <f t="shared" si="326"/>
        <v>#NUM!</v>
      </c>
      <c r="JI132" s="284" t="e">
        <f t="shared" si="326"/>
        <v>#NUM!</v>
      </c>
      <c r="JJ132" s="284" t="e">
        <f t="shared" si="326"/>
        <v>#NUM!</v>
      </c>
      <c r="JK132" s="284" t="e">
        <f t="shared" si="326"/>
        <v>#NUM!</v>
      </c>
      <c r="JL132" s="284" t="e">
        <f t="shared" si="326"/>
        <v>#NUM!</v>
      </c>
      <c r="JM132" s="92" t="s">
        <v>321</v>
      </c>
    </row>
    <row r="133" spans="4:16373" x14ac:dyDescent="0.25">
      <c r="D133" s="92" t="s">
        <v>404</v>
      </c>
      <c r="E133" s="244"/>
      <c r="F133" s="283"/>
      <c r="H133" s="274"/>
      <c r="I133" s="284" t="e">
        <f t="shared" ref="I133:BT133" si="327">I132 * (MAX(I131:T131))</f>
        <v>#NUM!</v>
      </c>
      <c r="J133" s="284" t="e">
        <f t="shared" si="327"/>
        <v>#NUM!</v>
      </c>
      <c r="K133" s="284" t="e">
        <f t="shared" si="327"/>
        <v>#NUM!</v>
      </c>
      <c r="L133" s="284" t="e">
        <f t="shared" si="327"/>
        <v>#NUM!</v>
      </c>
      <c r="M133" s="284" t="e">
        <f t="shared" si="327"/>
        <v>#NUM!</v>
      </c>
      <c r="N133" s="284" t="e">
        <f t="shared" si="327"/>
        <v>#NUM!</v>
      </c>
      <c r="O133" s="284" t="e">
        <f t="shared" si="327"/>
        <v>#NUM!</v>
      </c>
      <c r="P133" s="284" t="e">
        <f t="shared" si="327"/>
        <v>#NUM!</v>
      </c>
      <c r="Q133" s="284" t="e">
        <f t="shared" si="327"/>
        <v>#NUM!</v>
      </c>
      <c r="R133" s="284" t="e">
        <f t="shared" si="327"/>
        <v>#NUM!</v>
      </c>
      <c r="S133" s="284" t="e">
        <f t="shared" si="327"/>
        <v>#NUM!</v>
      </c>
      <c r="T133" s="284" t="e">
        <f t="shared" si="327"/>
        <v>#NUM!</v>
      </c>
      <c r="U133" s="284" t="e">
        <f t="shared" si="327"/>
        <v>#NUM!</v>
      </c>
      <c r="V133" s="284" t="e">
        <f t="shared" si="327"/>
        <v>#NUM!</v>
      </c>
      <c r="W133" s="284" t="e">
        <f t="shared" si="327"/>
        <v>#NUM!</v>
      </c>
      <c r="X133" s="284" t="e">
        <f t="shared" si="327"/>
        <v>#NUM!</v>
      </c>
      <c r="Y133" s="284" t="e">
        <f t="shared" si="327"/>
        <v>#NUM!</v>
      </c>
      <c r="Z133" s="284" t="e">
        <f t="shared" si="327"/>
        <v>#NUM!</v>
      </c>
      <c r="AA133" s="284" t="e">
        <f t="shared" si="327"/>
        <v>#NUM!</v>
      </c>
      <c r="AB133" s="284" t="e">
        <f t="shared" si="327"/>
        <v>#NUM!</v>
      </c>
      <c r="AC133" s="284" t="e">
        <f t="shared" si="327"/>
        <v>#NUM!</v>
      </c>
      <c r="AD133" s="284" t="e">
        <f t="shared" si="327"/>
        <v>#NUM!</v>
      </c>
      <c r="AE133" s="284" t="e">
        <f t="shared" si="327"/>
        <v>#NUM!</v>
      </c>
      <c r="AF133" s="284" t="e">
        <f t="shared" si="327"/>
        <v>#NUM!</v>
      </c>
      <c r="AG133" s="284" t="e">
        <f t="shared" si="327"/>
        <v>#NUM!</v>
      </c>
      <c r="AH133" s="284" t="e">
        <f t="shared" si="327"/>
        <v>#NUM!</v>
      </c>
      <c r="AI133" s="284" t="e">
        <f t="shared" si="327"/>
        <v>#NUM!</v>
      </c>
      <c r="AJ133" s="284" t="e">
        <f t="shared" si="327"/>
        <v>#NUM!</v>
      </c>
      <c r="AK133" s="284" t="e">
        <f t="shared" si="327"/>
        <v>#NUM!</v>
      </c>
      <c r="AL133" s="284" t="e">
        <f t="shared" si="327"/>
        <v>#NUM!</v>
      </c>
      <c r="AM133" s="284" t="e">
        <f t="shared" si="327"/>
        <v>#NUM!</v>
      </c>
      <c r="AN133" s="284" t="e">
        <f t="shared" si="327"/>
        <v>#NUM!</v>
      </c>
      <c r="AO133" s="284" t="e">
        <f t="shared" si="327"/>
        <v>#NUM!</v>
      </c>
      <c r="AP133" s="284" t="e">
        <f t="shared" si="327"/>
        <v>#NUM!</v>
      </c>
      <c r="AQ133" s="284" t="e">
        <f t="shared" si="327"/>
        <v>#NUM!</v>
      </c>
      <c r="AR133" s="284" t="e">
        <f t="shared" si="327"/>
        <v>#NUM!</v>
      </c>
      <c r="AS133" s="284" t="e">
        <f t="shared" si="327"/>
        <v>#NUM!</v>
      </c>
      <c r="AT133" s="284" t="e">
        <f t="shared" si="327"/>
        <v>#NUM!</v>
      </c>
      <c r="AU133" s="284" t="e">
        <f t="shared" si="327"/>
        <v>#NUM!</v>
      </c>
      <c r="AV133" s="284" t="e">
        <f t="shared" si="327"/>
        <v>#NUM!</v>
      </c>
      <c r="AW133" s="284" t="e">
        <f t="shared" si="327"/>
        <v>#NUM!</v>
      </c>
      <c r="AX133" s="284" t="e">
        <f t="shared" si="327"/>
        <v>#NUM!</v>
      </c>
      <c r="AY133" s="284" t="e">
        <f t="shared" si="327"/>
        <v>#NUM!</v>
      </c>
      <c r="AZ133" s="284" t="e">
        <f t="shared" si="327"/>
        <v>#NUM!</v>
      </c>
      <c r="BA133" s="284" t="e">
        <f t="shared" si="327"/>
        <v>#NUM!</v>
      </c>
      <c r="BB133" s="284" t="e">
        <f t="shared" si="327"/>
        <v>#NUM!</v>
      </c>
      <c r="BC133" s="284" t="e">
        <f t="shared" si="327"/>
        <v>#NUM!</v>
      </c>
      <c r="BD133" s="284" t="e">
        <f t="shared" si="327"/>
        <v>#NUM!</v>
      </c>
      <c r="BE133" s="284" t="e">
        <f t="shared" si="327"/>
        <v>#NUM!</v>
      </c>
      <c r="BF133" s="284" t="e">
        <f t="shared" si="327"/>
        <v>#NUM!</v>
      </c>
      <c r="BG133" s="284" t="e">
        <f t="shared" si="327"/>
        <v>#NUM!</v>
      </c>
      <c r="BH133" s="284" t="e">
        <f t="shared" si="327"/>
        <v>#NUM!</v>
      </c>
      <c r="BI133" s="284" t="e">
        <f t="shared" si="327"/>
        <v>#NUM!</v>
      </c>
      <c r="BJ133" s="284" t="e">
        <f t="shared" si="327"/>
        <v>#NUM!</v>
      </c>
      <c r="BK133" s="284" t="e">
        <f t="shared" si="327"/>
        <v>#NUM!</v>
      </c>
      <c r="BL133" s="284" t="e">
        <f t="shared" si="327"/>
        <v>#NUM!</v>
      </c>
      <c r="BM133" s="284" t="e">
        <f t="shared" si="327"/>
        <v>#NUM!</v>
      </c>
      <c r="BN133" s="284" t="e">
        <f t="shared" si="327"/>
        <v>#NUM!</v>
      </c>
      <c r="BO133" s="284" t="e">
        <f t="shared" si="327"/>
        <v>#NUM!</v>
      </c>
      <c r="BP133" s="284" t="e">
        <f t="shared" si="327"/>
        <v>#NUM!</v>
      </c>
      <c r="BQ133" s="284" t="e">
        <f t="shared" si="327"/>
        <v>#NUM!</v>
      </c>
      <c r="BR133" s="284" t="e">
        <f t="shared" si="327"/>
        <v>#NUM!</v>
      </c>
      <c r="BS133" s="284" t="e">
        <f t="shared" si="327"/>
        <v>#NUM!</v>
      </c>
      <c r="BT133" s="284" t="e">
        <f t="shared" si="327"/>
        <v>#NUM!</v>
      </c>
      <c r="BU133" s="284" t="e">
        <f t="shared" ref="BU133:EF133" si="328">BU132 * (MAX(BU131:CF131))</f>
        <v>#NUM!</v>
      </c>
      <c r="BV133" s="284" t="e">
        <f t="shared" si="328"/>
        <v>#NUM!</v>
      </c>
      <c r="BW133" s="284" t="e">
        <f t="shared" si="328"/>
        <v>#NUM!</v>
      </c>
      <c r="BX133" s="284" t="e">
        <f t="shared" si="328"/>
        <v>#NUM!</v>
      </c>
      <c r="BY133" s="284" t="e">
        <f t="shared" si="328"/>
        <v>#NUM!</v>
      </c>
      <c r="BZ133" s="284" t="e">
        <f t="shared" si="328"/>
        <v>#NUM!</v>
      </c>
      <c r="CA133" s="284" t="e">
        <f t="shared" si="328"/>
        <v>#NUM!</v>
      </c>
      <c r="CB133" s="284" t="e">
        <f t="shared" si="328"/>
        <v>#NUM!</v>
      </c>
      <c r="CC133" s="284" t="e">
        <f t="shared" si="328"/>
        <v>#NUM!</v>
      </c>
      <c r="CD133" s="284" t="e">
        <f t="shared" si="328"/>
        <v>#NUM!</v>
      </c>
      <c r="CE133" s="284" t="e">
        <f t="shared" si="328"/>
        <v>#NUM!</v>
      </c>
      <c r="CF133" s="284" t="e">
        <f t="shared" si="328"/>
        <v>#NUM!</v>
      </c>
      <c r="CG133" s="284" t="e">
        <f t="shared" si="328"/>
        <v>#NUM!</v>
      </c>
      <c r="CH133" s="284" t="e">
        <f t="shared" si="328"/>
        <v>#NUM!</v>
      </c>
      <c r="CI133" s="284" t="e">
        <f t="shared" si="328"/>
        <v>#NUM!</v>
      </c>
      <c r="CJ133" s="284" t="e">
        <f t="shared" si="328"/>
        <v>#NUM!</v>
      </c>
      <c r="CK133" s="284" t="e">
        <f t="shared" si="328"/>
        <v>#NUM!</v>
      </c>
      <c r="CL133" s="284" t="e">
        <f t="shared" si="328"/>
        <v>#NUM!</v>
      </c>
      <c r="CM133" s="284" t="e">
        <f t="shared" si="328"/>
        <v>#NUM!</v>
      </c>
      <c r="CN133" s="284" t="e">
        <f t="shared" si="328"/>
        <v>#NUM!</v>
      </c>
      <c r="CO133" s="284" t="e">
        <f t="shared" si="328"/>
        <v>#NUM!</v>
      </c>
      <c r="CP133" s="284" t="e">
        <f t="shared" si="328"/>
        <v>#NUM!</v>
      </c>
      <c r="CQ133" s="284" t="e">
        <f t="shared" si="328"/>
        <v>#NUM!</v>
      </c>
      <c r="CR133" s="284" t="e">
        <f t="shared" si="328"/>
        <v>#NUM!</v>
      </c>
      <c r="CS133" s="284" t="e">
        <f t="shared" si="328"/>
        <v>#NUM!</v>
      </c>
      <c r="CT133" s="284" t="e">
        <f t="shared" si="328"/>
        <v>#NUM!</v>
      </c>
      <c r="CU133" s="284" t="e">
        <f t="shared" si="328"/>
        <v>#NUM!</v>
      </c>
      <c r="CV133" s="284" t="e">
        <f t="shared" si="328"/>
        <v>#NUM!</v>
      </c>
      <c r="CW133" s="284" t="e">
        <f t="shared" si="328"/>
        <v>#NUM!</v>
      </c>
      <c r="CX133" s="284" t="e">
        <f t="shared" si="328"/>
        <v>#NUM!</v>
      </c>
      <c r="CY133" s="284" t="e">
        <f t="shared" si="328"/>
        <v>#NUM!</v>
      </c>
      <c r="CZ133" s="284" t="e">
        <f t="shared" si="328"/>
        <v>#NUM!</v>
      </c>
      <c r="DA133" s="284" t="e">
        <f t="shared" si="328"/>
        <v>#NUM!</v>
      </c>
      <c r="DB133" s="284" t="e">
        <f t="shared" si="328"/>
        <v>#NUM!</v>
      </c>
      <c r="DC133" s="284" t="e">
        <f t="shared" si="328"/>
        <v>#NUM!</v>
      </c>
      <c r="DD133" s="284" t="e">
        <f t="shared" si="328"/>
        <v>#NUM!</v>
      </c>
      <c r="DE133" s="284" t="e">
        <f t="shared" si="328"/>
        <v>#NUM!</v>
      </c>
      <c r="DF133" s="284" t="e">
        <f t="shared" si="328"/>
        <v>#NUM!</v>
      </c>
      <c r="DG133" s="284" t="e">
        <f t="shared" si="328"/>
        <v>#NUM!</v>
      </c>
      <c r="DH133" s="284" t="e">
        <f t="shared" si="328"/>
        <v>#NUM!</v>
      </c>
      <c r="DI133" s="284" t="e">
        <f t="shared" si="328"/>
        <v>#NUM!</v>
      </c>
      <c r="DJ133" s="284" t="e">
        <f t="shared" si="328"/>
        <v>#NUM!</v>
      </c>
      <c r="DK133" s="284" t="e">
        <f t="shared" si="328"/>
        <v>#NUM!</v>
      </c>
      <c r="DL133" s="284" t="e">
        <f t="shared" si="328"/>
        <v>#NUM!</v>
      </c>
      <c r="DM133" s="284" t="e">
        <f t="shared" si="328"/>
        <v>#NUM!</v>
      </c>
      <c r="DN133" s="284" t="e">
        <f t="shared" si="328"/>
        <v>#NUM!</v>
      </c>
      <c r="DO133" s="284" t="e">
        <f t="shared" si="328"/>
        <v>#NUM!</v>
      </c>
      <c r="DP133" s="284" t="e">
        <f t="shared" si="328"/>
        <v>#NUM!</v>
      </c>
      <c r="DQ133" s="284" t="e">
        <f t="shared" si="328"/>
        <v>#NUM!</v>
      </c>
      <c r="DR133" s="284" t="e">
        <f t="shared" si="328"/>
        <v>#NUM!</v>
      </c>
      <c r="DS133" s="284" t="e">
        <f t="shared" si="328"/>
        <v>#NUM!</v>
      </c>
      <c r="DT133" s="284" t="e">
        <f t="shared" si="328"/>
        <v>#NUM!</v>
      </c>
      <c r="DU133" s="284" t="e">
        <f t="shared" si="328"/>
        <v>#NUM!</v>
      </c>
      <c r="DV133" s="284" t="e">
        <f t="shared" si="328"/>
        <v>#NUM!</v>
      </c>
      <c r="DW133" s="284" t="e">
        <f t="shared" si="328"/>
        <v>#NUM!</v>
      </c>
      <c r="DX133" s="284" t="e">
        <f t="shared" si="328"/>
        <v>#NUM!</v>
      </c>
      <c r="DY133" s="284" t="e">
        <f t="shared" si="328"/>
        <v>#NUM!</v>
      </c>
      <c r="DZ133" s="284" t="e">
        <f t="shared" si="328"/>
        <v>#NUM!</v>
      </c>
      <c r="EA133" s="284" t="e">
        <f t="shared" si="328"/>
        <v>#NUM!</v>
      </c>
      <c r="EB133" s="284" t="e">
        <f t="shared" si="328"/>
        <v>#NUM!</v>
      </c>
      <c r="EC133" s="284" t="e">
        <f t="shared" si="328"/>
        <v>#NUM!</v>
      </c>
      <c r="ED133" s="284" t="e">
        <f t="shared" si="328"/>
        <v>#NUM!</v>
      </c>
      <c r="EE133" s="284" t="e">
        <f t="shared" si="328"/>
        <v>#NUM!</v>
      </c>
      <c r="EF133" s="284" t="e">
        <f t="shared" si="328"/>
        <v>#NUM!</v>
      </c>
      <c r="EG133" s="284" t="e">
        <f t="shared" ref="EG133:GR133" si="329">EG132 * (MAX(EG131:ER131))</f>
        <v>#NUM!</v>
      </c>
      <c r="EH133" s="284" t="e">
        <f t="shared" si="329"/>
        <v>#NUM!</v>
      </c>
      <c r="EI133" s="284" t="e">
        <f t="shared" si="329"/>
        <v>#NUM!</v>
      </c>
      <c r="EJ133" s="284" t="e">
        <f t="shared" si="329"/>
        <v>#NUM!</v>
      </c>
      <c r="EK133" s="284" t="e">
        <f t="shared" si="329"/>
        <v>#NUM!</v>
      </c>
      <c r="EL133" s="284" t="e">
        <f t="shared" si="329"/>
        <v>#NUM!</v>
      </c>
      <c r="EM133" s="284" t="e">
        <f t="shared" si="329"/>
        <v>#NUM!</v>
      </c>
      <c r="EN133" s="284" t="e">
        <f t="shared" si="329"/>
        <v>#NUM!</v>
      </c>
      <c r="EO133" s="284" t="e">
        <f t="shared" si="329"/>
        <v>#NUM!</v>
      </c>
      <c r="EP133" s="284" t="e">
        <f t="shared" si="329"/>
        <v>#NUM!</v>
      </c>
      <c r="EQ133" s="284" t="e">
        <f t="shared" si="329"/>
        <v>#NUM!</v>
      </c>
      <c r="ER133" s="284" t="e">
        <f t="shared" si="329"/>
        <v>#NUM!</v>
      </c>
      <c r="ES133" s="284" t="e">
        <f t="shared" si="329"/>
        <v>#NUM!</v>
      </c>
      <c r="ET133" s="284" t="e">
        <f t="shared" si="329"/>
        <v>#NUM!</v>
      </c>
      <c r="EU133" s="284" t="e">
        <f t="shared" si="329"/>
        <v>#NUM!</v>
      </c>
      <c r="EV133" s="284" t="e">
        <f t="shared" si="329"/>
        <v>#NUM!</v>
      </c>
      <c r="EW133" s="284" t="e">
        <f t="shared" si="329"/>
        <v>#NUM!</v>
      </c>
      <c r="EX133" s="284" t="e">
        <f t="shared" si="329"/>
        <v>#NUM!</v>
      </c>
      <c r="EY133" s="284" t="e">
        <f t="shared" si="329"/>
        <v>#NUM!</v>
      </c>
      <c r="EZ133" s="284" t="e">
        <f t="shared" si="329"/>
        <v>#NUM!</v>
      </c>
      <c r="FA133" s="284" t="e">
        <f t="shared" si="329"/>
        <v>#NUM!</v>
      </c>
      <c r="FB133" s="284" t="e">
        <f t="shared" si="329"/>
        <v>#NUM!</v>
      </c>
      <c r="FC133" s="284" t="e">
        <f t="shared" si="329"/>
        <v>#NUM!</v>
      </c>
      <c r="FD133" s="284" t="e">
        <f t="shared" si="329"/>
        <v>#NUM!</v>
      </c>
      <c r="FE133" s="284" t="e">
        <f t="shared" si="329"/>
        <v>#NUM!</v>
      </c>
      <c r="FF133" s="284" t="e">
        <f t="shared" si="329"/>
        <v>#NUM!</v>
      </c>
      <c r="FG133" s="284" t="e">
        <f t="shared" si="329"/>
        <v>#NUM!</v>
      </c>
      <c r="FH133" s="284" t="e">
        <f t="shared" si="329"/>
        <v>#NUM!</v>
      </c>
      <c r="FI133" s="284" t="e">
        <f t="shared" si="329"/>
        <v>#NUM!</v>
      </c>
      <c r="FJ133" s="284" t="e">
        <f t="shared" si="329"/>
        <v>#NUM!</v>
      </c>
      <c r="FK133" s="284" t="e">
        <f t="shared" si="329"/>
        <v>#NUM!</v>
      </c>
      <c r="FL133" s="284" t="e">
        <f t="shared" si="329"/>
        <v>#NUM!</v>
      </c>
      <c r="FM133" s="284" t="e">
        <f t="shared" si="329"/>
        <v>#NUM!</v>
      </c>
      <c r="FN133" s="284" t="e">
        <f t="shared" si="329"/>
        <v>#NUM!</v>
      </c>
      <c r="FO133" s="284" t="e">
        <f t="shared" si="329"/>
        <v>#NUM!</v>
      </c>
      <c r="FP133" s="284" t="e">
        <f t="shared" si="329"/>
        <v>#NUM!</v>
      </c>
      <c r="FQ133" s="284" t="e">
        <f t="shared" si="329"/>
        <v>#NUM!</v>
      </c>
      <c r="FR133" s="284" t="e">
        <f t="shared" si="329"/>
        <v>#NUM!</v>
      </c>
      <c r="FS133" s="284" t="e">
        <f t="shared" si="329"/>
        <v>#NUM!</v>
      </c>
      <c r="FT133" s="284" t="e">
        <f t="shared" si="329"/>
        <v>#NUM!</v>
      </c>
      <c r="FU133" s="284" t="e">
        <f t="shared" si="329"/>
        <v>#NUM!</v>
      </c>
      <c r="FV133" s="284" t="e">
        <f t="shared" si="329"/>
        <v>#NUM!</v>
      </c>
      <c r="FW133" s="284" t="e">
        <f t="shared" si="329"/>
        <v>#NUM!</v>
      </c>
      <c r="FX133" s="284" t="e">
        <f t="shared" si="329"/>
        <v>#NUM!</v>
      </c>
      <c r="FY133" s="284" t="e">
        <f t="shared" si="329"/>
        <v>#NUM!</v>
      </c>
      <c r="FZ133" s="284" t="e">
        <f t="shared" si="329"/>
        <v>#NUM!</v>
      </c>
      <c r="GA133" s="284" t="e">
        <f t="shared" si="329"/>
        <v>#NUM!</v>
      </c>
      <c r="GB133" s="284" t="e">
        <f t="shared" si="329"/>
        <v>#NUM!</v>
      </c>
      <c r="GC133" s="284" t="e">
        <f t="shared" si="329"/>
        <v>#NUM!</v>
      </c>
      <c r="GD133" s="284" t="e">
        <f t="shared" si="329"/>
        <v>#NUM!</v>
      </c>
      <c r="GE133" s="284" t="e">
        <f t="shared" si="329"/>
        <v>#NUM!</v>
      </c>
      <c r="GF133" s="284" t="e">
        <f t="shared" si="329"/>
        <v>#NUM!</v>
      </c>
      <c r="GG133" s="284" t="e">
        <f t="shared" si="329"/>
        <v>#NUM!</v>
      </c>
      <c r="GH133" s="284" t="e">
        <f t="shared" si="329"/>
        <v>#NUM!</v>
      </c>
      <c r="GI133" s="284" t="e">
        <f t="shared" si="329"/>
        <v>#NUM!</v>
      </c>
      <c r="GJ133" s="284" t="e">
        <f t="shared" si="329"/>
        <v>#NUM!</v>
      </c>
      <c r="GK133" s="284" t="e">
        <f t="shared" si="329"/>
        <v>#NUM!</v>
      </c>
      <c r="GL133" s="284" t="e">
        <f t="shared" si="329"/>
        <v>#NUM!</v>
      </c>
      <c r="GM133" s="284" t="e">
        <f t="shared" si="329"/>
        <v>#NUM!</v>
      </c>
      <c r="GN133" s="284" t="e">
        <f t="shared" si="329"/>
        <v>#NUM!</v>
      </c>
      <c r="GO133" s="284" t="e">
        <f t="shared" si="329"/>
        <v>#NUM!</v>
      </c>
      <c r="GP133" s="284" t="e">
        <f t="shared" si="329"/>
        <v>#NUM!</v>
      </c>
      <c r="GQ133" s="284" t="e">
        <f t="shared" si="329"/>
        <v>#NUM!</v>
      </c>
      <c r="GR133" s="284" t="e">
        <f t="shared" si="329"/>
        <v>#NUM!</v>
      </c>
      <c r="GS133" s="284" t="e">
        <f t="shared" ref="GS133:JD133" si="330">GS132 * (MAX(GS131:HD131))</f>
        <v>#NUM!</v>
      </c>
      <c r="GT133" s="284" t="e">
        <f t="shared" si="330"/>
        <v>#NUM!</v>
      </c>
      <c r="GU133" s="284" t="e">
        <f t="shared" si="330"/>
        <v>#NUM!</v>
      </c>
      <c r="GV133" s="284" t="e">
        <f t="shared" si="330"/>
        <v>#NUM!</v>
      </c>
      <c r="GW133" s="284" t="e">
        <f t="shared" si="330"/>
        <v>#NUM!</v>
      </c>
      <c r="GX133" s="284" t="e">
        <f t="shared" si="330"/>
        <v>#NUM!</v>
      </c>
      <c r="GY133" s="284" t="e">
        <f t="shared" si="330"/>
        <v>#NUM!</v>
      </c>
      <c r="GZ133" s="284" t="e">
        <f t="shared" si="330"/>
        <v>#NUM!</v>
      </c>
      <c r="HA133" s="284" t="e">
        <f t="shared" si="330"/>
        <v>#NUM!</v>
      </c>
      <c r="HB133" s="284" t="e">
        <f t="shared" si="330"/>
        <v>#NUM!</v>
      </c>
      <c r="HC133" s="284" t="e">
        <f t="shared" si="330"/>
        <v>#NUM!</v>
      </c>
      <c r="HD133" s="284" t="e">
        <f t="shared" si="330"/>
        <v>#NUM!</v>
      </c>
      <c r="HE133" s="284" t="e">
        <f t="shared" si="330"/>
        <v>#NUM!</v>
      </c>
      <c r="HF133" s="284" t="e">
        <f t="shared" si="330"/>
        <v>#NUM!</v>
      </c>
      <c r="HG133" s="284" t="e">
        <f t="shared" si="330"/>
        <v>#NUM!</v>
      </c>
      <c r="HH133" s="284" t="e">
        <f t="shared" si="330"/>
        <v>#NUM!</v>
      </c>
      <c r="HI133" s="284" t="e">
        <f t="shared" si="330"/>
        <v>#NUM!</v>
      </c>
      <c r="HJ133" s="284" t="e">
        <f t="shared" si="330"/>
        <v>#NUM!</v>
      </c>
      <c r="HK133" s="284" t="e">
        <f t="shared" si="330"/>
        <v>#NUM!</v>
      </c>
      <c r="HL133" s="284" t="e">
        <f t="shared" si="330"/>
        <v>#NUM!</v>
      </c>
      <c r="HM133" s="284" t="e">
        <f t="shared" si="330"/>
        <v>#NUM!</v>
      </c>
      <c r="HN133" s="284" t="e">
        <f t="shared" si="330"/>
        <v>#NUM!</v>
      </c>
      <c r="HO133" s="284" t="e">
        <f t="shared" si="330"/>
        <v>#NUM!</v>
      </c>
      <c r="HP133" s="284" t="e">
        <f t="shared" si="330"/>
        <v>#NUM!</v>
      </c>
      <c r="HQ133" s="284" t="e">
        <f t="shared" si="330"/>
        <v>#NUM!</v>
      </c>
      <c r="HR133" s="284" t="e">
        <f t="shared" si="330"/>
        <v>#NUM!</v>
      </c>
      <c r="HS133" s="284" t="e">
        <f t="shared" si="330"/>
        <v>#NUM!</v>
      </c>
      <c r="HT133" s="284" t="e">
        <f t="shared" si="330"/>
        <v>#NUM!</v>
      </c>
      <c r="HU133" s="284" t="e">
        <f t="shared" si="330"/>
        <v>#NUM!</v>
      </c>
      <c r="HV133" s="284" t="e">
        <f t="shared" si="330"/>
        <v>#NUM!</v>
      </c>
      <c r="HW133" s="284" t="e">
        <f t="shared" si="330"/>
        <v>#NUM!</v>
      </c>
      <c r="HX133" s="284" t="e">
        <f t="shared" si="330"/>
        <v>#NUM!</v>
      </c>
      <c r="HY133" s="284" t="e">
        <f t="shared" si="330"/>
        <v>#NUM!</v>
      </c>
      <c r="HZ133" s="284" t="e">
        <f t="shared" si="330"/>
        <v>#NUM!</v>
      </c>
      <c r="IA133" s="284" t="e">
        <f t="shared" si="330"/>
        <v>#NUM!</v>
      </c>
      <c r="IB133" s="284" t="e">
        <f t="shared" si="330"/>
        <v>#NUM!</v>
      </c>
      <c r="IC133" s="284" t="e">
        <f t="shared" si="330"/>
        <v>#NUM!</v>
      </c>
      <c r="ID133" s="284" t="e">
        <f t="shared" si="330"/>
        <v>#NUM!</v>
      </c>
      <c r="IE133" s="284" t="e">
        <f t="shared" si="330"/>
        <v>#NUM!</v>
      </c>
      <c r="IF133" s="284" t="e">
        <f t="shared" si="330"/>
        <v>#NUM!</v>
      </c>
      <c r="IG133" s="284" t="e">
        <f t="shared" si="330"/>
        <v>#NUM!</v>
      </c>
      <c r="IH133" s="284" t="e">
        <f t="shared" si="330"/>
        <v>#NUM!</v>
      </c>
      <c r="II133" s="284" t="e">
        <f t="shared" si="330"/>
        <v>#NUM!</v>
      </c>
      <c r="IJ133" s="284" t="e">
        <f t="shared" si="330"/>
        <v>#NUM!</v>
      </c>
      <c r="IK133" s="284" t="e">
        <f t="shared" si="330"/>
        <v>#NUM!</v>
      </c>
      <c r="IL133" s="284" t="e">
        <f t="shared" si="330"/>
        <v>#NUM!</v>
      </c>
      <c r="IM133" s="284" t="e">
        <f t="shared" si="330"/>
        <v>#NUM!</v>
      </c>
      <c r="IN133" s="284" t="e">
        <f t="shared" si="330"/>
        <v>#NUM!</v>
      </c>
      <c r="IO133" s="284" t="e">
        <f t="shared" si="330"/>
        <v>#NUM!</v>
      </c>
      <c r="IP133" s="284" t="e">
        <f t="shared" si="330"/>
        <v>#NUM!</v>
      </c>
      <c r="IQ133" s="284" t="e">
        <f t="shared" si="330"/>
        <v>#NUM!</v>
      </c>
      <c r="IR133" s="284" t="e">
        <f t="shared" si="330"/>
        <v>#NUM!</v>
      </c>
      <c r="IS133" s="284" t="e">
        <f t="shared" si="330"/>
        <v>#NUM!</v>
      </c>
      <c r="IT133" s="284" t="e">
        <f t="shared" si="330"/>
        <v>#NUM!</v>
      </c>
      <c r="IU133" s="284" t="e">
        <f t="shared" si="330"/>
        <v>#NUM!</v>
      </c>
      <c r="IV133" s="284" t="e">
        <f t="shared" si="330"/>
        <v>#NUM!</v>
      </c>
      <c r="IW133" s="284" t="e">
        <f t="shared" si="330"/>
        <v>#NUM!</v>
      </c>
      <c r="IX133" s="284" t="e">
        <f t="shared" si="330"/>
        <v>#NUM!</v>
      </c>
      <c r="IY133" s="284" t="e">
        <f t="shared" si="330"/>
        <v>#NUM!</v>
      </c>
      <c r="IZ133" s="284" t="e">
        <f t="shared" si="330"/>
        <v>#NUM!</v>
      </c>
      <c r="JA133" s="284" t="e">
        <f t="shared" si="330"/>
        <v>#NUM!</v>
      </c>
      <c r="JB133" s="284" t="e">
        <f t="shared" si="330"/>
        <v>#NUM!</v>
      </c>
      <c r="JC133" s="284" t="e">
        <f t="shared" si="330"/>
        <v>#NUM!</v>
      </c>
      <c r="JD133" s="284" t="e">
        <f t="shared" si="330"/>
        <v>#NUM!</v>
      </c>
      <c r="JE133" s="284" t="e">
        <f t="shared" ref="JE133:JL133" si="331">JE132 * (MAX(JE131:JP131))</f>
        <v>#NUM!</v>
      </c>
      <c r="JF133" s="284" t="e">
        <f t="shared" si="331"/>
        <v>#NUM!</v>
      </c>
      <c r="JG133" s="284" t="e">
        <f t="shared" si="331"/>
        <v>#NUM!</v>
      </c>
      <c r="JH133" s="284" t="e">
        <f t="shared" si="331"/>
        <v>#NUM!</v>
      </c>
      <c r="JI133" s="284" t="e">
        <f t="shared" si="331"/>
        <v>#NUM!</v>
      </c>
      <c r="JJ133" s="284" t="e">
        <f t="shared" si="331"/>
        <v>#NUM!</v>
      </c>
      <c r="JK133" s="284" t="e">
        <f t="shared" si="331"/>
        <v>#NUM!</v>
      </c>
      <c r="JL133" s="284" t="e">
        <f t="shared" si="331"/>
        <v>#NUM!</v>
      </c>
      <c r="JM133" s="92" t="s">
        <v>321</v>
      </c>
    </row>
    <row r="134" spans="4:16373" x14ac:dyDescent="0.25">
      <c r="E134" s="244"/>
      <c r="F134" s="283"/>
      <c r="H134" s="274"/>
      <c r="I134" s="281" t="e">
        <f t="shared" ref="I134:P134" si="332">HLOOKUP(I133,$I$136:$JL$139, 4)</f>
        <v>#NUM!</v>
      </c>
      <c r="J134" s="281" t="e">
        <f t="shared" si="332"/>
        <v>#NUM!</v>
      </c>
      <c r="K134" s="281" t="e">
        <f t="shared" si="332"/>
        <v>#NUM!</v>
      </c>
      <c r="L134" s="281" t="e">
        <f t="shared" si="332"/>
        <v>#NUM!</v>
      </c>
      <c r="M134" s="281" t="e">
        <f t="shared" si="332"/>
        <v>#NUM!</v>
      </c>
      <c r="N134" s="281" t="e">
        <f t="shared" si="332"/>
        <v>#NUM!</v>
      </c>
      <c r="O134" s="281" t="e">
        <f t="shared" si="332"/>
        <v>#NUM!</v>
      </c>
      <c r="P134" s="281" t="e">
        <f t="shared" si="332"/>
        <v>#NUM!</v>
      </c>
      <c r="Q134" s="281" t="e">
        <f t="shared" ref="Q134:CB134" si="333">HLOOKUP(Q133,$I$136:$JL$139, 4)</f>
        <v>#NUM!</v>
      </c>
      <c r="R134" s="281" t="e">
        <f t="shared" si="333"/>
        <v>#NUM!</v>
      </c>
      <c r="S134" s="281" t="e">
        <f t="shared" si="333"/>
        <v>#NUM!</v>
      </c>
      <c r="T134" s="281" t="e">
        <f t="shared" si="333"/>
        <v>#NUM!</v>
      </c>
      <c r="U134" s="281" t="e">
        <f t="shared" si="333"/>
        <v>#NUM!</v>
      </c>
      <c r="V134" s="281" t="e">
        <f t="shared" si="333"/>
        <v>#NUM!</v>
      </c>
      <c r="W134" s="281" t="e">
        <f t="shared" si="333"/>
        <v>#NUM!</v>
      </c>
      <c r="X134" s="281" t="e">
        <f t="shared" si="333"/>
        <v>#NUM!</v>
      </c>
      <c r="Y134" s="281" t="e">
        <f t="shared" si="333"/>
        <v>#NUM!</v>
      </c>
      <c r="Z134" s="281" t="e">
        <f t="shared" si="333"/>
        <v>#NUM!</v>
      </c>
      <c r="AA134" s="281" t="e">
        <f t="shared" si="333"/>
        <v>#NUM!</v>
      </c>
      <c r="AB134" s="281" t="e">
        <f t="shared" si="333"/>
        <v>#NUM!</v>
      </c>
      <c r="AC134" s="281" t="e">
        <f t="shared" si="333"/>
        <v>#NUM!</v>
      </c>
      <c r="AD134" s="281" t="e">
        <f t="shared" si="333"/>
        <v>#NUM!</v>
      </c>
      <c r="AE134" s="281" t="e">
        <f t="shared" si="333"/>
        <v>#NUM!</v>
      </c>
      <c r="AF134" s="281" t="e">
        <f t="shared" si="333"/>
        <v>#NUM!</v>
      </c>
      <c r="AG134" s="281" t="e">
        <f t="shared" si="333"/>
        <v>#NUM!</v>
      </c>
      <c r="AH134" s="281" t="e">
        <f t="shared" si="333"/>
        <v>#NUM!</v>
      </c>
      <c r="AI134" s="281" t="e">
        <f t="shared" si="333"/>
        <v>#NUM!</v>
      </c>
      <c r="AJ134" s="281" t="e">
        <f t="shared" si="333"/>
        <v>#NUM!</v>
      </c>
      <c r="AK134" s="281" t="e">
        <f t="shared" si="333"/>
        <v>#NUM!</v>
      </c>
      <c r="AL134" s="281" t="e">
        <f t="shared" si="333"/>
        <v>#NUM!</v>
      </c>
      <c r="AM134" s="281" t="e">
        <f t="shared" si="333"/>
        <v>#NUM!</v>
      </c>
      <c r="AN134" s="281" t="e">
        <f t="shared" si="333"/>
        <v>#NUM!</v>
      </c>
      <c r="AO134" s="281" t="e">
        <f t="shared" si="333"/>
        <v>#NUM!</v>
      </c>
      <c r="AP134" s="281" t="e">
        <f t="shared" si="333"/>
        <v>#NUM!</v>
      </c>
      <c r="AQ134" s="281" t="e">
        <f t="shared" si="333"/>
        <v>#NUM!</v>
      </c>
      <c r="AR134" s="281" t="e">
        <f t="shared" si="333"/>
        <v>#NUM!</v>
      </c>
      <c r="AS134" s="281" t="e">
        <f t="shared" si="333"/>
        <v>#NUM!</v>
      </c>
      <c r="AT134" s="281" t="e">
        <f t="shared" si="333"/>
        <v>#NUM!</v>
      </c>
      <c r="AU134" s="281" t="e">
        <f t="shared" si="333"/>
        <v>#NUM!</v>
      </c>
      <c r="AV134" s="281" t="e">
        <f t="shared" si="333"/>
        <v>#NUM!</v>
      </c>
      <c r="AW134" s="281" t="e">
        <f t="shared" si="333"/>
        <v>#NUM!</v>
      </c>
      <c r="AX134" s="281" t="e">
        <f t="shared" si="333"/>
        <v>#NUM!</v>
      </c>
      <c r="AY134" s="281" t="e">
        <f t="shared" si="333"/>
        <v>#NUM!</v>
      </c>
      <c r="AZ134" s="281" t="e">
        <f t="shared" si="333"/>
        <v>#NUM!</v>
      </c>
      <c r="BA134" s="281" t="e">
        <f t="shared" si="333"/>
        <v>#NUM!</v>
      </c>
      <c r="BB134" s="281" t="e">
        <f t="shared" si="333"/>
        <v>#NUM!</v>
      </c>
      <c r="BC134" s="281" t="e">
        <f t="shared" si="333"/>
        <v>#NUM!</v>
      </c>
      <c r="BD134" s="281" t="e">
        <f t="shared" si="333"/>
        <v>#NUM!</v>
      </c>
      <c r="BE134" s="281" t="e">
        <f t="shared" si="333"/>
        <v>#NUM!</v>
      </c>
      <c r="BF134" s="281" t="e">
        <f t="shared" si="333"/>
        <v>#NUM!</v>
      </c>
      <c r="BG134" s="281" t="e">
        <f t="shared" si="333"/>
        <v>#NUM!</v>
      </c>
      <c r="BH134" s="281" t="e">
        <f t="shared" si="333"/>
        <v>#NUM!</v>
      </c>
      <c r="BI134" s="281" t="e">
        <f t="shared" si="333"/>
        <v>#NUM!</v>
      </c>
      <c r="BJ134" s="281" t="e">
        <f t="shared" si="333"/>
        <v>#NUM!</v>
      </c>
      <c r="BK134" s="281" t="e">
        <f t="shared" si="333"/>
        <v>#NUM!</v>
      </c>
      <c r="BL134" s="281" t="e">
        <f t="shared" si="333"/>
        <v>#NUM!</v>
      </c>
      <c r="BM134" s="281" t="e">
        <f t="shared" si="333"/>
        <v>#NUM!</v>
      </c>
      <c r="BN134" s="281" t="e">
        <f t="shared" si="333"/>
        <v>#NUM!</v>
      </c>
      <c r="BO134" s="281" t="e">
        <f t="shared" si="333"/>
        <v>#NUM!</v>
      </c>
      <c r="BP134" s="281" t="e">
        <f t="shared" si="333"/>
        <v>#NUM!</v>
      </c>
      <c r="BQ134" s="281" t="e">
        <f t="shared" si="333"/>
        <v>#NUM!</v>
      </c>
      <c r="BR134" s="281" t="e">
        <f t="shared" si="333"/>
        <v>#NUM!</v>
      </c>
      <c r="BS134" s="281" t="e">
        <f t="shared" si="333"/>
        <v>#NUM!</v>
      </c>
      <c r="BT134" s="281" t="e">
        <f t="shared" si="333"/>
        <v>#NUM!</v>
      </c>
      <c r="BU134" s="281" t="e">
        <f t="shared" si="333"/>
        <v>#NUM!</v>
      </c>
      <c r="BV134" s="281" t="e">
        <f t="shared" si="333"/>
        <v>#NUM!</v>
      </c>
      <c r="BW134" s="281" t="e">
        <f t="shared" si="333"/>
        <v>#NUM!</v>
      </c>
      <c r="BX134" s="281" t="e">
        <f t="shared" si="333"/>
        <v>#NUM!</v>
      </c>
      <c r="BY134" s="281" t="e">
        <f t="shared" si="333"/>
        <v>#NUM!</v>
      </c>
      <c r="BZ134" s="281" t="e">
        <f t="shared" si="333"/>
        <v>#NUM!</v>
      </c>
      <c r="CA134" s="281" t="e">
        <f t="shared" si="333"/>
        <v>#NUM!</v>
      </c>
      <c r="CB134" s="281" t="e">
        <f t="shared" si="333"/>
        <v>#NUM!</v>
      </c>
      <c r="CC134" s="281" t="e">
        <f t="shared" ref="CC134:EN134" si="334">HLOOKUP(CC133,$I$136:$JL$139, 4)</f>
        <v>#NUM!</v>
      </c>
      <c r="CD134" s="281" t="e">
        <f t="shared" si="334"/>
        <v>#NUM!</v>
      </c>
      <c r="CE134" s="281" t="e">
        <f t="shared" si="334"/>
        <v>#NUM!</v>
      </c>
      <c r="CF134" s="281" t="e">
        <f t="shared" si="334"/>
        <v>#NUM!</v>
      </c>
      <c r="CG134" s="281" t="e">
        <f t="shared" si="334"/>
        <v>#NUM!</v>
      </c>
      <c r="CH134" s="281" t="e">
        <f t="shared" si="334"/>
        <v>#NUM!</v>
      </c>
      <c r="CI134" s="281" t="e">
        <f t="shared" si="334"/>
        <v>#NUM!</v>
      </c>
      <c r="CJ134" s="281" t="e">
        <f t="shared" si="334"/>
        <v>#NUM!</v>
      </c>
      <c r="CK134" s="281" t="e">
        <f t="shared" si="334"/>
        <v>#NUM!</v>
      </c>
      <c r="CL134" s="281" t="e">
        <f t="shared" si="334"/>
        <v>#NUM!</v>
      </c>
      <c r="CM134" s="281" t="e">
        <f t="shared" si="334"/>
        <v>#NUM!</v>
      </c>
      <c r="CN134" s="281" t="e">
        <f t="shared" si="334"/>
        <v>#NUM!</v>
      </c>
      <c r="CO134" s="281" t="e">
        <f t="shared" si="334"/>
        <v>#NUM!</v>
      </c>
      <c r="CP134" s="281" t="e">
        <f t="shared" si="334"/>
        <v>#NUM!</v>
      </c>
      <c r="CQ134" s="281" t="e">
        <f t="shared" si="334"/>
        <v>#NUM!</v>
      </c>
      <c r="CR134" s="281" t="e">
        <f t="shared" si="334"/>
        <v>#NUM!</v>
      </c>
      <c r="CS134" s="281" t="e">
        <f t="shared" si="334"/>
        <v>#NUM!</v>
      </c>
      <c r="CT134" s="281" t="e">
        <f t="shared" si="334"/>
        <v>#NUM!</v>
      </c>
      <c r="CU134" s="281" t="e">
        <f t="shared" si="334"/>
        <v>#NUM!</v>
      </c>
      <c r="CV134" s="281" t="e">
        <f t="shared" si="334"/>
        <v>#NUM!</v>
      </c>
      <c r="CW134" s="281" t="e">
        <f t="shared" si="334"/>
        <v>#NUM!</v>
      </c>
      <c r="CX134" s="281" t="e">
        <f t="shared" si="334"/>
        <v>#NUM!</v>
      </c>
      <c r="CY134" s="281" t="e">
        <f t="shared" si="334"/>
        <v>#NUM!</v>
      </c>
      <c r="CZ134" s="281" t="e">
        <f t="shared" si="334"/>
        <v>#NUM!</v>
      </c>
      <c r="DA134" s="281" t="e">
        <f t="shared" si="334"/>
        <v>#NUM!</v>
      </c>
      <c r="DB134" s="281" t="e">
        <f t="shared" si="334"/>
        <v>#NUM!</v>
      </c>
      <c r="DC134" s="281" t="e">
        <f t="shared" si="334"/>
        <v>#NUM!</v>
      </c>
      <c r="DD134" s="281" t="e">
        <f t="shared" si="334"/>
        <v>#NUM!</v>
      </c>
      <c r="DE134" s="281" t="e">
        <f t="shared" si="334"/>
        <v>#NUM!</v>
      </c>
      <c r="DF134" s="281" t="e">
        <f t="shared" si="334"/>
        <v>#NUM!</v>
      </c>
      <c r="DG134" s="281" t="e">
        <f t="shared" si="334"/>
        <v>#NUM!</v>
      </c>
      <c r="DH134" s="281" t="e">
        <f t="shared" si="334"/>
        <v>#NUM!</v>
      </c>
      <c r="DI134" s="281" t="e">
        <f t="shared" si="334"/>
        <v>#NUM!</v>
      </c>
      <c r="DJ134" s="281" t="e">
        <f t="shared" si="334"/>
        <v>#NUM!</v>
      </c>
      <c r="DK134" s="281" t="e">
        <f t="shared" si="334"/>
        <v>#NUM!</v>
      </c>
      <c r="DL134" s="281" t="e">
        <f t="shared" si="334"/>
        <v>#NUM!</v>
      </c>
      <c r="DM134" s="281" t="e">
        <f t="shared" si="334"/>
        <v>#NUM!</v>
      </c>
      <c r="DN134" s="281" t="e">
        <f t="shared" si="334"/>
        <v>#NUM!</v>
      </c>
      <c r="DO134" s="281" t="e">
        <f t="shared" si="334"/>
        <v>#NUM!</v>
      </c>
      <c r="DP134" s="281" t="e">
        <f t="shared" si="334"/>
        <v>#NUM!</v>
      </c>
      <c r="DQ134" s="281" t="e">
        <f t="shared" si="334"/>
        <v>#NUM!</v>
      </c>
      <c r="DR134" s="281" t="e">
        <f t="shared" si="334"/>
        <v>#NUM!</v>
      </c>
      <c r="DS134" s="281" t="e">
        <f t="shared" si="334"/>
        <v>#NUM!</v>
      </c>
      <c r="DT134" s="281" t="e">
        <f t="shared" si="334"/>
        <v>#NUM!</v>
      </c>
      <c r="DU134" s="281" t="e">
        <f t="shared" si="334"/>
        <v>#NUM!</v>
      </c>
      <c r="DV134" s="281" t="e">
        <f t="shared" si="334"/>
        <v>#NUM!</v>
      </c>
      <c r="DW134" s="281" t="e">
        <f t="shared" si="334"/>
        <v>#NUM!</v>
      </c>
      <c r="DX134" s="281" t="e">
        <f t="shared" si="334"/>
        <v>#NUM!</v>
      </c>
      <c r="DY134" s="281" t="e">
        <f t="shared" si="334"/>
        <v>#NUM!</v>
      </c>
      <c r="DZ134" s="281" t="e">
        <f t="shared" si="334"/>
        <v>#NUM!</v>
      </c>
      <c r="EA134" s="281" t="e">
        <f t="shared" si="334"/>
        <v>#NUM!</v>
      </c>
      <c r="EB134" s="281" t="e">
        <f t="shared" si="334"/>
        <v>#NUM!</v>
      </c>
      <c r="EC134" s="281" t="e">
        <f t="shared" si="334"/>
        <v>#NUM!</v>
      </c>
      <c r="ED134" s="281" t="e">
        <f t="shared" si="334"/>
        <v>#NUM!</v>
      </c>
      <c r="EE134" s="281" t="e">
        <f t="shared" si="334"/>
        <v>#NUM!</v>
      </c>
      <c r="EF134" s="281" t="e">
        <f t="shared" si="334"/>
        <v>#NUM!</v>
      </c>
      <c r="EG134" s="281" t="e">
        <f t="shared" si="334"/>
        <v>#NUM!</v>
      </c>
      <c r="EH134" s="281" t="e">
        <f t="shared" si="334"/>
        <v>#NUM!</v>
      </c>
      <c r="EI134" s="281" t="e">
        <f t="shared" si="334"/>
        <v>#NUM!</v>
      </c>
      <c r="EJ134" s="281" t="e">
        <f t="shared" si="334"/>
        <v>#NUM!</v>
      </c>
      <c r="EK134" s="281" t="e">
        <f t="shared" si="334"/>
        <v>#NUM!</v>
      </c>
      <c r="EL134" s="281" t="e">
        <f t="shared" si="334"/>
        <v>#NUM!</v>
      </c>
      <c r="EM134" s="281" t="e">
        <f t="shared" si="334"/>
        <v>#NUM!</v>
      </c>
      <c r="EN134" s="281" t="e">
        <f t="shared" si="334"/>
        <v>#NUM!</v>
      </c>
      <c r="EO134" s="281" t="e">
        <f t="shared" ref="EO134:GZ134" si="335">HLOOKUP(EO133,$I$136:$JL$139, 4)</f>
        <v>#NUM!</v>
      </c>
      <c r="EP134" s="281" t="e">
        <f t="shared" si="335"/>
        <v>#NUM!</v>
      </c>
      <c r="EQ134" s="281" t="e">
        <f t="shared" si="335"/>
        <v>#NUM!</v>
      </c>
      <c r="ER134" s="281" t="e">
        <f t="shared" si="335"/>
        <v>#NUM!</v>
      </c>
      <c r="ES134" s="281" t="e">
        <f t="shared" si="335"/>
        <v>#NUM!</v>
      </c>
      <c r="ET134" s="281" t="e">
        <f t="shared" si="335"/>
        <v>#NUM!</v>
      </c>
      <c r="EU134" s="281" t="e">
        <f t="shared" si="335"/>
        <v>#NUM!</v>
      </c>
      <c r="EV134" s="281" t="e">
        <f t="shared" si="335"/>
        <v>#NUM!</v>
      </c>
      <c r="EW134" s="281" t="e">
        <f t="shared" si="335"/>
        <v>#NUM!</v>
      </c>
      <c r="EX134" s="281" t="e">
        <f t="shared" si="335"/>
        <v>#NUM!</v>
      </c>
      <c r="EY134" s="281" t="e">
        <f t="shared" si="335"/>
        <v>#NUM!</v>
      </c>
      <c r="EZ134" s="281" t="e">
        <f t="shared" si="335"/>
        <v>#NUM!</v>
      </c>
      <c r="FA134" s="281" t="e">
        <f t="shared" si="335"/>
        <v>#NUM!</v>
      </c>
      <c r="FB134" s="281" t="e">
        <f t="shared" si="335"/>
        <v>#NUM!</v>
      </c>
      <c r="FC134" s="281" t="e">
        <f t="shared" si="335"/>
        <v>#NUM!</v>
      </c>
      <c r="FD134" s="281" t="e">
        <f t="shared" si="335"/>
        <v>#NUM!</v>
      </c>
      <c r="FE134" s="281" t="e">
        <f t="shared" si="335"/>
        <v>#NUM!</v>
      </c>
      <c r="FF134" s="281" t="e">
        <f t="shared" si="335"/>
        <v>#NUM!</v>
      </c>
      <c r="FG134" s="281" t="e">
        <f t="shared" si="335"/>
        <v>#NUM!</v>
      </c>
      <c r="FH134" s="281" t="e">
        <f t="shared" si="335"/>
        <v>#NUM!</v>
      </c>
      <c r="FI134" s="281" t="e">
        <f t="shared" si="335"/>
        <v>#NUM!</v>
      </c>
      <c r="FJ134" s="281" t="e">
        <f t="shared" si="335"/>
        <v>#NUM!</v>
      </c>
      <c r="FK134" s="281" t="e">
        <f t="shared" si="335"/>
        <v>#NUM!</v>
      </c>
      <c r="FL134" s="281" t="e">
        <f t="shared" si="335"/>
        <v>#NUM!</v>
      </c>
      <c r="FM134" s="281" t="e">
        <f t="shared" si="335"/>
        <v>#NUM!</v>
      </c>
      <c r="FN134" s="281" t="e">
        <f t="shared" si="335"/>
        <v>#NUM!</v>
      </c>
      <c r="FO134" s="281" t="e">
        <f t="shared" si="335"/>
        <v>#NUM!</v>
      </c>
      <c r="FP134" s="281" t="e">
        <f t="shared" si="335"/>
        <v>#NUM!</v>
      </c>
      <c r="FQ134" s="281" t="e">
        <f t="shared" si="335"/>
        <v>#NUM!</v>
      </c>
      <c r="FR134" s="281" t="e">
        <f t="shared" si="335"/>
        <v>#NUM!</v>
      </c>
      <c r="FS134" s="281" t="e">
        <f t="shared" si="335"/>
        <v>#NUM!</v>
      </c>
      <c r="FT134" s="281" t="e">
        <f t="shared" si="335"/>
        <v>#NUM!</v>
      </c>
      <c r="FU134" s="281" t="e">
        <f t="shared" si="335"/>
        <v>#NUM!</v>
      </c>
      <c r="FV134" s="281" t="e">
        <f t="shared" si="335"/>
        <v>#NUM!</v>
      </c>
      <c r="FW134" s="281" t="e">
        <f t="shared" si="335"/>
        <v>#NUM!</v>
      </c>
      <c r="FX134" s="281" t="e">
        <f t="shared" si="335"/>
        <v>#NUM!</v>
      </c>
      <c r="FY134" s="281" t="e">
        <f t="shared" si="335"/>
        <v>#NUM!</v>
      </c>
      <c r="FZ134" s="281" t="e">
        <f t="shared" si="335"/>
        <v>#NUM!</v>
      </c>
      <c r="GA134" s="281" t="e">
        <f t="shared" si="335"/>
        <v>#NUM!</v>
      </c>
      <c r="GB134" s="281" t="e">
        <f t="shared" si="335"/>
        <v>#NUM!</v>
      </c>
      <c r="GC134" s="281" t="e">
        <f t="shared" si="335"/>
        <v>#NUM!</v>
      </c>
      <c r="GD134" s="281" t="e">
        <f t="shared" si="335"/>
        <v>#NUM!</v>
      </c>
      <c r="GE134" s="281" t="e">
        <f t="shared" si="335"/>
        <v>#NUM!</v>
      </c>
      <c r="GF134" s="281" t="e">
        <f t="shared" si="335"/>
        <v>#NUM!</v>
      </c>
      <c r="GG134" s="281" t="e">
        <f t="shared" si="335"/>
        <v>#NUM!</v>
      </c>
      <c r="GH134" s="281" t="e">
        <f t="shared" si="335"/>
        <v>#NUM!</v>
      </c>
      <c r="GI134" s="281" t="e">
        <f t="shared" si="335"/>
        <v>#NUM!</v>
      </c>
      <c r="GJ134" s="281" t="e">
        <f t="shared" si="335"/>
        <v>#NUM!</v>
      </c>
      <c r="GK134" s="281" t="e">
        <f t="shared" si="335"/>
        <v>#NUM!</v>
      </c>
      <c r="GL134" s="281" t="e">
        <f t="shared" si="335"/>
        <v>#NUM!</v>
      </c>
      <c r="GM134" s="281" t="e">
        <f t="shared" si="335"/>
        <v>#NUM!</v>
      </c>
      <c r="GN134" s="281" t="e">
        <f t="shared" si="335"/>
        <v>#NUM!</v>
      </c>
      <c r="GO134" s="281" t="e">
        <f t="shared" si="335"/>
        <v>#NUM!</v>
      </c>
      <c r="GP134" s="281" t="e">
        <f t="shared" si="335"/>
        <v>#NUM!</v>
      </c>
      <c r="GQ134" s="281" t="e">
        <f t="shared" si="335"/>
        <v>#NUM!</v>
      </c>
      <c r="GR134" s="281" t="e">
        <f t="shared" si="335"/>
        <v>#NUM!</v>
      </c>
      <c r="GS134" s="281" t="e">
        <f t="shared" si="335"/>
        <v>#NUM!</v>
      </c>
      <c r="GT134" s="281" t="e">
        <f t="shared" si="335"/>
        <v>#NUM!</v>
      </c>
      <c r="GU134" s="281" t="e">
        <f t="shared" si="335"/>
        <v>#NUM!</v>
      </c>
      <c r="GV134" s="281" t="e">
        <f t="shared" si="335"/>
        <v>#NUM!</v>
      </c>
      <c r="GW134" s="281" t="e">
        <f t="shared" si="335"/>
        <v>#NUM!</v>
      </c>
      <c r="GX134" s="281" t="e">
        <f t="shared" si="335"/>
        <v>#NUM!</v>
      </c>
      <c r="GY134" s="281" t="e">
        <f t="shared" si="335"/>
        <v>#NUM!</v>
      </c>
      <c r="GZ134" s="281" t="e">
        <f t="shared" si="335"/>
        <v>#NUM!</v>
      </c>
      <c r="HA134" s="281" t="e">
        <f t="shared" ref="HA134:JL134" si="336">HLOOKUP(HA133,$I$136:$JL$139, 4)</f>
        <v>#NUM!</v>
      </c>
      <c r="HB134" s="281" t="e">
        <f t="shared" si="336"/>
        <v>#NUM!</v>
      </c>
      <c r="HC134" s="281" t="e">
        <f t="shared" si="336"/>
        <v>#NUM!</v>
      </c>
      <c r="HD134" s="281" t="e">
        <f t="shared" si="336"/>
        <v>#NUM!</v>
      </c>
      <c r="HE134" s="281" t="e">
        <f t="shared" si="336"/>
        <v>#NUM!</v>
      </c>
      <c r="HF134" s="281" t="e">
        <f t="shared" si="336"/>
        <v>#NUM!</v>
      </c>
      <c r="HG134" s="281" t="e">
        <f t="shared" si="336"/>
        <v>#NUM!</v>
      </c>
      <c r="HH134" s="281" t="e">
        <f t="shared" si="336"/>
        <v>#NUM!</v>
      </c>
      <c r="HI134" s="281" t="e">
        <f t="shared" si="336"/>
        <v>#NUM!</v>
      </c>
      <c r="HJ134" s="281" t="e">
        <f t="shared" si="336"/>
        <v>#NUM!</v>
      </c>
      <c r="HK134" s="281" t="e">
        <f t="shared" si="336"/>
        <v>#NUM!</v>
      </c>
      <c r="HL134" s="281" t="e">
        <f t="shared" si="336"/>
        <v>#NUM!</v>
      </c>
      <c r="HM134" s="281" t="e">
        <f t="shared" si="336"/>
        <v>#NUM!</v>
      </c>
      <c r="HN134" s="281" t="e">
        <f t="shared" si="336"/>
        <v>#NUM!</v>
      </c>
      <c r="HO134" s="281" t="e">
        <f t="shared" si="336"/>
        <v>#NUM!</v>
      </c>
      <c r="HP134" s="281" t="e">
        <f t="shared" si="336"/>
        <v>#NUM!</v>
      </c>
      <c r="HQ134" s="281" t="e">
        <f t="shared" si="336"/>
        <v>#NUM!</v>
      </c>
      <c r="HR134" s="281" t="e">
        <f t="shared" si="336"/>
        <v>#NUM!</v>
      </c>
      <c r="HS134" s="281" t="e">
        <f t="shared" si="336"/>
        <v>#NUM!</v>
      </c>
      <c r="HT134" s="281" t="e">
        <f t="shared" si="336"/>
        <v>#NUM!</v>
      </c>
      <c r="HU134" s="281" t="e">
        <f t="shared" si="336"/>
        <v>#NUM!</v>
      </c>
      <c r="HV134" s="281" t="e">
        <f t="shared" si="336"/>
        <v>#NUM!</v>
      </c>
      <c r="HW134" s="281" t="e">
        <f t="shared" si="336"/>
        <v>#NUM!</v>
      </c>
      <c r="HX134" s="281" t="e">
        <f t="shared" si="336"/>
        <v>#NUM!</v>
      </c>
      <c r="HY134" s="281" t="e">
        <f t="shared" si="336"/>
        <v>#NUM!</v>
      </c>
      <c r="HZ134" s="281" t="e">
        <f t="shared" si="336"/>
        <v>#NUM!</v>
      </c>
      <c r="IA134" s="281" t="e">
        <f t="shared" si="336"/>
        <v>#NUM!</v>
      </c>
      <c r="IB134" s="281" t="e">
        <f t="shared" si="336"/>
        <v>#NUM!</v>
      </c>
      <c r="IC134" s="281" t="e">
        <f t="shared" si="336"/>
        <v>#NUM!</v>
      </c>
      <c r="ID134" s="281" t="e">
        <f t="shared" si="336"/>
        <v>#NUM!</v>
      </c>
      <c r="IE134" s="281" t="e">
        <f t="shared" si="336"/>
        <v>#NUM!</v>
      </c>
      <c r="IF134" s="281" t="e">
        <f t="shared" si="336"/>
        <v>#NUM!</v>
      </c>
      <c r="IG134" s="281" t="e">
        <f t="shared" si="336"/>
        <v>#NUM!</v>
      </c>
      <c r="IH134" s="281" t="e">
        <f t="shared" si="336"/>
        <v>#NUM!</v>
      </c>
      <c r="II134" s="281" t="e">
        <f t="shared" si="336"/>
        <v>#NUM!</v>
      </c>
      <c r="IJ134" s="281" t="e">
        <f t="shared" si="336"/>
        <v>#NUM!</v>
      </c>
      <c r="IK134" s="281" t="e">
        <f t="shared" si="336"/>
        <v>#NUM!</v>
      </c>
      <c r="IL134" s="281" t="e">
        <f t="shared" si="336"/>
        <v>#NUM!</v>
      </c>
      <c r="IM134" s="281" t="e">
        <f t="shared" si="336"/>
        <v>#NUM!</v>
      </c>
      <c r="IN134" s="281" t="e">
        <f t="shared" si="336"/>
        <v>#NUM!</v>
      </c>
      <c r="IO134" s="281" t="e">
        <f t="shared" si="336"/>
        <v>#NUM!</v>
      </c>
      <c r="IP134" s="281" t="e">
        <f t="shared" si="336"/>
        <v>#NUM!</v>
      </c>
      <c r="IQ134" s="281" t="e">
        <f t="shared" si="336"/>
        <v>#NUM!</v>
      </c>
      <c r="IR134" s="281" t="e">
        <f t="shared" si="336"/>
        <v>#NUM!</v>
      </c>
      <c r="IS134" s="281" t="e">
        <f t="shared" si="336"/>
        <v>#NUM!</v>
      </c>
      <c r="IT134" s="281" t="e">
        <f t="shared" si="336"/>
        <v>#NUM!</v>
      </c>
      <c r="IU134" s="281" t="e">
        <f t="shared" si="336"/>
        <v>#NUM!</v>
      </c>
      <c r="IV134" s="281" t="e">
        <f t="shared" si="336"/>
        <v>#NUM!</v>
      </c>
      <c r="IW134" s="281" t="e">
        <f t="shared" si="336"/>
        <v>#NUM!</v>
      </c>
      <c r="IX134" s="281" t="e">
        <f t="shared" si="336"/>
        <v>#NUM!</v>
      </c>
      <c r="IY134" s="281" t="e">
        <f t="shared" si="336"/>
        <v>#NUM!</v>
      </c>
      <c r="IZ134" s="281" t="e">
        <f t="shared" si="336"/>
        <v>#NUM!</v>
      </c>
      <c r="JA134" s="281" t="e">
        <f t="shared" si="336"/>
        <v>#NUM!</v>
      </c>
      <c r="JB134" s="281" t="e">
        <f t="shared" si="336"/>
        <v>#NUM!</v>
      </c>
      <c r="JC134" s="281" t="e">
        <f t="shared" si="336"/>
        <v>#NUM!</v>
      </c>
      <c r="JD134" s="281" t="e">
        <f t="shared" si="336"/>
        <v>#NUM!</v>
      </c>
      <c r="JE134" s="281" t="e">
        <f t="shared" si="336"/>
        <v>#NUM!</v>
      </c>
      <c r="JF134" s="281" t="e">
        <f t="shared" si="336"/>
        <v>#NUM!</v>
      </c>
      <c r="JG134" s="281" t="e">
        <f t="shared" si="336"/>
        <v>#NUM!</v>
      </c>
      <c r="JH134" s="281" t="e">
        <f t="shared" si="336"/>
        <v>#NUM!</v>
      </c>
      <c r="JI134" s="281" t="e">
        <f t="shared" si="336"/>
        <v>#NUM!</v>
      </c>
      <c r="JJ134" s="281" t="e">
        <f t="shared" si="336"/>
        <v>#NUM!</v>
      </c>
      <c r="JK134" s="281" t="e">
        <f t="shared" si="336"/>
        <v>#NUM!</v>
      </c>
      <c r="JL134" s="281" t="e">
        <f t="shared" si="336"/>
        <v>#NUM!</v>
      </c>
      <c r="JM134" s="92" t="s">
        <v>321</v>
      </c>
    </row>
    <row r="135" spans="4:16373" x14ac:dyDescent="0.25">
      <c r="E135" s="279"/>
      <c r="AF135" s="92" t="s">
        <v>321</v>
      </c>
      <c r="JM135" s="92" t="s">
        <v>321</v>
      </c>
    </row>
    <row r="136" spans="4:16373" x14ac:dyDescent="0.25">
      <c r="I136" s="247">
        <v>1</v>
      </c>
      <c r="J136" s="247">
        <v>2</v>
      </c>
      <c r="K136" s="247">
        <v>3</v>
      </c>
      <c r="L136" s="247">
        <v>4</v>
      </c>
      <c r="M136" s="247">
        <v>5</v>
      </c>
      <c r="N136" s="247">
        <v>6</v>
      </c>
      <c r="O136" s="247">
        <v>7</v>
      </c>
      <c r="P136" s="247">
        <v>8</v>
      </c>
      <c r="Q136" s="247">
        <v>9</v>
      </c>
      <c r="R136" s="247">
        <v>10</v>
      </c>
      <c r="S136" s="247">
        <v>11</v>
      </c>
      <c r="T136" s="247">
        <v>12</v>
      </c>
      <c r="U136" s="247">
        <v>13</v>
      </c>
      <c r="V136" s="247">
        <v>14</v>
      </c>
      <c r="W136" s="247">
        <v>15</v>
      </c>
      <c r="X136" s="247">
        <v>16</v>
      </c>
      <c r="Y136" s="247">
        <v>17</v>
      </c>
      <c r="Z136" s="247">
        <v>18</v>
      </c>
      <c r="AA136" s="247">
        <v>19</v>
      </c>
      <c r="AB136" s="247">
        <v>20</v>
      </c>
      <c r="AC136" s="247">
        <v>21</v>
      </c>
      <c r="AD136" s="247">
        <v>22</v>
      </c>
      <c r="AE136" s="247">
        <v>23</v>
      </c>
      <c r="AF136" s="92" t="s">
        <v>321</v>
      </c>
      <c r="JM136" s="92" t="s">
        <v>321</v>
      </c>
    </row>
    <row r="137" spans="4:16373" x14ac:dyDescent="0.25">
      <c r="D137" s="92" t="s">
        <v>48</v>
      </c>
      <c r="E137" s="328"/>
      <c r="F137" s="92" t="s">
        <v>77</v>
      </c>
      <c r="G137" s="329" t="str">
        <f>IF(SUM(I137:JL137)=100%, "OK", "ERROR")</f>
        <v>OK</v>
      </c>
      <c r="I137" s="275">
        <v>0.5</v>
      </c>
      <c r="J137" s="275">
        <v>0.3</v>
      </c>
      <c r="K137" s="275">
        <v>0.2</v>
      </c>
      <c r="L137" s="276"/>
      <c r="M137" s="276"/>
      <c r="N137" s="276"/>
      <c r="O137" s="276"/>
      <c r="P137" s="276"/>
      <c r="Q137" s="276"/>
      <c r="R137" s="276"/>
      <c r="S137" s="276"/>
      <c r="T137" s="276"/>
      <c r="U137" s="276"/>
      <c r="V137" s="276"/>
      <c r="W137" s="276"/>
      <c r="X137" s="276"/>
      <c r="Y137" s="276"/>
      <c r="Z137" s="276"/>
      <c r="AA137" s="276"/>
      <c r="AB137" s="276"/>
      <c r="AC137" s="276"/>
      <c r="AD137" s="276"/>
      <c r="AE137" s="276"/>
      <c r="AF137" s="92" t="s">
        <v>321</v>
      </c>
      <c r="JM137" s="92" t="s">
        <v>321</v>
      </c>
    </row>
    <row r="138" spans="4:16373" x14ac:dyDescent="0.25">
      <c r="D138" s="92" t="s">
        <v>343</v>
      </c>
      <c r="E138" s="270"/>
      <c r="F138" s="92" t="s">
        <v>77</v>
      </c>
      <c r="I138" s="281">
        <f>IFERROR(HLOOKUP(I131,$I$136:$AE$137,2),0)</f>
        <v>0</v>
      </c>
      <c r="J138" s="281">
        <f t="shared" ref="J138:BU138" si="337">IFERROR(HLOOKUP(J131,$I$136:$AE$137,2),0)</f>
        <v>0</v>
      </c>
      <c r="K138" s="281">
        <f t="shared" si="337"/>
        <v>0</v>
      </c>
      <c r="L138" s="281">
        <f t="shared" si="337"/>
        <v>0</v>
      </c>
      <c r="M138" s="281">
        <f t="shared" si="337"/>
        <v>0</v>
      </c>
      <c r="N138" s="281">
        <f t="shared" si="337"/>
        <v>0</v>
      </c>
      <c r="O138" s="281">
        <f t="shared" si="337"/>
        <v>0</v>
      </c>
      <c r="P138" s="281">
        <f t="shared" si="337"/>
        <v>0</v>
      </c>
      <c r="Q138" s="281">
        <f t="shared" si="337"/>
        <v>0</v>
      </c>
      <c r="R138" s="281">
        <f t="shared" si="337"/>
        <v>0</v>
      </c>
      <c r="S138" s="281">
        <f t="shared" si="337"/>
        <v>0</v>
      </c>
      <c r="T138" s="281">
        <f t="shared" si="337"/>
        <v>0</v>
      </c>
      <c r="U138" s="281">
        <f t="shared" si="337"/>
        <v>0</v>
      </c>
      <c r="V138" s="281">
        <f t="shared" si="337"/>
        <v>0</v>
      </c>
      <c r="W138" s="281">
        <f t="shared" si="337"/>
        <v>0</v>
      </c>
      <c r="X138" s="281">
        <f t="shared" si="337"/>
        <v>0</v>
      </c>
      <c r="Y138" s="281">
        <f t="shared" si="337"/>
        <v>0</v>
      </c>
      <c r="Z138" s="281">
        <f t="shared" si="337"/>
        <v>0</v>
      </c>
      <c r="AA138" s="281">
        <f t="shared" si="337"/>
        <v>0</v>
      </c>
      <c r="AB138" s="281">
        <f t="shared" si="337"/>
        <v>0</v>
      </c>
      <c r="AC138" s="281">
        <f t="shared" si="337"/>
        <v>0</v>
      </c>
      <c r="AD138" s="281">
        <f t="shared" si="337"/>
        <v>0</v>
      </c>
      <c r="AE138" s="281">
        <f t="shared" si="337"/>
        <v>0</v>
      </c>
      <c r="AF138" s="281">
        <f t="shared" si="337"/>
        <v>0</v>
      </c>
      <c r="AG138" s="281">
        <f t="shared" si="337"/>
        <v>0</v>
      </c>
      <c r="AH138" s="281">
        <f t="shared" si="337"/>
        <v>0</v>
      </c>
      <c r="AI138" s="281">
        <f t="shared" si="337"/>
        <v>0</v>
      </c>
      <c r="AJ138" s="281">
        <f t="shared" si="337"/>
        <v>0</v>
      </c>
      <c r="AK138" s="281">
        <f t="shared" si="337"/>
        <v>0</v>
      </c>
      <c r="AL138" s="281">
        <f t="shared" si="337"/>
        <v>0</v>
      </c>
      <c r="AM138" s="281">
        <f t="shared" si="337"/>
        <v>0</v>
      </c>
      <c r="AN138" s="281">
        <f t="shared" si="337"/>
        <v>0</v>
      </c>
      <c r="AO138" s="281">
        <f t="shared" si="337"/>
        <v>0</v>
      </c>
      <c r="AP138" s="281">
        <f t="shared" si="337"/>
        <v>0</v>
      </c>
      <c r="AQ138" s="281">
        <f t="shared" si="337"/>
        <v>0</v>
      </c>
      <c r="AR138" s="281">
        <f t="shared" si="337"/>
        <v>0</v>
      </c>
      <c r="AS138" s="281">
        <f t="shared" si="337"/>
        <v>0</v>
      </c>
      <c r="AT138" s="281">
        <f t="shared" si="337"/>
        <v>0</v>
      </c>
      <c r="AU138" s="281">
        <f t="shared" si="337"/>
        <v>0</v>
      </c>
      <c r="AV138" s="281">
        <f t="shared" si="337"/>
        <v>0</v>
      </c>
      <c r="AW138" s="281">
        <f t="shared" si="337"/>
        <v>0</v>
      </c>
      <c r="AX138" s="281">
        <f t="shared" si="337"/>
        <v>0</v>
      </c>
      <c r="AY138" s="281">
        <f t="shared" si="337"/>
        <v>0</v>
      </c>
      <c r="AZ138" s="281">
        <f t="shared" si="337"/>
        <v>0</v>
      </c>
      <c r="BA138" s="281">
        <f t="shared" si="337"/>
        <v>0</v>
      </c>
      <c r="BB138" s="281">
        <f t="shared" si="337"/>
        <v>0</v>
      </c>
      <c r="BC138" s="281">
        <f t="shared" si="337"/>
        <v>0</v>
      </c>
      <c r="BD138" s="281">
        <f t="shared" si="337"/>
        <v>0</v>
      </c>
      <c r="BE138" s="281">
        <f t="shared" si="337"/>
        <v>0</v>
      </c>
      <c r="BF138" s="281">
        <f t="shared" si="337"/>
        <v>0</v>
      </c>
      <c r="BG138" s="281">
        <f t="shared" si="337"/>
        <v>0</v>
      </c>
      <c r="BH138" s="281">
        <f t="shared" si="337"/>
        <v>0</v>
      </c>
      <c r="BI138" s="281">
        <f t="shared" si="337"/>
        <v>0</v>
      </c>
      <c r="BJ138" s="281">
        <f t="shared" si="337"/>
        <v>0</v>
      </c>
      <c r="BK138" s="281">
        <f t="shared" si="337"/>
        <v>0</v>
      </c>
      <c r="BL138" s="281">
        <f t="shared" si="337"/>
        <v>0</v>
      </c>
      <c r="BM138" s="281">
        <f t="shared" si="337"/>
        <v>0</v>
      </c>
      <c r="BN138" s="281">
        <f t="shared" si="337"/>
        <v>0</v>
      </c>
      <c r="BO138" s="281">
        <f t="shared" si="337"/>
        <v>0</v>
      </c>
      <c r="BP138" s="281">
        <f t="shared" si="337"/>
        <v>0</v>
      </c>
      <c r="BQ138" s="281">
        <f t="shared" si="337"/>
        <v>0</v>
      </c>
      <c r="BR138" s="281">
        <f t="shared" si="337"/>
        <v>0</v>
      </c>
      <c r="BS138" s="281">
        <f t="shared" si="337"/>
        <v>0</v>
      </c>
      <c r="BT138" s="281">
        <f t="shared" si="337"/>
        <v>0</v>
      </c>
      <c r="BU138" s="281">
        <f t="shared" si="337"/>
        <v>0</v>
      </c>
      <c r="BV138" s="281">
        <f t="shared" ref="BV138:EG138" si="338">IFERROR(HLOOKUP(BV131,$I$136:$AE$137,2),0)</f>
        <v>0</v>
      </c>
      <c r="BW138" s="281">
        <f t="shared" si="338"/>
        <v>0</v>
      </c>
      <c r="BX138" s="281">
        <f t="shared" si="338"/>
        <v>0</v>
      </c>
      <c r="BY138" s="281">
        <f t="shared" si="338"/>
        <v>0</v>
      </c>
      <c r="BZ138" s="281">
        <f t="shared" si="338"/>
        <v>0</v>
      </c>
      <c r="CA138" s="281">
        <f t="shared" si="338"/>
        <v>0</v>
      </c>
      <c r="CB138" s="281">
        <f t="shared" si="338"/>
        <v>0</v>
      </c>
      <c r="CC138" s="281">
        <f t="shared" si="338"/>
        <v>0</v>
      </c>
      <c r="CD138" s="281">
        <f t="shared" si="338"/>
        <v>0</v>
      </c>
      <c r="CE138" s="281">
        <f t="shared" si="338"/>
        <v>0</v>
      </c>
      <c r="CF138" s="281">
        <f t="shared" si="338"/>
        <v>0</v>
      </c>
      <c r="CG138" s="281">
        <f t="shared" si="338"/>
        <v>0</v>
      </c>
      <c r="CH138" s="281">
        <f t="shared" si="338"/>
        <v>0</v>
      </c>
      <c r="CI138" s="281">
        <f t="shared" si="338"/>
        <v>0</v>
      </c>
      <c r="CJ138" s="281">
        <f t="shared" si="338"/>
        <v>0</v>
      </c>
      <c r="CK138" s="281">
        <f t="shared" si="338"/>
        <v>0</v>
      </c>
      <c r="CL138" s="281">
        <f t="shared" si="338"/>
        <v>0</v>
      </c>
      <c r="CM138" s="281">
        <f t="shared" si="338"/>
        <v>0</v>
      </c>
      <c r="CN138" s="281">
        <f t="shared" si="338"/>
        <v>0</v>
      </c>
      <c r="CO138" s="281">
        <f t="shared" si="338"/>
        <v>0</v>
      </c>
      <c r="CP138" s="281">
        <f t="shared" si="338"/>
        <v>0</v>
      </c>
      <c r="CQ138" s="281">
        <f t="shared" si="338"/>
        <v>0</v>
      </c>
      <c r="CR138" s="281">
        <f t="shared" si="338"/>
        <v>0</v>
      </c>
      <c r="CS138" s="281">
        <f t="shared" si="338"/>
        <v>0</v>
      </c>
      <c r="CT138" s="281">
        <f t="shared" si="338"/>
        <v>0</v>
      </c>
      <c r="CU138" s="281">
        <f t="shared" si="338"/>
        <v>0</v>
      </c>
      <c r="CV138" s="281">
        <f t="shared" si="338"/>
        <v>0</v>
      </c>
      <c r="CW138" s="281">
        <f t="shared" si="338"/>
        <v>0</v>
      </c>
      <c r="CX138" s="281">
        <f t="shared" si="338"/>
        <v>0</v>
      </c>
      <c r="CY138" s="281">
        <f t="shared" si="338"/>
        <v>0</v>
      </c>
      <c r="CZ138" s="281">
        <f t="shared" si="338"/>
        <v>0</v>
      </c>
      <c r="DA138" s="281">
        <f t="shared" si="338"/>
        <v>0</v>
      </c>
      <c r="DB138" s="281">
        <f t="shared" si="338"/>
        <v>0</v>
      </c>
      <c r="DC138" s="281">
        <f t="shared" si="338"/>
        <v>0</v>
      </c>
      <c r="DD138" s="281">
        <f t="shared" si="338"/>
        <v>0</v>
      </c>
      <c r="DE138" s="281">
        <f t="shared" si="338"/>
        <v>0</v>
      </c>
      <c r="DF138" s="281">
        <f t="shared" si="338"/>
        <v>0</v>
      </c>
      <c r="DG138" s="281">
        <f t="shared" si="338"/>
        <v>0</v>
      </c>
      <c r="DH138" s="281">
        <f t="shared" si="338"/>
        <v>0</v>
      </c>
      <c r="DI138" s="281">
        <f t="shared" si="338"/>
        <v>0</v>
      </c>
      <c r="DJ138" s="281">
        <f t="shared" si="338"/>
        <v>0</v>
      </c>
      <c r="DK138" s="281">
        <f t="shared" si="338"/>
        <v>0</v>
      </c>
      <c r="DL138" s="281">
        <f t="shared" si="338"/>
        <v>0</v>
      </c>
      <c r="DM138" s="281">
        <f t="shared" si="338"/>
        <v>0</v>
      </c>
      <c r="DN138" s="281">
        <f t="shared" si="338"/>
        <v>0</v>
      </c>
      <c r="DO138" s="281">
        <f t="shared" si="338"/>
        <v>0</v>
      </c>
      <c r="DP138" s="281">
        <f t="shared" si="338"/>
        <v>0</v>
      </c>
      <c r="DQ138" s="281">
        <f t="shared" si="338"/>
        <v>0</v>
      </c>
      <c r="DR138" s="281">
        <f t="shared" si="338"/>
        <v>0</v>
      </c>
      <c r="DS138" s="281">
        <f t="shared" si="338"/>
        <v>0</v>
      </c>
      <c r="DT138" s="281">
        <f t="shared" si="338"/>
        <v>0</v>
      </c>
      <c r="DU138" s="281">
        <f t="shared" si="338"/>
        <v>0</v>
      </c>
      <c r="DV138" s="281">
        <f t="shared" si="338"/>
        <v>0</v>
      </c>
      <c r="DW138" s="281">
        <f t="shared" si="338"/>
        <v>0</v>
      </c>
      <c r="DX138" s="281">
        <f t="shared" si="338"/>
        <v>0</v>
      </c>
      <c r="DY138" s="281">
        <f t="shared" si="338"/>
        <v>0</v>
      </c>
      <c r="DZ138" s="281">
        <f t="shared" si="338"/>
        <v>0</v>
      </c>
      <c r="EA138" s="281">
        <f t="shared" si="338"/>
        <v>0</v>
      </c>
      <c r="EB138" s="281">
        <f t="shared" si="338"/>
        <v>0</v>
      </c>
      <c r="EC138" s="281">
        <f t="shared" si="338"/>
        <v>0</v>
      </c>
      <c r="ED138" s="281">
        <f t="shared" si="338"/>
        <v>0</v>
      </c>
      <c r="EE138" s="281">
        <f t="shared" si="338"/>
        <v>0</v>
      </c>
      <c r="EF138" s="281">
        <f t="shared" si="338"/>
        <v>0</v>
      </c>
      <c r="EG138" s="281">
        <f t="shared" si="338"/>
        <v>0</v>
      </c>
      <c r="EH138" s="281">
        <f t="shared" ref="EH138:GS138" si="339">IFERROR(HLOOKUP(EH131,$I$136:$AE$137,2),0)</f>
        <v>0</v>
      </c>
      <c r="EI138" s="281">
        <f t="shared" si="339"/>
        <v>0</v>
      </c>
      <c r="EJ138" s="281">
        <f t="shared" si="339"/>
        <v>0</v>
      </c>
      <c r="EK138" s="281">
        <f t="shared" si="339"/>
        <v>0</v>
      </c>
      <c r="EL138" s="281">
        <f t="shared" si="339"/>
        <v>0</v>
      </c>
      <c r="EM138" s="281">
        <f t="shared" si="339"/>
        <v>0</v>
      </c>
      <c r="EN138" s="281">
        <f t="shared" si="339"/>
        <v>0</v>
      </c>
      <c r="EO138" s="281">
        <f t="shared" si="339"/>
        <v>0</v>
      </c>
      <c r="EP138" s="281">
        <f t="shared" si="339"/>
        <v>0</v>
      </c>
      <c r="EQ138" s="281">
        <f t="shared" si="339"/>
        <v>0</v>
      </c>
      <c r="ER138" s="281">
        <f t="shared" si="339"/>
        <v>0</v>
      </c>
      <c r="ES138" s="281">
        <f t="shared" si="339"/>
        <v>0</v>
      </c>
      <c r="ET138" s="281">
        <f t="shared" si="339"/>
        <v>0</v>
      </c>
      <c r="EU138" s="281">
        <f t="shared" si="339"/>
        <v>0</v>
      </c>
      <c r="EV138" s="281">
        <f t="shared" si="339"/>
        <v>0</v>
      </c>
      <c r="EW138" s="281">
        <f t="shared" si="339"/>
        <v>0</v>
      </c>
      <c r="EX138" s="281">
        <f t="shared" si="339"/>
        <v>0</v>
      </c>
      <c r="EY138" s="281">
        <f t="shared" si="339"/>
        <v>0</v>
      </c>
      <c r="EZ138" s="281">
        <f t="shared" si="339"/>
        <v>0</v>
      </c>
      <c r="FA138" s="281">
        <f t="shared" si="339"/>
        <v>0</v>
      </c>
      <c r="FB138" s="281">
        <f t="shared" si="339"/>
        <v>0</v>
      </c>
      <c r="FC138" s="281">
        <f t="shared" si="339"/>
        <v>0</v>
      </c>
      <c r="FD138" s="281">
        <f t="shared" si="339"/>
        <v>0</v>
      </c>
      <c r="FE138" s="281">
        <f t="shared" si="339"/>
        <v>0</v>
      </c>
      <c r="FF138" s="281">
        <f t="shared" si="339"/>
        <v>0</v>
      </c>
      <c r="FG138" s="281">
        <f t="shared" si="339"/>
        <v>0</v>
      </c>
      <c r="FH138" s="281">
        <f t="shared" si="339"/>
        <v>0</v>
      </c>
      <c r="FI138" s="281">
        <f t="shared" si="339"/>
        <v>0</v>
      </c>
      <c r="FJ138" s="281">
        <f t="shared" si="339"/>
        <v>0</v>
      </c>
      <c r="FK138" s="281">
        <f t="shared" si="339"/>
        <v>0</v>
      </c>
      <c r="FL138" s="281">
        <f t="shared" si="339"/>
        <v>0</v>
      </c>
      <c r="FM138" s="281">
        <f t="shared" si="339"/>
        <v>0</v>
      </c>
      <c r="FN138" s="281">
        <f t="shared" si="339"/>
        <v>0</v>
      </c>
      <c r="FO138" s="281">
        <f t="shared" si="339"/>
        <v>0</v>
      </c>
      <c r="FP138" s="281">
        <f t="shared" si="339"/>
        <v>0</v>
      </c>
      <c r="FQ138" s="281">
        <f t="shared" si="339"/>
        <v>0</v>
      </c>
      <c r="FR138" s="281">
        <f t="shared" si="339"/>
        <v>0</v>
      </c>
      <c r="FS138" s="281">
        <f t="shared" si="339"/>
        <v>0</v>
      </c>
      <c r="FT138" s="281">
        <f t="shared" si="339"/>
        <v>0</v>
      </c>
      <c r="FU138" s="281">
        <f t="shared" si="339"/>
        <v>0</v>
      </c>
      <c r="FV138" s="281">
        <f t="shared" si="339"/>
        <v>0</v>
      </c>
      <c r="FW138" s="281">
        <f t="shared" si="339"/>
        <v>0</v>
      </c>
      <c r="FX138" s="281">
        <f t="shared" si="339"/>
        <v>0</v>
      </c>
      <c r="FY138" s="281">
        <f t="shared" si="339"/>
        <v>0</v>
      </c>
      <c r="FZ138" s="281">
        <f t="shared" si="339"/>
        <v>0</v>
      </c>
      <c r="GA138" s="281">
        <f t="shared" si="339"/>
        <v>0</v>
      </c>
      <c r="GB138" s="281">
        <f t="shared" si="339"/>
        <v>0</v>
      </c>
      <c r="GC138" s="281">
        <f t="shared" si="339"/>
        <v>0</v>
      </c>
      <c r="GD138" s="281">
        <f t="shared" si="339"/>
        <v>0</v>
      </c>
      <c r="GE138" s="281">
        <f t="shared" si="339"/>
        <v>0</v>
      </c>
      <c r="GF138" s="281">
        <f t="shared" si="339"/>
        <v>0</v>
      </c>
      <c r="GG138" s="281">
        <f t="shared" si="339"/>
        <v>0</v>
      </c>
      <c r="GH138" s="281">
        <f t="shared" si="339"/>
        <v>0</v>
      </c>
      <c r="GI138" s="281">
        <f t="shared" si="339"/>
        <v>0</v>
      </c>
      <c r="GJ138" s="281">
        <f t="shared" si="339"/>
        <v>0</v>
      </c>
      <c r="GK138" s="281">
        <f t="shared" si="339"/>
        <v>0</v>
      </c>
      <c r="GL138" s="281">
        <f t="shared" si="339"/>
        <v>0</v>
      </c>
      <c r="GM138" s="281">
        <f t="shared" si="339"/>
        <v>0</v>
      </c>
      <c r="GN138" s="281">
        <f t="shared" si="339"/>
        <v>0</v>
      </c>
      <c r="GO138" s="281">
        <f t="shared" si="339"/>
        <v>0</v>
      </c>
      <c r="GP138" s="281">
        <f t="shared" si="339"/>
        <v>0</v>
      </c>
      <c r="GQ138" s="281">
        <f t="shared" si="339"/>
        <v>0</v>
      </c>
      <c r="GR138" s="281">
        <f t="shared" si="339"/>
        <v>0</v>
      </c>
      <c r="GS138" s="281">
        <f t="shared" si="339"/>
        <v>0</v>
      </c>
      <c r="GT138" s="281">
        <f t="shared" ref="GT138:JE138" si="340">IFERROR(HLOOKUP(GT131,$I$136:$AE$137,2),0)</f>
        <v>0</v>
      </c>
      <c r="GU138" s="281">
        <f t="shared" si="340"/>
        <v>0</v>
      </c>
      <c r="GV138" s="281">
        <f t="shared" si="340"/>
        <v>0</v>
      </c>
      <c r="GW138" s="281">
        <f t="shared" si="340"/>
        <v>0</v>
      </c>
      <c r="GX138" s="281">
        <f t="shared" si="340"/>
        <v>0</v>
      </c>
      <c r="GY138" s="281">
        <f t="shared" si="340"/>
        <v>0</v>
      </c>
      <c r="GZ138" s="281">
        <f t="shared" si="340"/>
        <v>0</v>
      </c>
      <c r="HA138" s="281">
        <f t="shared" si="340"/>
        <v>0</v>
      </c>
      <c r="HB138" s="281">
        <f t="shared" si="340"/>
        <v>0</v>
      </c>
      <c r="HC138" s="281">
        <f t="shared" si="340"/>
        <v>0</v>
      </c>
      <c r="HD138" s="281">
        <f t="shared" si="340"/>
        <v>0</v>
      </c>
      <c r="HE138" s="281">
        <f t="shared" si="340"/>
        <v>0</v>
      </c>
      <c r="HF138" s="281">
        <f t="shared" si="340"/>
        <v>0</v>
      </c>
      <c r="HG138" s="281">
        <f t="shared" si="340"/>
        <v>0</v>
      </c>
      <c r="HH138" s="281">
        <f t="shared" si="340"/>
        <v>0</v>
      </c>
      <c r="HI138" s="281">
        <f t="shared" si="340"/>
        <v>0</v>
      </c>
      <c r="HJ138" s="281">
        <f t="shared" si="340"/>
        <v>0</v>
      </c>
      <c r="HK138" s="281">
        <f t="shared" si="340"/>
        <v>0</v>
      </c>
      <c r="HL138" s="281">
        <f t="shared" si="340"/>
        <v>0</v>
      </c>
      <c r="HM138" s="281">
        <f t="shared" si="340"/>
        <v>0</v>
      </c>
      <c r="HN138" s="281">
        <f t="shared" si="340"/>
        <v>0</v>
      </c>
      <c r="HO138" s="281">
        <f t="shared" si="340"/>
        <v>0</v>
      </c>
      <c r="HP138" s="281">
        <f t="shared" si="340"/>
        <v>0</v>
      </c>
      <c r="HQ138" s="281">
        <f t="shared" si="340"/>
        <v>0</v>
      </c>
      <c r="HR138" s="281">
        <f t="shared" si="340"/>
        <v>0</v>
      </c>
      <c r="HS138" s="281">
        <f t="shared" si="340"/>
        <v>0</v>
      </c>
      <c r="HT138" s="281">
        <f t="shared" si="340"/>
        <v>0</v>
      </c>
      <c r="HU138" s="281">
        <f t="shared" si="340"/>
        <v>0</v>
      </c>
      <c r="HV138" s="281">
        <f t="shared" si="340"/>
        <v>0</v>
      </c>
      <c r="HW138" s="281">
        <f t="shared" si="340"/>
        <v>0</v>
      </c>
      <c r="HX138" s="281">
        <f t="shared" si="340"/>
        <v>0</v>
      </c>
      <c r="HY138" s="281">
        <f t="shared" si="340"/>
        <v>0</v>
      </c>
      <c r="HZ138" s="281">
        <f t="shared" si="340"/>
        <v>0</v>
      </c>
      <c r="IA138" s="281">
        <f t="shared" si="340"/>
        <v>0</v>
      </c>
      <c r="IB138" s="281">
        <f t="shared" si="340"/>
        <v>0</v>
      </c>
      <c r="IC138" s="281">
        <f t="shared" si="340"/>
        <v>0</v>
      </c>
      <c r="ID138" s="281">
        <f t="shared" si="340"/>
        <v>0</v>
      </c>
      <c r="IE138" s="281">
        <f t="shared" si="340"/>
        <v>0</v>
      </c>
      <c r="IF138" s="281">
        <f t="shared" si="340"/>
        <v>0</v>
      </c>
      <c r="IG138" s="281">
        <f t="shared" si="340"/>
        <v>0</v>
      </c>
      <c r="IH138" s="281">
        <f t="shared" si="340"/>
        <v>0</v>
      </c>
      <c r="II138" s="281">
        <f t="shared" si="340"/>
        <v>0</v>
      </c>
      <c r="IJ138" s="281">
        <f t="shared" si="340"/>
        <v>0</v>
      </c>
      <c r="IK138" s="281">
        <f t="shared" si="340"/>
        <v>0</v>
      </c>
      <c r="IL138" s="281">
        <f t="shared" si="340"/>
        <v>0</v>
      </c>
      <c r="IM138" s="281">
        <f t="shared" si="340"/>
        <v>0</v>
      </c>
      <c r="IN138" s="281">
        <f t="shared" si="340"/>
        <v>0</v>
      </c>
      <c r="IO138" s="281">
        <f t="shared" si="340"/>
        <v>0</v>
      </c>
      <c r="IP138" s="281">
        <f t="shared" si="340"/>
        <v>0</v>
      </c>
      <c r="IQ138" s="281">
        <f t="shared" si="340"/>
        <v>0</v>
      </c>
      <c r="IR138" s="281">
        <f t="shared" si="340"/>
        <v>0</v>
      </c>
      <c r="IS138" s="281">
        <f t="shared" si="340"/>
        <v>0</v>
      </c>
      <c r="IT138" s="281">
        <f t="shared" si="340"/>
        <v>0</v>
      </c>
      <c r="IU138" s="281">
        <f t="shared" si="340"/>
        <v>0</v>
      </c>
      <c r="IV138" s="281">
        <f t="shared" si="340"/>
        <v>0</v>
      </c>
      <c r="IW138" s="281">
        <f t="shared" si="340"/>
        <v>0</v>
      </c>
      <c r="IX138" s="281">
        <f t="shared" si="340"/>
        <v>0</v>
      </c>
      <c r="IY138" s="281">
        <f t="shared" si="340"/>
        <v>0</v>
      </c>
      <c r="IZ138" s="281">
        <f t="shared" si="340"/>
        <v>0</v>
      </c>
      <c r="JA138" s="281">
        <f t="shared" si="340"/>
        <v>0</v>
      </c>
      <c r="JB138" s="281">
        <f t="shared" si="340"/>
        <v>0</v>
      </c>
      <c r="JC138" s="281">
        <f t="shared" si="340"/>
        <v>0</v>
      </c>
      <c r="JD138" s="281">
        <f t="shared" si="340"/>
        <v>0</v>
      </c>
      <c r="JE138" s="281">
        <f t="shared" si="340"/>
        <v>0</v>
      </c>
      <c r="JF138" s="281">
        <f t="shared" ref="JF138:JL138" si="341">IFERROR(HLOOKUP(JF131,$I$136:$AE$137,2),0)</f>
        <v>0</v>
      </c>
      <c r="JG138" s="281">
        <f t="shared" si="341"/>
        <v>0</v>
      </c>
      <c r="JH138" s="281">
        <f t="shared" si="341"/>
        <v>0</v>
      </c>
      <c r="JI138" s="281">
        <f t="shared" si="341"/>
        <v>0</v>
      </c>
      <c r="JJ138" s="281">
        <f t="shared" si="341"/>
        <v>0</v>
      </c>
      <c r="JK138" s="281">
        <f t="shared" si="341"/>
        <v>0</v>
      </c>
      <c r="JL138" s="281">
        <f t="shared" si="341"/>
        <v>0</v>
      </c>
      <c r="JM138" s="92" t="s">
        <v>321</v>
      </c>
    </row>
    <row r="139" spans="4:16373" x14ac:dyDescent="0.25">
      <c r="D139" s="92" t="s">
        <v>403</v>
      </c>
      <c r="E139" s="270"/>
      <c r="F139" s="92" t="s">
        <v>332</v>
      </c>
      <c r="I139" s="281">
        <f>I137/12</f>
        <v>4.1666666666666664E-2</v>
      </c>
      <c r="J139" s="281">
        <f t="shared" ref="J139:BU139" si="342">J137/12</f>
        <v>2.4999999999999998E-2</v>
      </c>
      <c r="K139" s="281">
        <f t="shared" si="342"/>
        <v>1.6666666666666666E-2</v>
      </c>
      <c r="L139" s="281">
        <f t="shared" si="342"/>
        <v>0</v>
      </c>
      <c r="M139" s="281">
        <f t="shared" si="342"/>
        <v>0</v>
      </c>
      <c r="N139" s="281">
        <f t="shared" si="342"/>
        <v>0</v>
      </c>
      <c r="O139" s="281">
        <f t="shared" si="342"/>
        <v>0</v>
      </c>
      <c r="P139" s="281">
        <f t="shared" si="342"/>
        <v>0</v>
      </c>
      <c r="Q139" s="281">
        <f t="shared" si="342"/>
        <v>0</v>
      </c>
      <c r="R139" s="281">
        <f t="shared" si="342"/>
        <v>0</v>
      </c>
      <c r="S139" s="281">
        <f t="shared" si="342"/>
        <v>0</v>
      </c>
      <c r="T139" s="281">
        <f t="shared" si="342"/>
        <v>0</v>
      </c>
      <c r="U139" s="281">
        <f t="shared" si="342"/>
        <v>0</v>
      </c>
      <c r="V139" s="281">
        <f t="shared" si="342"/>
        <v>0</v>
      </c>
      <c r="W139" s="281">
        <f t="shared" si="342"/>
        <v>0</v>
      </c>
      <c r="X139" s="281">
        <f t="shared" si="342"/>
        <v>0</v>
      </c>
      <c r="Y139" s="281">
        <f t="shared" si="342"/>
        <v>0</v>
      </c>
      <c r="Z139" s="281">
        <f t="shared" si="342"/>
        <v>0</v>
      </c>
      <c r="AA139" s="281">
        <f t="shared" si="342"/>
        <v>0</v>
      </c>
      <c r="AB139" s="281">
        <f t="shared" si="342"/>
        <v>0</v>
      </c>
      <c r="AC139" s="281">
        <f t="shared" si="342"/>
        <v>0</v>
      </c>
      <c r="AD139" s="281">
        <f t="shared" si="342"/>
        <v>0</v>
      </c>
      <c r="AE139" s="281">
        <f t="shared" si="342"/>
        <v>0</v>
      </c>
      <c r="AF139" s="281" t="e">
        <f t="shared" si="342"/>
        <v>#VALUE!</v>
      </c>
      <c r="AG139" s="281">
        <f t="shared" si="342"/>
        <v>0</v>
      </c>
      <c r="AH139" s="281">
        <f t="shared" si="342"/>
        <v>0</v>
      </c>
      <c r="AI139" s="281">
        <f t="shared" si="342"/>
        <v>0</v>
      </c>
      <c r="AJ139" s="281">
        <f t="shared" si="342"/>
        <v>0</v>
      </c>
      <c r="AK139" s="281">
        <f t="shared" si="342"/>
        <v>0</v>
      </c>
      <c r="AL139" s="281">
        <f t="shared" si="342"/>
        <v>0</v>
      </c>
      <c r="AM139" s="281">
        <f t="shared" si="342"/>
        <v>0</v>
      </c>
      <c r="AN139" s="281">
        <f t="shared" si="342"/>
        <v>0</v>
      </c>
      <c r="AO139" s="281">
        <f t="shared" si="342"/>
        <v>0</v>
      </c>
      <c r="AP139" s="281">
        <f t="shared" si="342"/>
        <v>0</v>
      </c>
      <c r="AQ139" s="281">
        <f t="shared" si="342"/>
        <v>0</v>
      </c>
      <c r="AR139" s="281">
        <f t="shared" si="342"/>
        <v>0</v>
      </c>
      <c r="AS139" s="281">
        <f t="shared" si="342"/>
        <v>0</v>
      </c>
      <c r="AT139" s="281">
        <f t="shared" si="342"/>
        <v>0</v>
      </c>
      <c r="AU139" s="281">
        <f t="shared" si="342"/>
        <v>0</v>
      </c>
      <c r="AV139" s="281">
        <f t="shared" si="342"/>
        <v>0</v>
      </c>
      <c r="AW139" s="281">
        <f t="shared" si="342"/>
        <v>0</v>
      </c>
      <c r="AX139" s="281">
        <f t="shared" si="342"/>
        <v>0</v>
      </c>
      <c r="AY139" s="281">
        <f t="shared" si="342"/>
        <v>0</v>
      </c>
      <c r="AZ139" s="281">
        <f t="shared" si="342"/>
        <v>0</v>
      </c>
      <c r="BA139" s="281">
        <f t="shared" si="342"/>
        <v>0</v>
      </c>
      <c r="BB139" s="281">
        <f t="shared" si="342"/>
        <v>0</v>
      </c>
      <c r="BC139" s="281">
        <f t="shared" si="342"/>
        <v>0</v>
      </c>
      <c r="BD139" s="281">
        <f t="shared" si="342"/>
        <v>0</v>
      </c>
      <c r="BE139" s="281">
        <f t="shared" si="342"/>
        <v>0</v>
      </c>
      <c r="BF139" s="281">
        <f t="shared" si="342"/>
        <v>0</v>
      </c>
      <c r="BG139" s="281">
        <f t="shared" si="342"/>
        <v>0</v>
      </c>
      <c r="BH139" s="281">
        <f t="shared" si="342"/>
        <v>0</v>
      </c>
      <c r="BI139" s="281">
        <f t="shared" si="342"/>
        <v>0</v>
      </c>
      <c r="BJ139" s="281">
        <f t="shared" si="342"/>
        <v>0</v>
      </c>
      <c r="BK139" s="281">
        <f t="shared" si="342"/>
        <v>0</v>
      </c>
      <c r="BL139" s="281">
        <f t="shared" si="342"/>
        <v>0</v>
      </c>
      <c r="BM139" s="281">
        <f t="shared" si="342"/>
        <v>0</v>
      </c>
      <c r="BN139" s="281">
        <f t="shared" si="342"/>
        <v>0</v>
      </c>
      <c r="BO139" s="281">
        <f t="shared" si="342"/>
        <v>0</v>
      </c>
      <c r="BP139" s="281">
        <f t="shared" si="342"/>
        <v>0</v>
      </c>
      <c r="BQ139" s="281">
        <f t="shared" si="342"/>
        <v>0</v>
      </c>
      <c r="BR139" s="281">
        <f t="shared" si="342"/>
        <v>0</v>
      </c>
      <c r="BS139" s="281">
        <f t="shared" si="342"/>
        <v>0</v>
      </c>
      <c r="BT139" s="281">
        <f t="shared" si="342"/>
        <v>0</v>
      </c>
      <c r="BU139" s="281">
        <f t="shared" si="342"/>
        <v>0</v>
      </c>
      <c r="BV139" s="281">
        <f t="shared" ref="BV139:EG139" si="343">BV137/12</f>
        <v>0</v>
      </c>
      <c r="BW139" s="281">
        <f t="shared" si="343"/>
        <v>0</v>
      </c>
      <c r="BX139" s="281">
        <f t="shared" si="343"/>
        <v>0</v>
      </c>
      <c r="BY139" s="281">
        <f t="shared" si="343"/>
        <v>0</v>
      </c>
      <c r="BZ139" s="281">
        <f t="shared" si="343"/>
        <v>0</v>
      </c>
      <c r="CA139" s="281">
        <f t="shared" si="343"/>
        <v>0</v>
      </c>
      <c r="CB139" s="281">
        <f t="shared" si="343"/>
        <v>0</v>
      </c>
      <c r="CC139" s="281">
        <f t="shared" si="343"/>
        <v>0</v>
      </c>
      <c r="CD139" s="281">
        <f t="shared" si="343"/>
        <v>0</v>
      </c>
      <c r="CE139" s="281">
        <f t="shared" si="343"/>
        <v>0</v>
      </c>
      <c r="CF139" s="281">
        <f t="shared" si="343"/>
        <v>0</v>
      </c>
      <c r="CG139" s="281">
        <f t="shared" si="343"/>
        <v>0</v>
      </c>
      <c r="CH139" s="281">
        <f t="shared" si="343"/>
        <v>0</v>
      </c>
      <c r="CI139" s="281">
        <f t="shared" si="343"/>
        <v>0</v>
      </c>
      <c r="CJ139" s="281">
        <f t="shared" si="343"/>
        <v>0</v>
      </c>
      <c r="CK139" s="281">
        <f t="shared" si="343"/>
        <v>0</v>
      </c>
      <c r="CL139" s="281">
        <f t="shared" si="343"/>
        <v>0</v>
      </c>
      <c r="CM139" s="281">
        <f t="shared" si="343"/>
        <v>0</v>
      </c>
      <c r="CN139" s="281">
        <f t="shared" si="343"/>
        <v>0</v>
      </c>
      <c r="CO139" s="281">
        <f t="shared" si="343"/>
        <v>0</v>
      </c>
      <c r="CP139" s="281">
        <f t="shared" si="343"/>
        <v>0</v>
      </c>
      <c r="CQ139" s="281">
        <f t="shared" si="343"/>
        <v>0</v>
      </c>
      <c r="CR139" s="281">
        <f t="shared" si="343"/>
        <v>0</v>
      </c>
      <c r="CS139" s="281">
        <f t="shared" si="343"/>
        <v>0</v>
      </c>
      <c r="CT139" s="281">
        <f t="shared" si="343"/>
        <v>0</v>
      </c>
      <c r="CU139" s="281">
        <f t="shared" si="343"/>
        <v>0</v>
      </c>
      <c r="CV139" s="281">
        <f t="shared" si="343"/>
        <v>0</v>
      </c>
      <c r="CW139" s="281">
        <f t="shared" si="343"/>
        <v>0</v>
      </c>
      <c r="CX139" s="281">
        <f t="shared" si="343"/>
        <v>0</v>
      </c>
      <c r="CY139" s="281">
        <f t="shared" si="343"/>
        <v>0</v>
      </c>
      <c r="CZ139" s="281">
        <f t="shared" si="343"/>
        <v>0</v>
      </c>
      <c r="DA139" s="281">
        <f t="shared" si="343"/>
        <v>0</v>
      </c>
      <c r="DB139" s="281">
        <f t="shared" si="343"/>
        <v>0</v>
      </c>
      <c r="DC139" s="281">
        <f t="shared" si="343"/>
        <v>0</v>
      </c>
      <c r="DD139" s="281">
        <f t="shared" si="343"/>
        <v>0</v>
      </c>
      <c r="DE139" s="281">
        <f t="shared" si="343"/>
        <v>0</v>
      </c>
      <c r="DF139" s="281">
        <f t="shared" si="343"/>
        <v>0</v>
      </c>
      <c r="DG139" s="281">
        <f t="shared" si="343"/>
        <v>0</v>
      </c>
      <c r="DH139" s="281">
        <f t="shared" si="343"/>
        <v>0</v>
      </c>
      <c r="DI139" s="281">
        <f t="shared" si="343"/>
        <v>0</v>
      </c>
      <c r="DJ139" s="281">
        <f t="shared" si="343"/>
        <v>0</v>
      </c>
      <c r="DK139" s="281">
        <f t="shared" si="343"/>
        <v>0</v>
      </c>
      <c r="DL139" s="281">
        <f t="shared" si="343"/>
        <v>0</v>
      </c>
      <c r="DM139" s="281">
        <f t="shared" si="343"/>
        <v>0</v>
      </c>
      <c r="DN139" s="281">
        <f t="shared" si="343"/>
        <v>0</v>
      </c>
      <c r="DO139" s="281">
        <f t="shared" si="343"/>
        <v>0</v>
      </c>
      <c r="DP139" s="281">
        <f t="shared" si="343"/>
        <v>0</v>
      </c>
      <c r="DQ139" s="281">
        <f t="shared" si="343"/>
        <v>0</v>
      </c>
      <c r="DR139" s="281">
        <f t="shared" si="343"/>
        <v>0</v>
      </c>
      <c r="DS139" s="281">
        <f t="shared" si="343"/>
        <v>0</v>
      </c>
      <c r="DT139" s="281">
        <f t="shared" si="343"/>
        <v>0</v>
      </c>
      <c r="DU139" s="281">
        <f t="shared" si="343"/>
        <v>0</v>
      </c>
      <c r="DV139" s="281">
        <f t="shared" si="343"/>
        <v>0</v>
      </c>
      <c r="DW139" s="281">
        <f t="shared" si="343"/>
        <v>0</v>
      </c>
      <c r="DX139" s="281">
        <f t="shared" si="343"/>
        <v>0</v>
      </c>
      <c r="DY139" s="281">
        <f t="shared" si="343"/>
        <v>0</v>
      </c>
      <c r="DZ139" s="281">
        <f t="shared" si="343"/>
        <v>0</v>
      </c>
      <c r="EA139" s="281">
        <f t="shared" si="343"/>
        <v>0</v>
      </c>
      <c r="EB139" s="281">
        <f t="shared" si="343"/>
        <v>0</v>
      </c>
      <c r="EC139" s="281">
        <f t="shared" si="343"/>
        <v>0</v>
      </c>
      <c r="ED139" s="281">
        <f t="shared" si="343"/>
        <v>0</v>
      </c>
      <c r="EE139" s="281">
        <f t="shared" si="343"/>
        <v>0</v>
      </c>
      <c r="EF139" s="281">
        <f t="shared" si="343"/>
        <v>0</v>
      </c>
      <c r="EG139" s="281">
        <f t="shared" si="343"/>
        <v>0</v>
      </c>
      <c r="EH139" s="281">
        <f t="shared" ref="EH139:GS139" si="344">EH137/12</f>
        <v>0</v>
      </c>
      <c r="EI139" s="281">
        <f t="shared" si="344"/>
        <v>0</v>
      </c>
      <c r="EJ139" s="281">
        <f t="shared" si="344"/>
        <v>0</v>
      </c>
      <c r="EK139" s="281">
        <f t="shared" si="344"/>
        <v>0</v>
      </c>
      <c r="EL139" s="281">
        <f t="shared" si="344"/>
        <v>0</v>
      </c>
      <c r="EM139" s="281">
        <f t="shared" si="344"/>
        <v>0</v>
      </c>
      <c r="EN139" s="281">
        <f t="shared" si="344"/>
        <v>0</v>
      </c>
      <c r="EO139" s="281">
        <f t="shared" si="344"/>
        <v>0</v>
      </c>
      <c r="EP139" s="281">
        <f t="shared" si="344"/>
        <v>0</v>
      </c>
      <c r="EQ139" s="281">
        <f t="shared" si="344"/>
        <v>0</v>
      </c>
      <c r="ER139" s="281">
        <f t="shared" si="344"/>
        <v>0</v>
      </c>
      <c r="ES139" s="281">
        <f t="shared" si="344"/>
        <v>0</v>
      </c>
      <c r="ET139" s="281">
        <f t="shared" si="344"/>
        <v>0</v>
      </c>
      <c r="EU139" s="281">
        <f t="shared" si="344"/>
        <v>0</v>
      </c>
      <c r="EV139" s="281">
        <f t="shared" si="344"/>
        <v>0</v>
      </c>
      <c r="EW139" s="281">
        <f t="shared" si="344"/>
        <v>0</v>
      </c>
      <c r="EX139" s="281">
        <f t="shared" si="344"/>
        <v>0</v>
      </c>
      <c r="EY139" s="281">
        <f t="shared" si="344"/>
        <v>0</v>
      </c>
      <c r="EZ139" s="281">
        <f t="shared" si="344"/>
        <v>0</v>
      </c>
      <c r="FA139" s="281">
        <f t="shared" si="344"/>
        <v>0</v>
      </c>
      <c r="FB139" s="281">
        <f t="shared" si="344"/>
        <v>0</v>
      </c>
      <c r="FC139" s="281">
        <f t="shared" si="344"/>
        <v>0</v>
      </c>
      <c r="FD139" s="281">
        <f t="shared" si="344"/>
        <v>0</v>
      </c>
      <c r="FE139" s="281">
        <f t="shared" si="344"/>
        <v>0</v>
      </c>
      <c r="FF139" s="281">
        <f t="shared" si="344"/>
        <v>0</v>
      </c>
      <c r="FG139" s="281">
        <f t="shared" si="344"/>
        <v>0</v>
      </c>
      <c r="FH139" s="281">
        <f t="shared" si="344"/>
        <v>0</v>
      </c>
      <c r="FI139" s="281">
        <f t="shared" si="344"/>
        <v>0</v>
      </c>
      <c r="FJ139" s="281">
        <f t="shared" si="344"/>
        <v>0</v>
      </c>
      <c r="FK139" s="281">
        <f t="shared" si="344"/>
        <v>0</v>
      </c>
      <c r="FL139" s="281">
        <f t="shared" si="344"/>
        <v>0</v>
      </c>
      <c r="FM139" s="281">
        <f t="shared" si="344"/>
        <v>0</v>
      </c>
      <c r="FN139" s="281">
        <f t="shared" si="344"/>
        <v>0</v>
      </c>
      <c r="FO139" s="281">
        <f t="shared" si="344"/>
        <v>0</v>
      </c>
      <c r="FP139" s="281">
        <f t="shared" si="344"/>
        <v>0</v>
      </c>
      <c r="FQ139" s="281">
        <f t="shared" si="344"/>
        <v>0</v>
      </c>
      <c r="FR139" s="281">
        <f t="shared" si="344"/>
        <v>0</v>
      </c>
      <c r="FS139" s="281">
        <f t="shared" si="344"/>
        <v>0</v>
      </c>
      <c r="FT139" s="281">
        <f t="shared" si="344"/>
        <v>0</v>
      </c>
      <c r="FU139" s="281">
        <f t="shared" si="344"/>
        <v>0</v>
      </c>
      <c r="FV139" s="281">
        <f t="shared" si="344"/>
        <v>0</v>
      </c>
      <c r="FW139" s="281">
        <f t="shared" si="344"/>
        <v>0</v>
      </c>
      <c r="FX139" s="281">
        <f t="shared" si="344"/>
        <v>0</v>
      </c>
      <c r="FY139" s="281">
        <f t="shared" si="344"/>
        <v>0</v>
      </c>
      <c r="FZ139" s="281">
        <f t="shared" si="344"/>
        <v>0</v>
      </c>
      <c r="GA139" s="281">
        <f t="shared" si="344"/>
        <v>0</v>
      </c>
      <c r="GB139" s="281">
        <f t="shared" si="344"/>
        <v>0</v>
      </c>
      <c r="GC139" s="281">
        <f t="shared" si="344"/>
        <v>0</v>
      </c>
      <c r="GD139" s="281">
        <f t="shared" si="344"/>
        <v>0</v>
      </c>
      <c r="GE139" s="281">
        <f t="shared" si="344"/>
        <v>0</v>
      </c>
      <c r="GF139" s="281">
        <f t="shared" si="344"/>
        <v>0</v>
      </c>
      <c r="GG139" s="281">
        <f t="shared" si="344"/>
        <v>0</v>
      </c>
      <c r="GH139" s="281">
        <f t="shared" si="344"/>
        <v>0</v>
      </c>
      <c r="GI139" s="281">
        <f t="shared" si="344"/>
        <v>0</v>
      </c>
      <c r="GJ139" s="281">
        <f t="shared" si="344"/>
        <v>0</v>
      </c>
      <c r="GK139" s="281">
        <f t="shared" si="344"/>
        <v>0</v>
      </c>
      <c r="GL139" s="281">
        <f t="shared" si="344"/>
        <v>0</v>
      </c>
      <c r="GM139" s="281">
        <f t="shared" si="344"/>
        <v>0</v>
      </c>
      <c r="GN139" s="281">
        <f t="shared" si="344"/>
        <v>0</v>
      </c>
      <c r="GO139" s="281">
        <f t="shared" si="344"/>
        <v>0</v>
      </c>
      <c r="GP139" s="281">
        <f t="shared" si="344"/>
        <v>0</v>
      </c>
      <c r="GQ139" s="281">
        <f t="shared" si="344"/>
        <v>0</v>
      </c>
      <c r="GR139" s="281">
        <f t="shared" si="344"/>
        <v>0</v>
      </c>
      <c r="GS139" s="281">
        <f t="shared" si="344"/>
        <v>0</v>
      </c>
      <c r="GT139" s="281">
        <f t="shared" ref="GT139:JE139" si="345">GT137/12</f>
        <v>0</v>
      </c>
      <c r="GU139" s="281">
        <f t="shared" si="345"/>
        <v>0</v>
      </c>
      <c r="GV139" s="281">
        <f t="shared" si="345"/>
        <v>0</v>
      </c>
      <c r="GW139" s="281">
        <f t="shared" si="345"/>
        <v>0</v>
      </c>
      <c r="GX139" s="281">
        <f t="shared" si="345"/>
        <v>0</v>
      </c>
      <c r="GY139" s="281">
        <f t="shared" si="345"/>
        <v>0</v>
      </c>
      <c r="GZ139" s="281">
        <f t="shared" si="345"/>
        <v>0</v>
      </c>
      <c r="HA139" s="281">
        <f t="shared" si="345"/>
        <v>0</v>
      </c>
      <c r="HB139" s="281">
        <f t="shared" si="345"/>
        <v>0</v>
      </c>
      <c r="HC139" s="281">
        <f t="shared" si="345"/>
        <v>0</v>
      </c>
      <c r="HD139" s="281">
        <f t="shared" si="345"/>
        <v>0</v>
      </c>
      <c r="HE139" s="281">
        <f t="shared" si="345"/>
        <v>0</v>
      </c>
      <c r="HF139" s="281">
        <f t="shared" si="345"/>
        <v>0</v>
      </c>
      <c r="HG139" s="281">
        <f t="shared" si="345"/>
        <v>0</v>
      </c>
      <c r="HH139" s="281">
        <f t="shared" si="345"/>
        <v>0</v>
      </c>
      <c r="HI139" s="281">
        <f t="shared" si="345"/>
        <v>0</v>
      </c>
      <c r="HJ139" s="281">
        <f t="shared" si="345"/>
        <v>0</v>
      </c>
      <c r="HK139" s="281">
        <f t="shared" si="345"/>
        <v>0</v>
      </c>
      <c r="HL139" s="281">
        <f t="shared" si="345"/>
        <v>0</v>
      </c>
      <c r="HM139" s="281">
        <f t="shared" si="345"/>
        <v>0</v>
      </c>
      <c r="HN139" s="281">
        <f t="shared" si="345"/>
        <v>0</v>
      </c>
      <c r="HO139" s="281">
        <f t="shared" si="345"/>
        <v>0</v>
      </c>
      <c r="HP139" s="281">
        <f t="shared" si="345"/>
        <v>0</v>
      </c>
      <c r="HQ139" s="281">
        <f t="shared" si="345"/>
        <v>0</v>
      </c>
      <c r="HR139" s="281">
        <f t="shared" si="345"/>
        <v>0</v>
      </c>
      <c r="HS139" s="281">
        <f t="shared" si="345"/>
        <v>0</v>
      </c>
      <c r="HT139" s="281">
        <f t="shared" si="345"/>
        <v>0</v>
      </c>
      <c r="HU139" s="281">
        <f t="shared" si="345"/>
        <v>0</v>
      </c>
      <c r="HV139" s="281">
        <f t="shared" si="345"/>
        <v>0</v>
      </c>
      <c r="HW139" s="281">
        <f t="shared" si="345"/>
        <v>0</v>
      </c>
      <c r="HX139" s="281">
        <f t="shared" si="345"/>
        <v>0</v>
      </c>
      <c r="HY139" s="281">
        <f t="shared" si="345"/>
        <v>0</v>
      </c>
      <c r="HZ139" s="281">
        <f t="shared" si="345"/>
        <v>0</v>
      </c>
      <c r="IA139" s="281">
        <f t="shared" si="345"/>
        <v>0</v>
      </c>
      <c r="IB139" s="281">
        <f t="shared" si="345"/>
        <v>0</v>
      </c>
      <c r="IC139" s="281">
        <f t="shared" si="345"/>
        <v>0</v>
      </c>
      <c r="ID139" s="281">
        <f t="shared" si="345"/>
        <v>0</v>
      </c>
      <c r="IE139" s="281">
        <f t="shared" si="345"/>
        <v>0</v>
      </c>
      <c r="IF139" s="281">
        <f t="shared" si="345"/>
        <v>0</v>
      </c>
      <c r="IG139" s="281">
        <f t="shared" si="345"/>
        <v>0</v>
      </c>
      <c r="IH139" s="281">
        <f t="shared" si="345"/>
        <v>0</v>
      </c>
      <c r="II139" s="281">
        <f t="shared" si="345"/>
        <v>0</v>
      </c>
      <c r="IJ139" s="281">
        <f t="shared" si="345"/>
        <v>0</v>
      </c>
      <c r="IK139" s="281">
        <f t="shared" si="345"/>
        <v>0</v>
      </c>
      <c r="IL139" s="281">
        <f t="shared" si="345"/>
        <v>0</v>
      </c>
      <c r="IM139" s="281">
        <f t="shared" si="345"/>
        <v>0</v>
      </c>
      <c r="IN139" s="281">
        <f t="shared" si="345"/>
        <v>0</v>
      </c>
      <c r="IO139" s="281">
        <f t="shared" si="345"/>
        <v>0</v>
      </c>
      <c r="IP139" s="281">
        <f t="shared" si="345"/>
        <v>0</v>
      </c>
      <c r="IQ139" s="281">
        <f t="shared" si="345"/>
        <v>0</v>
      </c>
      <c r="IR139" s="281">
        <f t="shared" si="345"/>
        <v>0</v>
      </c>
      <c r="IS139" s="281">
        <f t="shared" si="345"/>
        <v>0</v>
      </c>
      <c r="IT139" s="281">
        <f t="shared" si="345"/>
        <v>0</v>
      </c>
      <c r="IU139" s="281">
        <f t="shared" si="345"/>
        <v>0</v>
      </c>
      <c r="IV139" s="281">
        <f t="shared" si="345"/>
        <v>0</v>
      </c>
      <c r="IW139" s="281">
        <f t="shared" si="345"/>
        <v>0</v>
      </c>
      <c r="IX139" s="281">
        <f t="shared" si="345"/>
        <v>0</v>
      </c>
      <c r="IY139" s="281">
        <f t="shared" si="345"/>
        <v>0</v>
      </c>
      <c r="IZ139" s="281">
        <f t="shared" si="345"/>
        <v>0</v>
      </c>
      <c r="JA139" s="281">
        <f t="shared" si="345"/>
        <v>0</v>
      </c>
      <c r="JB139" s="281">
        <f t="shared" si="345"/>
        <v>0</v>
      </c>
      <c r="JC139" s="281">
        <f t="shared" si="345"/>
        <v>0</v>
      </c>
      <c r="JD139" s="281">
        <f t="shared" si="345"/>
        <v>0</v>
      </c>
      <c r="JE139" s="281">
        <f t="shared" si="345"/>
        <v>0</v>
      </c>
      <c r="JF139" s="281">
        <f t="shared" ref="JF139:JL139" si="346">JF137/12</f>
        <v>0</v>
      </c>
      <c r="JG139" s="281">
        <f t="shared" si="346"/>
        <v>0</v>
      </c>
      <c r="JH139" s="281">
        <f t="shared" si="346"/>
        <v>0</v>
      </c>
      <c r="JI139" s="281">
        <f t="shared" si="346"/>
        <v>0</v>
      </c>
      <c r="JJ139" s="281">
        <f t="shared" si="346"/>
        <v>0</v>
      </c>
      <c r="JK139" s="281">
        <f t="shared" si="346"/>
        <v>0</v>
      </c>
      <c r="JL139" s="281">
        <f t="shared" si="346"/>
        <v>0</v>
      </c>
      <c r="JM139" s="92" t="s">
        <v>321</v>
      </c>
    </row>
    <row r="140" spans="4:16373" x14ac:dyDescent="0.25">
      <c r="D140" s="92" t="s">
        <v>26</v>
      </c>
      <c r="E140" s="269">
        <f>G103</f>
        <v>0</v>
      </c>
      <c r="F140" s="92" t="s">
        <v>22</v>
      </c>
      <c r="G140" s="265">
        <f>SUM(I140:JL140)</f>
        <v>0</v>
      </c>
      <c r="H140" s="231"/>
      <c r="I140" s="330">
        <f t="shared" ref="I140:BT140" si="347">IF(I129=1, I138*$E$140,0)</f>
        <v>0</v>
      </c>
      <c r="J140" s="330">
        <f t="shared" si="347"/>
        <v>0</v>
      </c>
      <c r="K140" s="330">
        <f t="shared" si="347"/>
        <v>0</v>
      </c>
      <c r="L140" s="330">
        <f t="shared" si="347"/>
        <v>0</v>
      </c>
      <c r="M140" s="330">
        <f t="shared" si="347"/>
        <v>0</v>
      </c>
      <c r="N140" s="330">
        <f t="shared" si="347"/>
        <v>0</v>
      </c>
      <c r="O140" s="330">
        <f t="shared" si="347"/>
        <v>0</v>
      </c>
      <c r="P140" s="330">
        <f t="shared" si="347"/>
        <v>0</v>
      </c>
      <c r="Q140" s="330">
        <f t="shared" si="347"/>
        <v>0</v>
      </c>
      <c r="R140" s="330">
        <f t="shared" si="347"/>
        <v>0</v>
      </c>
      <c r="S140" s="330">
        <f t="shared" si="347"/>
        <v>0</v>
      </c>
      <c r="T140" s="330">
        <f t="shared" si="347"/>
        <v>0</v>
      </c>
      <c r="U140" s="330">
        <f t="shared" si="347"/>
        <v>0</v>
      </c>
      <c r="V140" s="330">
        <f t="shared" si="347"/>
        <v>0</v>
      </c>
      <c r="W140" s="330">
        <f t="shared" si="347"/>
        <v>0</v>
      </c>
      <c r="X140" s="330">
        <f t="shared" si="347"/>
        <v>0</v>
      </c>
      <c r="Y140" s="330">
        <f t="shared" si="347"/>
        <v>0</v>
      </c>
      <c r="Z140" s="330">
        <f t="shared" si="347"/>
        <v>0</v>
      </c>
      <c r="AA140" s="330">
        <f t="shared" si="347"/>
        <v>0</v>
      </c>
      <c r="AB140" s="330">
        <f t="shared" si="347"/>
        <v>0</v>
      </c>
      <c r="AC140" s="330">
        <f t="shared" si="347"/>
        <v>0</v>
      </c>
      <c r="AD140" s="330">
        <f t="shared" si="347"/>
        <v>0</v>
      </c>
      <c r="AE140" s="330">
        <f t="shared" si="347"/>
        <v>0</v>
      </c>
      <c r="AF140" s="330">
        <f t="shared" si="347"/>
        <v>0</v>
      </c>
      <c r="AG140" s="330">
        <f t="shared" si="347"/>
        <v>0</v>
      </c>
      <c r="AH140" s="330">
        <f t="shared" si="347"/>
        <v>0</v>
      </c>
      <c r="AI140" s="330">
        <f t="shared" si="347"/>
        <v>0</v>
      </c>
      <c r="AJ140" s="330">
        <f t="shared" si="347"/>
        <v>0</v>
      </c>
      <c r="AK140" s="330">
        <f t="shared" si="347"/>
        <v>0</v>
      </c>
      <c r="AL140" s="330">
        <f t="shared" si="347"/>
        <v>0</v>
      </c>
      <c r="AM140" s="330">
        <f t="shared" si="347"/>
        <v>0</v>
      </c>
      <c r="AN140" s="330">
        <f t="shared" si="347"/>
        <v>0</v>
      </c>
      <c r="AO140" s="330">
        <f t="shared" si="347"/>
        <v>0</v>
      </c>
      <c r="AP140" s="330">
        <f t="shared" si="347"/>
        <v>0</v>
      </c>
      <c r="AQ140" s="330">
        <f t="shared" si="347"/>
        <v>0</v>
      </c>
      <c r="AR140" s="330">
        <f t="shared" si="347"/>
        <v>0</v>
      </c>
      <c r="AS140" s="330">
        <f t="shared" si="347"/>
        <v>0</v>
      </c>
      <c r="AT140" s="330">
        <f t="shared" si="347"/>
        <v>0</v>
      </c>
      <c r="AU140" s="330">
        <f t="shared" si="347"/>
        <v>0</v>
      </c>
      <c r="AV140" s="330">
        <f t="shared" si="347"/>
        <v>0</v>
      </c>
      <c r="AW140" s="330">
        <f t="shared" si="347"/>
        <v>0</v>
      </c>
      <c r="AX140" s="330">
        <f t="shared" si="347"/>
        <v>0</v>
      </c>
      <c r="AY140" s="330">
        <f t="shared" si="347"/>
        <v>0</v>
      </c>
      <c r="AZ140" s="330">
        <f t="shared" si="347"/>
        <v>0</v>
      </c>
      <c r="BA140" s="330">
        <f t="shared" si="347"/>
        <v>0</v>
      </c>
      <c r="BB140" s="330">
        <f t="shared" si="347"/>
        <v>0</v>
      </c>
      <c r="BC140" s="330">
        <f t="shared" si="347"/>
        <v>0</v>
      </c>
      <c r="BD140" s="330">
        <f t="shared" si="347"/>
        <v>0</v>
      </c>
      <c r="BE140" s="330">
        <f t="shared" si="347"/>
        <v>0</v>
      </c>
      <c r="BF140" s="330">
        <f t="shared" si="347"/>
        <v>0</v>
      </c>
      <c r="BG140" s="330">
        <f t="shared" si="347"/>
        <v>0</v>
      </c>
      <c r="BH140" s="330">
        <f t="shared" si="347"/>
        <v>0</v>
      </c>
      <c r="BI140" s="330">
        <f t="shared" si="347"/>
        <v>0</v>
      </c>
      <c r="BJ140" s="330">
        <f t="shared" si="347"/>
        <v>0</v>
      </c>
      <c r="BK140" s="330">
        <f t="shared" si="347"/>
        <v>0</v>
      </c>
      <c r="BL140" s="330">
        <f t="shared" si="347"/>
        <v>0</v>
      </c>
      <c r="BM140" s="330">
        <f t="shared" si="347"/>
        <v>0</v>
      </c>
      <c r="BN140" s="330">
        <f t="shared" si="347"/>
        <v>0</v>
      </c>
      <c r="BO140" s="330">
        <f t="shared" si="347"/>
        <v>0</v>
      </c>
      <c r="BP140" s="330">
        <f t="shared" si="347"/>
        <v>0</v>
      </c>
      <c r="BQ140" s="330">
        <f t="shared" si="347"/>
        <v>0</v>
      </c>
      <c r="BR140" s="330">
        <f t="shared" si="347"/>
        <v>0</v>
      </c>
      <c r="BS140" s="330">
        <f t="shared" si="347"/>
        <v>0</v>
      </c>
      <c r="BT140" s="330">
        <f t="shared" si="347"/>
        <v>0</v>
      </c>
      <c r="BU140" s="330">
        <f t="shared" ref="BU140:EF140" si="348">IF(BU129=1, BU138*$E$140,0)</f>
        <v>0</v>
      </c>
      <c r="BV140" s="330">
        <f t="shared" si="348"/>
        <v>0</v>
      </c>
      <c r="BW140" s="330">
        <f t="shared" si="348"/>
        <v>0</v>
      </c>
      <c r="BX140" s="330">
        <f t="shared" si="348"/>
        <v>0</v>
      </c>
      <c r="BY140" s="330">
        <f t="shared" si="348"/>
        <v>0</v>
      </c>
      <c r="BZ140" s="330">
        <f t="shared" si="348"/>
        <v>0</v>
      </c>
      <c r="CA140" s="330">
        <f t="shared" si="348"/>
        <v>0</v>
      </c>
      <c r="CB140" s="330">
        <f t="shared" si="348"/>
        <v>0</v>
      </c>
      <c r="CC140" s="330">
        <f t="shared" si="348"/>
        <v>0</v>
      </c>
      <c r="CD140" s="330">
        <f t="shared" si="348"/>
        <v>0</v>
      </c>
      <c r="CE140" s="330">
        <f t="shared" si="348"/>
        <v>0</v>
      </c>
      <c r="CF140" s="330">
        <f t="shared" si="348"/>
        <v>0</v>
      </c>
      <c r="CG140" s="330">
        <f t="shared" si="348"/>
        <v>0</v>
      </c>
      <c r="CH140" s="330">
        <f t="shared" si="348"/>
        <v>0</v>
      </c>
      <c r="CI140" s="330">
        <f t="shared" si="348"/>
        <v>0</v>
      </c>
      <c r="CJ140" s="330">
        <f t="shared" si="348"/>
        <v>0</v>
      </c>
      <c r="CK140" s="330">
        <f t="shared" si="348"/>
        <v>0</v>
      </c>
      <c r="CL140" s="330">
        <f t="shared" si="348"/>
        <v>0</v>
      </c>
      <c r="CM140" s="330">
        <f t="shared" si="348"/>
        <v>0</v>
      </c>
      <c r="CN140" s="330">
        <f t="shared" si="348"/>
        <v>0</v>
      </c>
      <c r="CO140" s="330">
        <f t="shared" si="348"/>
        <v>0</v>
      </c>
      <c r="CP140" s="330">
        <f t="shared" si="348"/>
        <v>0</v>
      </c>
      <c r="CQ140" s="330">
        <f t="shared" si="348"/>
        <v>0</v>
      </c>
      <c r="CR140" s="330">
        <f t="shared" si="348"/>
        <v>0</v>
      </c>
      <c r="CS140" s="330">
        <f t="shared" si="348"/>
        <v>0</v>
      </c>
      <c r="CT140" s="330">
        <f t="shared" si="348"/>
        <v>0</v>
      </c>
      <c r="CU140" s="330">
        <f t="shared" si="348"/>
        <v>0</v>
      </c>
      <c r="CV140" s="330">
        <f t="shared" si="348"/>
        <v>0</v>
      </c>
      <c r="CW140" s="330">
        <f t="shared" si="348"/>
        <v>0</v>
      </c>
      <c r="CX140" s="330">
        <f t="shared" si="348"/>
        <v>0</v>
      </c>
      <c r="CY140" s="330">
        <f t="shared" si="348"/>
        <v>0</v>
      </c>
      <c r="CZ140" s="330">
        <f t="shared" si="348"/>
        <v>0</v>
      </c>
      <c r="DA140" s="330">
        <f t="shared" si="348"/>
        <v>0</v>
      </c>
      <c r="DB140" s="330">
        <f t="shared" si="348"/>
        <v>0</v>
      </c>
      <c r="DC140" s="330">
        <f t="shared" si="348"/>
        <v>0</v>
      </c>
      <c r="DD140" s="330">
        <f t="shared" si="348"/>
        <v>0</v>
      </c>
      <c r="DE140" s="330">
        <f t="shared" si="348"/>
        <v>0</v>
      </c>
      <c r="DF140" s="330">
        <f t="shared" si="348"/>
        <v>0</v>
      </c>
      <c r="DG140" s="330">
        <f t="shared" si="348"/>
        <v>0</v>
      </c>
      <c r="DH140" s="330">
        <f t="shared" si="348"/>
        <v>0</v>
      </c>
      <c r="DI140" s="330">
        <f t="shared" si="348"/>
        <v>0</v>
      </c>
      <c r="DJ140" s="330">
        <f t="shared" si="348"/>
        <v>0</v>
      </c>
      <c r="DK140" s="330">
        <f t="shared" si="348"/>
        <v>0</v>
      </c>
      <c r="DL140" s="330">
        <f t="shared" si="348"/>
        <v>0</v>
      </c>
      <c r="DM140" s="330">
        <f t="shared" si="348"/>
        <v>0</v>
      </c>
      <c r="DN140" s="330">
        <f t="shared" si="348"/>
        <v>0</v>
      </c>
      <c r="DO140" s="330">
        <f t="shared" si="348"/>
        <v>0</v>
      </c>
      <c r="DP140" s="330">
        <f t="shared" si="348"/>
        <v>0</v>
      </c>
      <c r="DQ140" s="330">
        <f t="shared" si="348"/>
        <v>0</v>
      </c>
      <c r="DR140" s="330">
        <f t="shared" si="348"/>
        <v>0</v>
      </c>
      <c r="DS140" s="330">
        <f t="shared" si="348"/>
        <v>0</v>
      </c>
      <c r="DT140" s="330">
        <f t="shared" si="348"/>
        <v>0</v>
      </c>
      <c r="DU140" s="330">
        <f t="shared" si="348"/>
        <v>0</v>
      </c>
      <c r="DV140" s="330">
        <f t="shared" si="348"/>
        <v>0</v>
      </c>
      <c r="DW140" s="330">
        <f t="shared" si="348"/>
        <v>0</v>
      </c>
      <c r="DX140" s="330">
        <f t="shared" si="348"/>
        <v>0</v>
      </c>
      <c r="DY140" s="330">
        <f t="shared" si="348"/>
        <v>0</v>
      </c>
      <c r="DZ140" s="330">
        <f t="shared" si="348"/>
        <v>0</v>
      </c>
      <c r="EA140" s="330">
        <f t="shared" si="348"/>
        <v>0</v>
      </c>
      <c r="EB140" s="330">
        <f t="shared" si="348"/>
        <v>0</v>
      </c>
      <c r="EC140" s="330">
        <f t="shared" si="348"/>
        <v>0</v>
      </c>
      <c r="ED140" s="330">
        <f t="shared" si="348"/>
        <v>0</v>
      </c>
      <c r="EE140" s="330">
        <f t="shared" si="348"/>
        <v>0</v>
      </c>
      <c r="EF140" s="330">
        <f t="shared" si="348"/>
        <v>0</v>
      </c>
      <c r="EG140" s="330">
        <f t="shared" ref="EG140:GR140" si="349">IF(EG129=1, EG138*$E$140,0)</f>
        <v>0</v>
      </c>
      <c r="EH140" s="330">
        <f t="shared" si="349"/>
        <v>0</v>
      </c>
      <c r="EI140" s="330">
        <f t="shared" si="349"/>
        <v>0</v>
      </c>
      <c r="EJ140" s="330">
        <f t="shared" si="349"/>
        <v>0</v>
      </c>
      <c r="EK140" s="330">
        <f t="shared" si="349"/>
        <v>0</v>
      </c>
      <c r="EL140" s="330">
        <f t="shared" si="349"/>
        <v>0</v>
      </c>
      <c r="EM140" s="330">
        <f t="shared" si="349"/>
        <v>0</v>
      </c>
      <c r="EN140" s="330">
        <f t="shared" si="349"/>
        <v>0</v>
      </c>
      <c r="EO140" s="330">
        <f t="shared" si="349"/>
        <v>0</v>
      </c>
      <c r="EP140" s="330">
        <f t="shared" si="349"/>
        <v>0</v>
      </c>
      <c r="EQ140" s="330">
        <f t="shared" si="349"/>
        <v>0</v>
      </c>
      <c r="ER140" s="330">
        <f t="shared" si="349"/>
        <v>0</v>
      </c>
      <c r="ES140" s="330">
        <f t="shared" si="349"/>
        <v>0</v>
      </c>
      <c r="ET140" s="330">
        <f t="shared" si="349"/>
        <v>0</v>
      </c>
      <c r="EU140" s="330">
        <f t="shared" si="349"/>
        <v>0</v>
      </c>
      <c r="EV140" s="330">
        <f t="shared" si="349"/>
        <v>0</v>
      </c>
      <c r="EW140" s="330">
        <f t="shared" si="349"/>
        <v>0</v>
      </c>
      <c r="EX140" s="330">
        <f t="shared" si="349"/>
        <v>0</v>
      </c>
      <c r="EY140" s="330">
        <f t="shared" si="349"/>
        <v>0</v>
      </c>
      <c r="EZ140" s="330">
        <f t="shared" si="349"/>
        <v>0</v>
      </c>
      <c r="FA140" s="330">
        <f t="shared" si="349"/>
        <v>0</v>
      </c>
      <c r="FB140" s="330">
        <f t="shared" si="349"/>
        <v>0</v>
      </c>
      <c r="FC140" s="330">
        <f t="shared" si="349"/>
        <v>0</v>
      </c>
      <c r="FD140" s="330">
        <f t="shared" si="349"/>
        <v>0</v>
      </c>
      <c r="FE140" s="330">
        <f t="shared" si="349"/>
        <v>0</v>
      </c>
      <c r="FF140" s="330">
        <f t="shared" si="349"/>
        <v>0</v>
      </c>
      <c r="FG140" s="330">
        <f t="shared" si="349"/>
        <v>0</v>
      </c>
      <c r="FH140" s="330">
        <f t="shared" si="349"/>
        <v>0</v>
      </c>
      <c r="FI140" s="330">
        <f t="shared" si="349"/>
        <v>0</v>
      </c>
      <c r="FJ140" s="330">
        <f t="shared" si="349"/>
        <v>0</v>
      </c>
      <c r="FK140" s="330">
        <f t="shared" si="349"/>
        <v>0</v>
      </c>
      <c r="FL140" s="330">
        <f t="shared" si="349"/>
        <v>0</v>
      </c>
      <c r="FM140" s="330">
        <f t="shared" si="349"/>
        <v>0</v>
      </c>
      <c r="FN140" s="330">
        <f t="shared" si="349"/>
        <v>0</v>
      </c>
      <c r="FO140" s="330">
        <f t="shared" si="349"/>
        <v>0</v>
      </c>
      <c r="FP140" s="330">
        <f t="shared" si="349"/>
        <v>0</v>
      </c>
      <c r="FQ140" s="330">
        <f t="shared" si="349"/>
        <v>0</v>
      </c>
      <c r="FR140" s="330">
        <f t="shared" si="349"/>
        <v>0</v>
      </c>
      <c r="FS140" s="330">
        <f t="shared" si="349"/>
        <v>0</v>
      </c>
      <c r="FT140" s="330">
        <f t="shared" si="349"/>
        <v>0</v>
      </c>
      <c r="FU140" s="330">
        <f t="shared" si="349"/>
        <v>0</v>
      </c>
      <c r="FV140" s="330">
        <f t="shared" si="349"/>
        <v>0</v>
      </c>
      <c r="FW140" s="330">
        <f t="shared" si="349"/>
        <v>0</v>
      </c>
      <c r="FX140" s="330">
        <f t="shared" si="349"/>
        <v>0</v>
      </c>
      <c r="FY140" s="330">
        <f t="shared" si="349"/>
        <v>0</v>
      </c>
      <c r="FZ140" s="330">
        <f t="shared" si="349"/>
        <v>0</v>
      </c>
      <c r="GA140" s="330">
        <f t="shared" si="349"/>
        <v>0</v>
      </c>
      <c r="GB140" s="330">
        <f t="shared" si="349"/>
        <v>0</v>
      </c>
      <c r="GC140" s="330">
        <f t="shared" si="349"/>
        <v>0</v>
      </c>
      <c r="GD140" s="330">
        <f t="shared" si="349"/>
        <v>0</v>
      </c>
      <c r="GE140" s="330">
        <f t="shared" si="349"/>
        <v>0</v>
      </c>
      <c r="GF140" s="330">
        <f t="shared" si="349"/>
        <v>0</v>
      </c>
      <c r="GG140" s="330">
        <f t="shared" si="349"/>
        <v>0</v>
      </c>
      <c r="GH140" s="330">
        <f t="shared" si="349"/>
        <v>0</v>
      </c>
      <c r="GI140" s="330">
        <f t="shared" si="349"/>
        <v>0</v>
      </c>
      <c r="GJ140" s="330">
        <f t="shared" si="349"/>
        <v>0</v>
      </c>
      <c r="GK140" s="330">
        <f t="shared" si="349"/>
        <v>0</v>
      </c>
      <c r="GL140" s="330">
        <f t="shared" si="349"/>
        <v>0</v>
      </c>
      <c r="GM140" s="330">
        <f t="shared" si="349"/>
        <v>0</v>
      </c>
      <c r="GN140" s="330">
        <f t="shared" si="349"/>
        <v>0</v>
      </c>
      <c r="GO140" s="330">
        <f t="shared" si="349"/>
        <v>0</v>
      </c>
      <c r="GP140" s="330">
        <f t="shared" si="349"/>
        <v>0</v>
      </c>
      <c r="GQ140" s="330">
        <f t="shared" si="349"/>
        <v>0</v>
      </c>
      <c r="GR140" s="330">
        <f t="shared" si="349"/>
        <v>0</v>
      </c>
      <c r="GS140" s="330">
        <f t="shared" ref="GS140:JD140" si="350">IF(GS129=1, GS138*$E$140,0)</f>
        <v>0</v>
      </c>
      <c r="GT140" s="330">
        <f t="shared" si="350"/>
        <v>0</v>
      </c>
      <c r="GU140" s="330">
        <f t="shared" si="350"/>
        <v>0</v>
      </c>
      <c r="GV140" s="330">
        <f t="shared" si="350"/>
        <v>0</v>
      </c>
      <c r="GW140" s="330">
        <f t="shared" si="350"/>
        <v>0</v>
      </c>
      <c r="GX140" s="330">
        <f t="shared" si="350"/>
        <v>0</v>
      </c>
      <c r="GY140" s="330">
        <f t="shared" si="350"/>
        <v>0</v>
      </c>
      <c r="GZ140" s="330">
        <f t="shared" si="350"/>
        <v>0</v>
      </c>
      <c r="HA140" s="330">
        <f t="shared" si="350"/>
        <v>0</v>
      </c>
      <c r="HB140" s="330">
        <f t="shared" si="350"/>
        <v>0</v>
      </c>
      <c r="HC140" s="330">
        <f t="shared" si="350"/>
        <v>0</v>
      </c>
      <c r="HD140" s="330">
        <f t="shared" si="350"/>
        <v>0</v>
      </c>
      <c r="HE140" s="330">
        <f t="shared" si="350"/>
        <v>0</v>
      </c>
      <c r="HF140" s="330">
        <f t="shared" si="350"/>
        <v>0</v>
      </c>
      <c r="HG140" s="330">
        <f t="shared" si="350"/>
        <v>0</v>
      </c>
      <c r="HH140" s="330">
        <f t="shared" si="350"/>
        <v>0</v>
      </c>
      <c r="HI140" s="330">
        <f t="shared" si="350"/>
        <v>0</v>
      </c>
      <c r="HJ140" s="330">
        <f t="shared" si="350"/>
        <v>0</v>
      </c>
      <c r="HK140" s="330">
        <f t="shared" si="350"/>
        <v>0</v>
      </c>
      <c r="HL140" s="330">
        <f t="shared" si="350"/>
        <v>0</v>
      </c>
      <c r="HM140" s="330">
        <f t="shared" si="350"/>
        <v>0</v>
      </c>
      <c r="HN140" s="330">
        <f t="shared" si="350"/>
        <v>0</v>
      </c>
      <c r="HO140" s="330">
        <f t="shared" si="350"/>
        <v>0</v>
      </c>
      <c r="HP140" s="330">
        <f t="shared" si="350"/>
        <v>0</v>
      </c>
      <c r="HQ140" s="330">
        <f t="shared" si="350"/>
        <v>0</v>
      </c>
      <c r="HR140" s="330">
        <f t="shared" si="350"/>
        <v>0</v>
      </c>
      <c r="HS140" s="330">
        <f t="shared" si="350"/>
        <v>0</v>
      </c>
      <c r="HT140" s="330">
        <f t="shared" si="350"/>
        <v>0</v>
      </c>
      <c r="HU140" s="330">
        <f t="shared" si="350"/>
        <v>0</v>
      </c>
      <c r="HV140" s="330">
        <f t="shared" si="350"/>
        <v>0</v>
      </c>
      <c r="HW140" s="330">
        <f t="shared" si="350"/>
        <v>0</v>
      </c>
      <c r="HX140" s="330">
        <f t="shared" si="350"/>
        <v>0</v>
      </c>
      <c r="HY140" s="330">
        <f t="shared" si="350"/>
        <v>0</v>
      </c>
      <c r="HZ140" s="330">
        <f t="shared" si="350"/>
        <v>0</v>
      </c>
      <c r="IA140" s="330">
        <f t="shared" si="350"/>
        <v>0</v>
      </c>
      <c r="IB140" s="330">
        <f t="shared" si="350"/>
        <v>0</v>
      </c>
      <c r="IC140" s="330">
        <f t="shared" si="350"/>
        <v>0</v>
      </c>
      <c r="ID140" s="330">
        <f t="shared" si="350"/>
        <v>0</v>
      </c>
      <c r="IE140" s="330">
        <f t="shared" si="350"/>
        <v>0</v>
      </c>
      <c r="IF140" s="330">
        <f t="shared" si="350"/>
        <v>0</v>
      </c>
      <c r="IG140" s="330">
        <f t="shared" si="350"/>
        <v>0</v>
      </c>
      <c r="IH140" s="330">
        <f t="shared" si="350"/>
        <v>0</v>
      </c>
      <c r="II140" s="330">
        <f t="shared" si="350"/>
        <v>0</v>
      </c>
      <c r="IJ140" s="330">
        <f t="shared" si="350"/>
        <v>0</v>
      </c>
      <c r="IK140" s="330">
        <f t="shared" si="350"/>
        <v>0</v>
      </c>
      <c r="IL140" s="330">
        <f t="shared" si="350"/>
        <v>0</v>
      </c>
      <c r="IM140" s="330">
        <f t="shared" si="350"/>
        <v>0</v>
      </c>
      <c r="IN140" s="330">
        <f t="shared" si="350"/>
        <v>0</v>
      </c>
      <c r="IO140" s="330">
        <f t="shared" si="350"/>
        <v>0</v>
      </c>
      <c r="IP140" s="330">
        <f t="shared" si="350"/>
        <v>0</v>
      </c>
      <c r="IQ140" s="330">
        <f t="shared" si="350"/>
        <v>0</v>
      </c>
      <c r="IR140" s="330">
        <f t="shared" si="350"/>
        <v>0</v>
      </c>
      <c r="IS140" s="330">
        <f t="shared" si="350"/>
        <v>0</v>
      </c>
      <c r="IT140" s="330">
        <f t="shared" si="350"/>
        <v>0</v>
      </c>
      <c r="IU140" s="330">
        <f t="shared" si="350"/>
        <v>0</v>
      </c>
      <c r="IV140" s="330">
        <f t="shared" si="350"/>
        <v>0</v>
      </c>
      <c r="IW140" s="330">
        <f t="shared" si="350"/>
        <v>0</v>
      </c>
      <c r="IX140" s="330">
        <f t="shared" si="350"/>
        <v>0</v>
      </c>
      <c r="IY140" s="330">
        <f t="shared" si="350"/>
        <v>0</v>
      </c>
      <c r="IZ140" s="330">
        <f t="shared" si="350"/>
        <v>0</v>
      </c>
      <c r="JA140" s="330">
        <f t="shared" si="350"/>
        <v>0</v>
      </c>
      <c r="JB140" s="330">
        <f t="shared" si="350"/>
        <v>0</v>
      </c>
      <c r="JC140" s="330">
        <f t="shared" si="350"/>
        <v>0</v>
      </c>
      <c r="JD140" s="330">
        <f t="shared" si="350"/>
        <v>0</v>
      </c>
      <c r="JE140" s="330">
        <f t="shared" ref="JE140:JL140" si="351">IF(JE129=1, JE138*$E$140,0)</f>
        <v>0</v>
      </c>
      <c r="JF140" s="330">
        <f t="shared" si="351"/>
        <v>0</v>
      </c>
      <c r="JG140" s="330">
        <f t="shared" si="351"/>
        <v>0</v>
      </c>
      <c r="JH140" s="330">
        <f t="shared" si="351"/>
        <v>0</v>
      </c>
      <c r="JI140" s="330">
        <f t="shared" si="351"/>
        <v>0</v>
      </c>
      <c r="JJ140" s="330">
        <f t="shared" si="351"/>
        <v>0</v>
      </c>
      <c r="JK140" s="330">
        <f t="shared" si="351"/>
        <v>0</v>
      </c>
      <c r="JL140" s="330">
        <f t="shared" si="351"/>
        <v>0</v>
      </c>
      <c r="JM140" s="92" t="s">
        <v>321</v>
      </c>
    </row>
    <row r="141" spans="4:16373" x14ac:dyDescent="0.25">
      <c r="E141" s="279"/>
      <c r="H141" s="231"/>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280"/>
      <c r="CD141" s="280"/>
      <c r="CE141" s="280"/>
      <c r="CF141" s="280"/>
      <c r="CG141" s="280"/>
      <c r="CH141" s="280"/>
      <c r="CI141" s="280"/>
      <c r="CJ141" s="280"/>
      <c r="CK141" s="280"/>
      <c r="CL141" s="280"/>
      <c r="CM141" s="280"/>
      <c r="CN141" s="280"/>
      <c r="CO141" s="280"/>
      <c r="CP141" s="280"/>
      <c r="CQ141" s="280"/>
      <c r="CR141" s="280"/>
      <c r="CS141" s="280"/>
      <c r="CT141" s="280"/>
      <c r="CU141" s="280"/>
      <c r="CV141" s="280"/>
      <c r="CW141" s="280"/>
      <c r="CX141" s="280"/>
      <c r="CY141" s="280"/>
      <c r="CZ141" s="280"/>
      <c r="DA141" s="280"/>
      <c r="DB141" s="280"/>
      <c r="DC141" s="280"/>
      <c r="DD141" s="280"/>
      <c r="DE141" s="280"/>
      <c r="DF141" s="280"/>
      <c r="DG141" s="280"/>
      <c r="DH141" s="280"/>
      <c r="DI141" s="280"/>
      <c r="DJ141" s="280"/>
      <c r="DK141" s="280"/>
      <c r="DL141" s="280"/>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G141" s="280"/>
      <c r="FH141" s="280"/>
      <c r="FI141" s="280"/>
      <c r="FJ141" s="280"/>
      <c r="FK141" s="280"/>
      <c r="FL141" s="280"/>
      <c r="FM141" s="280"/>
      <c r="FN141" s="280"/>
      <c r="FO141" s="280"/>
      <c r="FP141" s="280"/>
      <c r="FQ141" s="280"/>
      <c r="FR141" s="280"/>
      <c r="FS141" s="280"/>
      <c r="FT141" s="280"/>
      <c r="FU141" s="280"/>
      <c r="FV141" s="280"/>
      <c r="FW141" s="280"/>
      <c r="FX141" s="280"/>
      <c r="FY141" s="280"/>
      <c r="FZ141" s="280"/>
      <c r="GA141" s="280"/>
      <c r="GB141" s="280"/>
      <c r="GC141" s="280"/>
      <c r="GD141" s="280"/>
      <c r="GE141" s="280"/>
      <c r="GF141" s="280"/>
      <c r="GG141" s="280"/>
      <c r="GH141" s="280"/>
      <c r="GI141" s="280"/>
      <c r="GJ141" s="280"/>
      <c r="GK141" s="280"/>
      <c r="GL141" s="280"/>
      <c r="GM141" s="280"/>
      <c r="GN141" s="280"/>
      <c r="GO141" s="280"/>
      <c r="GP141" s="280"/>
      <c r="GQ141" s="280"/>
      <c r="GR141" s="280"/>
      <c r="GS141" s="280"/>
      <c r="GT141" s="280"/>
      <c r="GU141" s="280"/>
      <c r="GV141" s="280"/>
      <c r="GW141" s="280"/>
      <c r="GX141" s="280"/>
      <c r="GY141" s="280"/>
      <c r="GZ141" s="280"/>
      <c r="HA141" s="280"/>
      <c r="HB141" s="280"/>
      <c r="HC141" s="280"/>
      <c r="HD141" s="280"/>
      <c r="HE141" s="280"/>
      <c r="HF141" s="280"/>
      <c r="HG141" s="280"/>
      <c r="HH141" s="280"/>
      <c r="HI141" s="280"/>
      <c r="HJ141" s="280"/>
      <c r="HK141" s="280"/>
      <c r="HL141" s="280"/>
      <c r="HM141" s="280"/>
      <c r="HN141" s="280"/>
      <c r="HO141" s="280"/>
      <c r="HP141" s="280"/>
      <c r="HQ141" s="280"/>
      <c r="HR141" s="280"/>
      <c r="HS141" s="280"/>
      <c r="HT141" s="280"/>
      <c r="HU141" s="280"/>
      <c r="HV141" s="280"/>
      <c r="HW141" s="280"/>
      <c r="HX141" s="280"/>
      <c r="HY141" s="280"/>
      <c r="HZ141" s="280"/>
      <c r="IA141" s="280"/>
      <c r="IB141" s="280"/>
      <c r="IC141" s="280"/>
      <c r="ID141" s="280"/>
      <c r="IE141" s="280"/>
      <c r="IF141" s="280"/>
      <c r="IG141" s="280"/>
      <c r="IH141" s="280"/>
      <c r="II141" s="280"/>
      <c r="IJ141" s="280"/>
      <c r="IK141" s="280"/>
      <c r="IL141" s="280"/>
      <c r="IM141" s="280"/>
      <c r="IN141" s="280"/>
      <c r="IO141" s="280"/>
      <c r="IP141" s="280"/>
      <c r="IQ141" s="280"/>
      <c r="IR141" s="280"/>
      <c r="IS141" s="280"/>
      <c r="IT141" s="280"/>
      <c r="IU141" s="280"/>
      <c r="IV141" s="280"/>
      <c r="IW141" s="280"/>
      <c r="IX141" s="280"/>
      <c r="IY141" s="280"/>
      <c r="IZ141" s="280"/>
      <c r="JA141" s="280"/>
      <c r="JB141" s="280"/>
      <c r="JC141" s="280"/>
      <c r="JD141" s="280"/>
      <c r="JE141" s="280"/>
      <c r="JF141" s="280"/>
      <c r="JG141" s="280"/>
      <c r="JH141" s="280"/>
      <c r="JI141" s="280"/>
      <c r="JJ141" s="280"/>
      <c r="JK141" s="280"/>
      <c r="JL141" s="280"/>
      <c r="JM141" s="92" t="s">
        <v>321</v>
      </c>
    </row>
    <row r="142" spans="4:16373" x14ac:dyDescent="0.25">
      <c r="D142" s="92" t="s">
        <v>398</v>
      </c>
      <c r="I142" s="280" t="e">
        <f>I18</f>
        <v>#NUM!</v>
      </c>
      <c r="J142" s="280" t="e">
        <f t="shared" ref="J142:BU142" si="352">J18</f>
        <v>#NUM!</v>
      </c>
      <c r="K142" s="280" t="e">
        <f t="shared" si="352"/>
        <v>#NUM!</v>
      </c>
      <c r="L142" s="280" t="e">
        <f t="shared" si="352"/>
        <v>#NUM!</v>
      </c>
      <c r="M142" s="280" t="e">
        <f t="shared" si="352"/>
        <v>#NUM!</v>
      </c>
      <c r="N142" s="280" t="e">
        <f t="shared" si="352"/>
        <v>#NUM!</v>
      </c>
      <c r="O142" s="280" t="e">
        <f t="shared" si="352"/>
        <v>#NUM!</v>
      </c>
      <c r="P142" s="280" t="e">
        <f t="shared" si="352"/>
        <v>#NUM!</v>
      </c>
      <c r="Q142" s="280" t="e">
        <f t="shared" si="352"/>
        <v>#NUM!</v>
      </c>
      <c r="R142" s="280" t="e">
        <f t="shared" si="352"/>
        <v>#NUM!</v>
      </c>
      <c r="S142" s="280" t="e">
        <f t="shared" si="352"/>
        <v>#NUM!</v>
      </c>
      <c r="T142" s="280" t="e">
        <f t="shared" si="352"/>
        <v>#NUM!</v>
      </c>
      <c r="U142" s="280" t="e">
        <f t="shared" si="352"/>
        <v>#NUM!</v>
      </c>
      <c r="V142" s="280" t="e">
        <f t="shared" si="352"/>
        <v>#NUM!</v>
      </c>
      <c r="W142" s="280" t="e">
        <f t="shared" si="352"/>
        <v>#NUM!</v>
      </c>
      <c r="X142" s="280" t="e">
        <f t="shared" si="352"/>
        <v>#NUM!</v>
      </c>
      <c r="Y142" s="280" t="e">
        <f t="shared" si="352"/>
        <v>#NUM!</v>
      </c>
      <c r="Z142" s="280" t="e">
        <f t="shared" si="352"/>
        <v>#NUM!</v>
      </c>
      <c r="AA142" s="280" t="e">
        <f t="shared" si="352"/>
        <v>#NUM!</v>
      </c>
      <c r="AB142" s="280" t="e">
        <f t="shared" si="352"/>
        <v>#NUM!</v>
      </c>
      <c r="AC142" s="280" t="e">
        <f t="shared" si="352"/>
        <v>#NUM!</v>
      </c>
      <c r="AD142" s="280" t="e">
        <f t="shared" si="352"/>
        <v>#NUM!</v>
      </c>
      <c r="AE142" s="280" t="e">
        <f t="shared" si="352"/>
        <v>#NUM!</v>
      </c>
      <c r="AF142" s="280" t="e">
        <f t="shared" si="352"/>
        <v>#NUM!</v>
      </c>
      <c r="AG142" s="280" t="e">
        <f t="shared" si="352"/>
        <v>#NUM!</v>
      </c>
      <c r="AH142" s="280" t="e">
        <f t="shared" si="352"/>
        <v>#NUM!</v>
      </c>
      <c r="AI142" s="280" t="e">
        <f t="shared" si="352"/>
        <v>#NUM!</v>
      </c>
      <c r="AJ142" s="280" t="e">
        <f t="shared" si="352"/>
        <v>#NUM!</v>
      </c>
      <c r="AK142" s="280" t="e">
        <f t="shared" si="352"/>
        <v>#NUM!</v>
      </c>
      <c r="AL142" s="280" t="e">
        <f t="shared" si="352"/>
        <v>#NUM!</v>
      </c>
      <c r="AM142" s="280" t="e">
        <f t="shared" si="352"/>
        <v>#NUM!</v>
      </c>
      <c r="AN142" s="280" t="e">
        <f t="shared" si="352"/>
        <v>#NUM!</v>
      </c>
      <c r="AO142" s="280" t="e">
        <f t="shared" si="352"/>
        <v>#NUM!</v>
      </c>
      <c r="AP142" s="280" t="e">
        <f t="shared" si="352"/>
        <v>#NUM!</v>
      </c>
      <c r="AQ142" s="280" t="e">
        <f t="shared" si="352"/>
        <v>#NUM!</v>
      </c>
      <c r="AR142" s="280" t="e">
        <f t="shared" si="352"/>
        <v>#NUM!</v>
      </c>
      <c r="AS142" s="280" t="e">
        <f t="shared" si="352"/>
        <v>#NUM!</v>
      </c>
      <c r="AT142" s="280" t="e">
        <f t="shared" si="352"/>
        <v>#NUM!</v>
      </c>
      <c r="AU142" s="280" t="e">
        <f t="shared" si="352"/>
        <v>#NUM!</v>
      </c>
      <c r="AV142" s="280" t="e">
        <f t="shared" si="352"/>
        <v>#NUM!</v>
      </c>
      <c r="AW142" s="280" t="e">
        <f t="shared" si="352"/>
        <v>#NUM!</v>
      </c>
      <c r="AX142" s="280" t="e">
        <f t="shared" si="352"/>
        <v>#NUM!</v>
      </c>
      <c r="AY142" s="280" t="e">
        <f t="shared" si="352"/>
        <v>#NUM!</v>
      </c>
      <c r="AZ142" s="280" t="e">
        <f t="shared" si="352"/>
        <v>#NUM!</v>
      </c>
      <c r="BA142" s="280" t="e">
        <f t="shared" si="352"/>
        <v>#NUM!</v>
      </c>
      <c r="BB142" s="280" t="e">
        <f t="shared" si="352"/>
        <v>#NUM!</v>
      </c>
      <c r="BC142" s="280" t="e">
        <f t="shared" si="352"/>
        <v>#NUM!</v>
      </c>
      <c r="BD142" s="280" t="e">
        <f t="shared" si="352"/>
        <v>#NUM!</v>
      </c>
      <c r="BE142" s="280" t="e">
        <f t="shared" si="352"/>
        <v>#NUM!</v>
      </c>
      <c r="BF142" s="280" t="e">
        <f t="shared" si="352"/>
        <v>#NUM!</v>
      </c>
      <c r="BG142" s="280" t="e">
        <f t="shared" si="352"/>
        <v>#NUM!</v>
      </c>
      <c r="BH142" s="280" t="e">
        <f t="shared" si="352"/>
        <v>#NUM!</v>
      </c>
      <c r="BI142" s="280" t="e">
        <f t="shared" si="352"/>
        <v>#NUM!</v>
      </c>
      <c r="BJ142" s="280" t="e">
        <f t="shared" si="352"/>
        <v>#NUM!</v>
      </c>
      <c r="BK142" s="280" t="e">
        <f t="shared" si="352"/>
        <v>#NUM!</v>
      </c>
      <c r="BL142" s="280" t="e">
        <f t="shared" si="352"/>
        <v>#NUM!</v>
      </c>
      <c r="BM142" s="280" t="e">
        <f t="shared" si="352"/>
        <v>#NUM!</v>
      </c>
      <c r="BN142" s="280" t="e">
        <f t="shared" si="352"/>
        <v>#NUM!</v>
      </c>
      <c r="BO142" s="280" t="e">
        <f t="shared" si="352"/>
        <v>#NUM!</v>
      </c>
      <c r="BP142" s="280" t="e">
        <f t="shared" si="352"/>
        <v>#NUM!</v>
      </c>
      <c r="BQ142" s="280" t="e">
        <f t="shared" si="352"/>
        <v>#NUM!</v>
      </c>
      <c r="BR142" s="280" t="e">
        <f t="shared" si="352"/>
        <v>#NUM!</v>
      </c>
      <c r="BS142" s="280" t="e">
        <f t="shared" si="352"/>
        <v>#NUM!</v>
      </c>
      <c r="BT142" s="280" t="e">
        <f t="shared" si="352"/>
        <v>#NUM!</v>
      </c>
      <c r="BU142" s="280" t="e">
        <f t="shared" si="352"/>
        <v>#NUM!</v>
      </c>
      <c r="BV142" s="280" t="e">
        <f t="shared" ref="BV142:EG142" si="353">BV18</f>
        <v>#NUM!</v>
      </c>
      <c r="BW142" s="280" t="e">
        <f t="shared" si="353"/>
        <v>#NUM!</v>
      </c>
      <c r="BX142" s="280" t="e">
        <f t="shared" si="353"/>
        <v>#NUM!</v>
      </c>
      <c r="BY142" s="280" t="e">
        <f t="shared" si="353"/>
        <v>#NUM!</v>
      </c>
      <c r="BZ142" s="280" t="e">
        <f t="shared" si="353"/>
        <v>#NUM!</v>
      </c>
      <c r="CA142" s="280" t="e">
        <f t="shared" si="353"/>
        <v>#NUM!</v>
      </c>
      <c r="CB142" s="280" t="e">
        <f t="shared" si="353"/>
        <v>#NUM!</v>
      </c>
      <c r="CC142" s="280" t="e">
        <f t="shared" si="353"/>
        <v>#NUM!</v>
      </c>
      <c r="CD142" s="280" t="e">
        <f t="shared" si="353"/>
        <v>#NUM!</v>
      </c>
      <c r="CE142" s="280" t="e">
        <f t="shared" si="353"/>
        <v>#NUM!</v>
      </c>
      <c r="CF142" s="280" t="e">
        <f t="shared" si="353"/>
        <v>#NUM!</v>
      </c>
      <c r="CG142" s="280" t="e">
        <f t="shared" si="353"/>
        <v>#NUM!</v>
      </c>
      <c r="CH142" s="280" t="e">
        <f t="shared" si="353"/>
        <v>#NUM!</v>
      </c>
      <c r="CI142" s="280" t="e">
        <f t="shared" si="353"/>
        <v>#NUM!</v>
      </c>
      <c r="CJ142" s="280" t="e">
        <f t="shared" si="353"/>
        <v>#NUM!</v>
      </c>
      <c r="CK142" s="280" t="e">
        <f t="shared" si="353"/>
        <v>#NUM!</v>
      </c>
      <c r="CL142" s="280" t="e">
        <f t="shared" si="353"/>
        <v>#NUM!</v>
      </c>
      <c r="CM142" s="280" t="e">
        <f t="shared" si="353"/>
        <v>#NUM!</v>
      </c>
      <c r="CN142" s="280" t="e">
        <f t="shared" si="353"/>
        <v>#NUM!</v>
      </c>
      <c r="CO142" s="280" t="e">
        <f t="shared" si="353"/>
        <v>#NUM!</v>
      </c>
      <c r="CP142" s="280" t="e">
        <f t="shared" si="353"/>
        <v>#NUM!</v>
      </c>
      <c r="CQ142" s="280" t="e">
        <f t="shared" si="353"/>
        <v>#NUM!</v>
      </c>
      <c r="CR142" s="280" t="e">
        <f t="shared" si="353"/>
        <v>#NUM!</v>
      </c>
      <c r="CS142" s="280" t="e">
        <f t="shared" si="353"/>
        <v>#NUM!</v>
      </c>
      <c r="CT142" s="280" t="e">
        <f t="shared" si="353"/>
        <v>#NUM!</v>
      </c>
      <c r="CU142" s="280" t="e">
        <f t="shared" si="353"/>
        <v>#NUM!</v>
      </c>
      <c r="CV142" s="280" t="e">
        <f t="shared" si="353"/>
        <v>#NUM!</v>
      </c>
      <c r="CW142" s="280" t="e">
        <f t="shared" si="353"/>
        <v>#NUM!</v>
      </c>
      <c r="CX142" s="280" t="e">
        <f t="shared" si="353"/>
        <v>#NUM!</v>
      </c>
      <c r="CY142" s="280" t="e">
        <f t="shared" si="353"/>
        <v>#NUM!</v>
      </c>
      <c r="CZ142" s="280" t="e">
        <f t="shared" si="353"/>
        <v>#NUM!</v>
      </c>
      <c r="DA142" s="280" t="e">
        <f t="shared" si="353"/>
        <v>#NUM!</v>
      </c>
      <c r="DB142" s="280" t="e">
        <f t="shared" si="353"/>
        <v>#NUM!</v>
      </c>
      <c r="DC142" s="280" t="e">
        <f t="shared" si="353"/>
        <v>#NUM!</v>
      </c>
      <c r="DD142" s="280" t="e">
        <f t="shared" si="353"/>
        <v>#NUM!</v>
      </c>
      <c r="DE142" s="280" t="e">
        <f t="shared" si="353"/>
        <v>#NUM!</v>
      </c>
      <c r="DF142" s="280" t="e">
        <f t="shared" si="353"/>
        <v>#NUM!</v>
      </c>
      <c r="DG142" s="280" t="e">
        <f t="shared" si="353"/>
        <v>#NUM!</v>
      </c>
      <c r="DH142" s="280" t="e">
        <f t="shared" si="353"/>
        <v>#NUM!</v>
      </c>
      <c r="DI142" s="280" t="e">
        <f t="shared" si="353"/>
        <v>#NUM!</v>
      </c>
      <c r="DJ142" s="280" t="e">
        <f t="shared" si="353"/>
        <v>#NUM!</v>
      </c>
      <c r="DK142" s="280" t="e">
        <f t="shared" si="353"/>
        <v>#NUM!</v>
      </c>
      <c r="DL142" s="280" t="e">
        <f t="shared" si="353"/>
        <v>#NUM!</v>
      </c>
      <c r="DM142" s="280" t="e">
        <f t="shared" si="353"/>
        <v>#NUM!</v>
      </c>
      <c r="DN142" s="280" t="e">
        <f t="shared" si="353"/>
        <v>#NUM!</v>
      </c>
      <c r="DO142" s="280" t="e">
        <f t="shared" si="353"/>
        <v>#NUM!</v>
      </c>
      <c r="DP142" s="280" t="e">
        <f t="shared" si="353"/>
        <v>#NUM!</v>
      </c>
      <c r="DQ142" s="280" t="e">
        <f t="shared" si="353"/>
        <v>#NUM!</v>
      </c>
      <c r="DR142" s="280" t="e">
        <f t="shared" si="353"/>
        <v>#NUM!</v>
      </c>
      <c r="DS142" s="280" t="e">
        <f t="shared" si="353"/>
        <v>#NUM!</v>
      </c>
      <c r="DT142" s="280" t="e">
        <f t="shared" si="353"/>
        <v>#NUM!</v>
      </c>
      <c r="DU142" s="280" t="e">
        <f t="shared" si="353"/>
        <v>#NUM!</v>
      </c>
      <c r="DV142" s="280" t="e">
        <f t="shared" si="353"/>
        <v>#NUM!</v>
      </c>
      <c r="DW142" s="280" t="e">
        <f t="shared" si="353"/>
        <v>#NUM!</v>
      </c>
      <c r="DX142" s="280" t="e">
        <f t="shared" si="353"/>
        <v>#NUM!</v>
      </c>
      <c r="DY142" s="280" t="e">
        <f t="shared" si="353"/>
        <v>#NUM!</v>
      </c>
      <c r="DZ142" s="280" t="e">
        <f t="shared" si="353"/>
        <v>#NUM!</v>
      </c>
      <c r="EA142" s="280" t="e">
        <f t="shared" si="353"/>
        <v>#NUM!</v>
      </c>
      <c r="EB142" s="280" t="e">
        <f t="shared" si="353"/>
        <v>#NUM!</v>
      </c>
      <c r="EC142" s="280" t="e">
        <f t="shared" si="353"/>
        <v>#NUM!</v>
      </c>
      <c r="ED142" s="280" t="e">
        <f t="shared" si="353"/>
        <v>#NUM!</v>
      </c>
      <c r="EE142" s="280" t="e">
        <f t="shared" si="353"/>
        <v>#NUM!</v>
      </c>
      <c r="EF142" s="280" t="e">
        <f t="shared" si="353"/>
        <v>#NUM!</v>
      </c>
      <c r="EG142" s="280" t="e">
        <f t="shared" si="353"/>
        <v>#NUM!</v>
      </c>
      <c r="EH142" s="280" t="e">
        <f t="shared" ref="EH142:GS142" si="354">EH18</f>
        <v>#NUM!</v>
      </c>
      <c r="EI142" s="280" t="e">
        <f t="shared" si="354"/>
        <v>#NUM!</v>
      </c>
      <c r="EJ142" s="280" t="e">
        <f t="shared" si="354"/>
        <v>#NUM!</v>
      </c>
      <c r="EK142" s="280" t="e">
        <f t="shared" si="354"/>
        <v>#NUM!</v>
      </c>
      <c r="EL142" s="280" t="e">
        <f t="shared" si="354"/>
        <v>#NUM!</v>
      </c>
      <c r="EM142" s="280" t="e">
        <f t="shared" si="354"/>
        <v>#NUM!</v>
      </c>
      <c r="EN142" s="280" t="e">
        <f t="shared" si="354"/>
        <v>#NUM!</v>
      </c>
      <c r="EO142" s="280" t="e">
        <f t="shared" si="354"/>
        <v>#NUM!</v>
      </c>
      <c r="EP142" s="280" t="e">
        <f t="shared" si="354"/>
        <v>#NUM!</v>
      </c>
      <c r="EQ142" s="280" t="e">
        <f t="shared" si="354"/>
        <v>#NUM!</v>
      </c>
      <c r="ER142" s="280" t="e">
        <f t="shared" si="354"/>
        <v>#NUM!</v>
      </c>
      <c r="ES142" s="280" t="e">
        <f t="shared" si="354"/>
        <v>#NUM!</v>
      </c>
      <c r="ET142" s="280" t="e">
        <f t="shared" si="354"/>
        <v>#NUM!</v>
      </c>
      <c r="EU142" s="280" t="e">
        <f t="shared" si="354"/>
        <v>#NUM!</v>
      </c>
      <c r="EV142" s="280" t="e">
        <f t="shared" si="354"/>
        <v>#NUM!</v>
      </c>
      <c r="EW142" s="280" t="e">
        <f t="shared" si="354"/>
        <v>#NUM!</v>
      </c>
      <c r="EX142" s="280" t="e">
        <f t="shared" si="354"/>
        <v>#NUM!</v>
      </c>
      <c r="EY142" s="280" t="e">
        <f t="shared" si="354"/>
        <v>#NUM!</v>
      </c>
      <c r="EZ142" s="280" t="e">
        <f t="shared" si="354"/>
        <v>#NUM!</v>
      </c>
      <c r="FA142" s="280" t="e">
        <f t="shared" si="354"/>
        <v>#NUM!</v>
      </c>
      <c r="FB142" s="280" t="e">
        <f t="shared" si="354"/>
        <v>#NUM!</v>
      </c>
      <c r="FC142" s="280" t="e">
        <f t="shared" si="354"/>
        <v>#NUM!</v>
      </c>
      <c r="FD142" s="280" t="e">
        <f t="shared" si="354"/>
        <v>#NUM!</v>
      </c>
      <c r="FE142" s="280" t="e">
        <f t="shared" si="354"/>
        <v>#NUM!</v>
      </c>
      <c r="FF142" s="280" t="e">
        <f t="shared" si="354"/>
        <v>#NUM!</v>
      </c>
      <c r="FG142" s="280" t="e">
        <f t="shared" si="354"/>
        <v>#NUM!</v>
      </c>
      <c r="FH142" s="280" t="e">
        <f t="shared" si="354"/>
        <v>#NUM!</v>
      </c>
      <c r="FI142" s="280" t="e">
        <f t="shared" si="354"/>
        <v>#NUM!</v>
      </c>
      <c r="FJ142" s="280" t="e">
        <f t="shared" si="354"/>
        <v>#NUM!</v>
      </c>
      <c r="FK142" s="280" t="e">
        <f t="shared" si="354"/>
        <v>#NUM!</v>
      </c>
      <c r="FL142" s="280" t="e">
        <f t="shared" si="354"/>
        <v>#NUM!</v>
      </c>
      <c r="FM142" s="280" t="e">
        <f t="shared" si="354"/>
        <v>#NUM!</v>
      </c>
      <c r="FN142" s="280" t="e">
        <f t="shared" si="354"/>
        <v>#NUM!</v>
      </c>
      <c r="FO142" s="280" t="e">
        <f t="shared" si="354"/>
        <v>#NUM!</v>
      </c>
      <c r="FP142" s="280" t="e">
        <f t="shared" si="354"/>
        <v>#NUM!</v>
      </c>
      <c r="FQ142" s="280" t="e">
        <f t="shared" si="354"/>
        <v>#NUM!</v>
      </c>
      <c r="FR142" s="280" t="e">
        <f t="shared" si="354"/>
        <v>#NUM!</v>
      </c>
      <c r="FS142" s="280" t="e">
        <f t="shared" si="354"/>
        <v>#NUM!</v>
      </c>
      <c r="FT142" s="280" t="e">
        <f t="shared" si="354"/>
        <v>#NUM!</v>
      </c>
      <c r="FU142" s="280" t="e">
        <f t="shared" si="354"/>
        <v>#NUM!</v>
      </c>
      <c r="FV142" s="280" t="e">
        <f t="shared" si="354"/>
        <v>#NUM!</v>
      </c>
      <c r="FW142" s="280" t="e">
        <f t="shared" si="354"/>
        <v>#NUM!</v>
      </c>
      <c r="FX142" s="280" t="e">
        <f t="shared" si="354"/>
        <v>#NUM!</v>
      </c>
      <c r="FY142" s="280" t="e">
        <f t="shared" si="354"/>
        <v>#NUM!</v>
      </c>
      <c r="FZ142" s="280" t="e">
        <f t="shared" si="354"/>
        <v>#NUM!</v>
      </c>
      <c r="GA142" s="280" t="e">
        <f t="shared" si="354"/>
        <v>#NUM!</v>
      </c>
      <c r="GB142" s="280" t="e">
        <f t="shared" si="354"/>
        <v>#NUM!</v>
      </c>
      <c r="GC142" s="280" t="e">
        <f t="shared" si="354"/>
        <v>#NUM!</v>
      </c>
      <c r="GD142" s="280" t="e">
        <f t="shared" si="354"/>
        <v>#NUM!</v>
      </c>
      <c r="GE142" s="280" t="e">
        <f t="shared" si="354"/>
        <v>#NUM!</v>
      </c>
      <c r="GF142" s="280" t="e">
        <f t="shared" si="354"/>
        <v>#NUM!</v>
      </c>
      <c r="GG142" s="280" t="e">
        <f t="shared" si="354"/>
        <v>#NUM!</v>
      </c>
      <c r="GH142" s="280" t="e">
        <f t="shared" si="354"/>
        <v>#NUM!</v>
      </c>
      <c r="GI142" s="280" t="e">
        <f t="shared" si="354"/>
        <v>#NUM!</v>
      </c>
      <c r="GJ142" s="280" t="e">
        <f t="shared" si="354"/>
        <v>#NUM!</v>
      </c>
      <c r="GK142" s="280" t="e">
        <f t="shared" si="354"/>
        <v>#NUM!</v>
      </c>
      <c r="GL142" s="280" t="e">
        <f t="shared" si="354"/>
        <v>#NUM!</v>
      </c>
      <c r="GM142" s="280" t="e">
        <f t="shared" si="354"/>
        <v>#NUM!</v>
      </c>
      <c r="GN142" s="280" t="e">
        <f t="shared" si="354"/>
        <v>#NUM!</v>
      </c>
      <c r="GO142" s="280" t="e">
        <f t="shared" si="354"/>
        <v>#NUM!</v>
      </c>
      <c r="GP142" s="280" t="e">
        <f t="shared" si="354"/>
        <v>#NUM!</v>
      </c>
      <c r="GQ142" s="280" t="e">
        <f t="shared" si="354"/>
        <v>#NUM!</v>
      </c>
      <c r="GR142" s="280" t="e">
        <f t="shared" si="354"/>
        <v>#NUM!</v>
      </c>
      <c r="GS142" s="280" t="e">
        <f t="shared" si="354"/>
        <v>#NUM!</v>
      </c>
      <c r="GT142" s="280" t="e">
        <f t="shared" ref="GT142:JE142" si="355">GT18</f>
        <v>#NUM!</v>
      </c>
      <c r="GU142" s="280" t="e">
        <f t="shared" si="355"/>
        <v>#NUM!</v>
      </c>
      <c r="GV142" s="280" t="e">
        <f t="shared" si="355"/>
        <v>#NUM!</v>
      </c>
      <c r="GW142" s="280" t="e">
        <f t="shared" si="355"/>
        <v>#NUM!</v>
      </c>
      <c r="GX142" s="280" t="e">
        <f t="shared" si="355"/>
        <v>#NUM!</v>
      </c>
      <c r="GY142" s="280" t="e">
        <f t="shared" si="355"/>
        <v>#NUM!</v>
      </c>
      <c r="GZ142" s="280" t="e">
        <f t="shared" si="355"/>
        <v>#NUM!</v>
      </c>
      <c r="HA142" s="280" t="e">
        <f t="shared" si="355"/>
        <v>#NUM!</v>
      </c>
      <c r="HB142" s="280" t="e">
        <f t="shared" si="355"/>
        <v>#NUM!</v>
      </c>
      <c r="HC142" s="280" t="e">
        <f t="shared" si="355"/>
        <v>#NUM!</v>
      </c>
      <c r="HD142" s="280" t="e">
        <f t="shared" si="355"/>
        <v>#NUM!</v>
      </c>
      <c r="HE142" s="280" t="e">
        <f t="shared" si="355"/>
        <v>#NUM!</v>
      </c>
      <c r="HF142" s="280" t="e">
        <f t="shared" si="355"/>
        <v>#NUM!</v>
      </c>
      <c r="HG142" s="280" t="e">
        <f t="shared" si="355"/>
        <v>#NUM!</v>
      </c>
      <c r="HH142" s="280" t="e">
        <f t="shared" si="355"/>
        <v>#NUM!</v>
      </c>
      <c r="HI142" s="280" t="e">
        <f t="shared" si="355"/>
        <v>#NUM!</v>
      </c>
      <c r="HJ142" s="280" t="e">
        <f t="shared" si="355"/>
        <v>#NUM!</v>
      </c>
      <c r="HK142" s="280" t="e">
        <f t="shared" si="355"/>
        <v>#NUM!</v>
      </c>
      <c r="HL142" s="280" t="e">
        <f t="shared" si="355"/>
        <v>#NUM!</v>
      </c>
      <c r="HM142" s="280" t="e">
        <f t="shared" si="355"/>
        <v>#NUM!</v>
      </c>
      <c r="HN142" s="280" t="e">
        <f t="shared" si="355"/>
        <v>#NUM!</v>
      </c>
      <c r="HO142" s="280" t="e">
        <f t="shared" si="355"/>
        <v>#NUM!</v>
      </c>
      <c r="HP142" s="280" t="e">
        <f t="shared" si="355"/>
        <v>#NUM!</v>
      </c>
      <c r="HQ142" s="280" t="e">
        <f t="shared" si="355"/>
        <v>#NUM!</v>
      </c>
      <c r="HR142" s="280" t="e">
        <f t="shared" si="355"/>
        <v>#NUM!</v>
      </c>
      <c r="HS142" s="280" t="e">
        <f t="shared" si="355"/>
        <v>#NUM!</v>
      </c>
      <c r="HT142" s="280" t="e">
        <f t="shared" si="355"/>
        <v>#NUM!</v>
      </c>
      <c r="HU142" s="280" t="e">
        <f t="shared" si="355"/>
        <v>#NUM!</v>
      </c>
      <c r="HV142" s="280" t="e">
        <f t="shared" si="355"/>
        <v>#NUM!</v>
      </c>
      <c r="HW142" s="280" t="e">
        <f t="shared" si="355"/>
        <v>#NUM!</v>
      </c>
      <c r="HX142" s="280" t="e">
        <f t="shared" si="355"/>
        <v>#NUM!</v>
      </c>
      <c r="HY142" s="280" t="e">
        <f t="shared" si="355"/>
        <v>#NUM!</v>
      </c>
      <c r="HZ142" s="280" t="e">
        <f t="shared" si="355"/>
        <v>#NUM!</v>
      </c>
      <c r="IA142" s="280" t="e">
        <f t="shared" si="355"/>
        <v>#NUM!</v>
      </c>
      <c r="IB142" s="280" t="e">
        <f t="shared" si="355"/>
        <v>#NUM!</v>
      </c>
      <c r="IC142" s="280" t="e">
        <f t="shared" si="355"/>
        <v>#NUM!</v>
      </c>
      <c r="ID142" s="280" t="e">
        <f t="shared" si="355"/>
        <v>#NUM!</v>
      </c>
      <c r="IE142" s="280" t="e">
        <f t="shared" si="355"/>
        <v>#NUM!</v>
      </c>
      <c r="IF142" s="280" t="e">
        <f t="shared" si="355"/>
        <v>#NUM!</v>
      </c>
      <c r="IG142" s="280" t="e">
        <f t="shared" si="355"/>
        <v>#NUM!</v>
      </c>
      <c r="IH142" s="280" t="e">
        <f t="shared" si="355"/>
        <v>#NUM!</v>
      </c>
      <c r="II142" s="280" t="e">
        <f t="shared" si="355"/>
        <v>#NUM!</v>
      </c>
      <c r="IJ142" s="280" t="e">
        <f t="shared" si="355"/>
        <v>#NUM!</v>
      </c>
      <c r="IK142" s="280" t="e">
        <f t="shared" si="355"/>
        <v>#NUM!</v>
      </c>
      <c r="IL142" s="280" t="e">
        <f t="shared" si="355"/>
        <v>#NUM!</v>
      </c>
      <c r="IM142" s="280" t="e">
        <f t="shared" si="355"/>
        <v>#NUM!</v>
      </c>
      <c r="IN142" s="280" t="e">
        <f t="shared" si="355"/>
        <v>#NUM!</v>
      </c>
      <c r="IO142" s="280" t="e">
        <f t="shared" si="355"/>
        <v>#NUM!</v>
      </c>
      <c r="IP142" s="280" t="e">
        <f t="shared" si="355"/>
        <v>#NUM!</v>
      </c>
      <c r="IQ142" s="280" t="e">
        <f t="shared" si="355"/>
        <v>#NUM!</v>
      </c>
      <c r="IR142" s="280" t="e">
        <f t="shared" si="355"/>
        <v>#NUM!</v>
      </c>
      <c r="IS142" s="280" t="e">
        <f t="shared" si="355"/>
        <v>#NUM!</v>
      </c>
      <c r="IT142" s="280" t="e">
        <f t="shared" si="355"/>
        <v>#NUM!</v>
      </c>
      <c r="IU142" s="280" t="e">
        <f t="shared" si="355"/>
        <v>#NUM!</v>
      </c>
      <c r="IV142" s="280" t="e">
        <f t="shared" si="355"/>
        <v>#NUM!</v>
      </c>
      <c r="IW142" s="280" t="e">
        <f t="shared" si="355"/>
        <v>#NUM!</v>
      </c>
      <c r="IX142" s="280" t="e">
        <f t="shared" si="355"/>
        <v>#NUM!</v>
      </c>
      <c r="IY142" s="280" t="e">
        <f t="shared" si="355"/>
        <v>#NUM!</v>
      </c>
      <c r="IZ142" s="280" t="e">
        <f t="shared" si="355"/>
        <v>#NUM!</v>
      </c>
      <c r="JA142" s="280" t="e">
        <f t="shared" si="355"/>
        <v>#NUM!</v>
      </c>
      <c r="JB142" s="280" t="e">
        <f t="shared" si="355"/>
        <v>#NUM!</v>
      </c>
      <c r="JC142" s="280" t="e">
        <f t="shared" si="355"/>
        <v>#NUM!</v>
      </c>
      <c r="JD142" s="280" t="e">
        <f t="shared" si="355"/>
        <v>#NUM!</v>
      </c>
      <c r="JE142" s="280" t="e">
        <f t="shared" si="355"/>
        <v>#NUM!</v>
      </c>
      <c r="JF142" s="280" t="e">
        <f t="shared" ref="JF142:JL142" si="356">JF18</f>
        <v>#NUM!</v>
      </c>
      <c r="JG142" s="280" t="e">
        <f t="shared" si="356"/>
        <v>#NUM!</v>
      </c>
      <c r="JH142" s="280" t="e">
        <f t="shared" si="356"/>
        <v>#NUM!</v>
      </c>
      <c r="JI142" s="280" t="e">
        <f t="shared" si="356"/>
        <v>#NUM!</v>
      </c>
      <c r="JJ142" s="280" t="e">
        <f t="shared" si="356"/>
        <v>#NUM!</v>
      </c>
      <c r="JK142" s="280" t="e">
        <f t="shared" si="356"/>
        <v>#NUM!</v>
      </c>
      <c r="JL142" s="280" t="e">
        <f t="shared" si="356"/>
        <v>#NUM!</v>
      </c>
      <c r="JM142" s="92" t="s">
        <v>321</v>
      </c>
    </row>
    <row r="143" spans="4:16373" x14ac:dyDescent="0.25">
      <c r="E143" s="269"/>
      <c r="JM143" s="92" t="s">
        <v>321</v>
      </c>
    </row>
    <row r="144" spans="4:16373" x14ac:dyDescent="0.25">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c r="DV144" s="251"/>
      <c r="DW144" s="251"/>
      <c r="DX144" s="251"/>
      <c r="DY144" s="251"/>
      <c r="DZ144" s="251"/>
      <c r="EA144" s="251"/>
      <c r="EB144" s="251"/>
      <c r="EC144" s="251"/>
      <c r="ED144" s="251"/>
      <c r="EE144" s="251"/>
      <c r="EF144" s="251"/>
      <c r="EG144" s="251"/>
      <c r="EH144" s="251"/>
      <c r="EI144" s="251"/>
      <c r="EJ144" s="251"/>
      <c r="EK144" s="251"/>
      <c r="EL144" s="251"/>
      <c r="EM144" s="251"/>
      <c r="EN144" s="251"/>
      <c r="EO144" s="251"/>
      <c r="EP144" s="251"/>
      <c r="EQ144" s="251"/>
      <c r="ER144" s="251"/>
      <c r="ES144" s="251"/>
      <c r="ET144" s="251"/>
      <c r="EU144" s="251"/>
      <c r="EV144" s="251"/>
      <c r="EW144" s="251"/>
      <c r="EX144" s="251"/>
      <c r="EY144" s="251"/>
      <c r="EZ144" s="251"/>
      <c r="FA144" s="251"/>
      <c r="FB144" s="251"/>
      <c r="FC144" s="251"/>
      <c r="FD144" s="251"/>
      <c r="FE144" s="251"/>
      <c r="FF144" s="251"/>
      <c r="FG144" s="251"/>
      <c r="FH144" s="251"/>
      <c r="FI144" s="251"/>
      <c r="FJ144" s="251"/>
      <c r="FK144" s="251"/>
      <c r="FL144" s="251"/>
      <c r="FM144" s="251"/>
      <c r="FN144" s="251"/>
      <c r="FO144" s="251"/>
      <c r="FP144" s="251"/>
      <c r="FQ144" s="251"/>
      <c r="FR144" s="251"/>
      <c r="FS144" s="251"/>
      <c r="FT144" s="251"/>
      <c r="FU144" s="251"/>
      <c r="FV144" s="251"/>
      <c r="FW144" s="251"/>
      <c r="FX144" s="251"/>
      <c r="FY144" s="251"/>
      <c r="FZ144" s="251"/>
      <c r="GA144" s="251"/>
      <c r="GB144" s="251"/>
      <c r="GC144" s="251"/>
      <c r="GD144" s="251"/>
      <c r="GE144" s="251"/>
      <c r="GF144" s="251"/>
      <c r="GG144" s="251"/>
      <c r="GH144" s="251"/>
      <c r="GI144" s="251"/>
      <c r="GJ144" s="251"/>
      <c r="GK144" s="251"/>
      <c r="GL144" s="251"/>
      <c r="GM144" s="251"/>
      <c r="GN144" s="251"/>
      <c r="GO144" s="251"/>
      <c r="GP144" s="251"/>
      <c r="GQ144" s="251"/>
      <c r="GR144" s="251"/>
      <c r="GS144" s="251"/>
      <c r="GT144" s="251"/>
      <c r="GU144" s="251"/>
      <c r="GV144" s="251"/>
      <c r="GW144" s="251"/>
      <c r="GX144" s="251"/>
      <c r="GY144" s="251"/>
      <c r="GZ144" s="251"/>
      <c r="HA144" s="251"/>
      <c r="HB144" s="251"/>
      <c r="HC144" s="251"/>
      <c r="HD144" s="251"/>
      <c r="HE144" s="251"/>
      <c r="HF144" s="251"/>
      <c r="HG144" s="251"/>
      <c r="HH144" s="251"/>
      <c r="HI144" s="251"/>
      <c r="HJ144" s="251"/>
      <c r="HK144" s="251"/>
      <c r="HL144" s="251"/>
      <c r="HM144" s="251"/>
      <c r="HN144" s="251"/>
      <c r="HO144" s="251"/>
      <c r="HP144" s="251"/>
      <c r="HQ144" s="251"/>
      <c r="HR144" s="251"/>
      <c r="HS144" s="251"/>
      <c r="HT144" s="251"/>
      <c r="HU144" s="251"/>
      <c r="HV144" s="251"/>
      <c r="HW144" s="251"/>
      <c r="HX144" s="251"/>
      <c r="HY144" s="251"/>
      <c r="HZ144" s="251"/>
      <c r="IA144" s="251"/>
      <c r="IB144" s="251"/>
      <c r="IC144" s="251"/>
      <c r="ID144" s="251"/>
      <c r="IE144" s="251"/>
      <c r="IF144" s="251"/>
      <c r="IG144" s="251"/>
      <c r="IH144" s="251"/>
      <c r="II144" s="251"/>
      <c r="IJ144" s="251"/>
      <c r="IK144" s="251"/>
      <c r="IL144" s="251"/>
      <c r="IM144" s="251"/>
      <c r="IN144" s="251"/>
      <c r="IO144" s="251"/>
      <c r="IP144" s="251"/>
      <c r="IQ144" s="251"/>
      <c r="IR144" s="251"/>
      <c r="IS144" s="251"/>
      <c r="IT144" s="251"/>
      <c r="IU144" s="251"/>
      <c r="IV144" s="251"/>
      <c r="IW144" s="251"/>
      <c r="IX144" s="251"/>
      <c r="IY144" s="251"/>
      <c r="IZ144" s="251"/>
      <c r="JA144" s="251"/>
      <c r="JB144" s="251"/>
      <c r="JC144" s="251"/>
      <c r="JD144" s="251"/>
      <c r="JE144" s="251"/>
      <c r="JF144" s="251"/>
      <c r="JG144" s="251"/>
      <c r="JH144" s="251"/>
      <c r="JI144" s="251"/>
      <c r="JJ144" s="251"/>
      <c r="JK144" s="251"/>
      <c r="JL144" s="251"/>
      <c r="JM144" s="92" t="s">
        <v>321</v>
      </c>
      <c r="JN144" s="251"/>
      <c r="JO144" s="251"/>
      <c r="JP144" s="251"/>
      <c r="JQ144" s="251"/>
      <c r="JR144" s="251"/>
      <c r="JS144" s="251"/>
      <c r="JT144" s="251"/>
      <c r="JU144" s="251"/>
      <c r="JV144" s="251"/>
      <c r="JW144" s="251"/>
      <c r="JX144" s="251"/>
      <c r="JY144" s="251"/>
      <c r="JZ144" s="251"/>
      <c r="KA144" s="251"/>
      <c r="KB144" s="251"/>
      <c r="KC144" s="251"/>
      <c r="KD144" s="251"/>
      <c r="KE144" s="251"/>
      <c r="KF144" s="251"/>
      <c r="KG144" s="251"/>
      <c r="KH144" s="251"/>
      <c r="KI144" s="251"/>
      <c r="KJ144" s="251"/>
      <c r="KK144" s="251"/>
      <c r="KL144" s="251"/>
      <c r="KM144" s="251"/>
      <c r="KN144" s="251"/>
      <c r="KO144" s="251"/>
      <c r="KP144" s="251"/>
      <c r="KQ144" s="251"/>
      <c r="KR144" s="251"/>
      <c r="KS144" s="251"/>
      <c r="KT144" s="251"/>
      <c r="KU144" s="251"/>
      <c r="KV144" s="251"/>
      <c r="KW144" s="251"/>
      <c r="KX144" s="251"/>
      <c r="KY144" s="251"/>
      <c r="KZ144" s="251"/>
      <c r="LA144" s="251"/>
      <c r="LB144" s="251"/>
      <c r="LC144" s="251"/>
      <c r="LD144" s="251"/>
      <c r="LE144" s="251"/>
      <c r="LF144" s="251"/>
      <c r="LG144" s="251"/>
      <c r="LH144" s="251"/>
      <c r="LI144" s="251"/>
      <c r="LJ144" s="251"/>
      <c r="LK144" s="251"/>
      <c r="LL144" s="251"/>
      <c r="LM144" s="251"/>
      <c r="LN144" s="251"/>
      <c r="LO144" s="251"/>
      <c r="LP144" s="251"/>
      <c r="LQ144" s="251"/>
      <c r="LR144" s="251"/>
      <c r="LS144" s="251"/>
      <c r="LT144" s="251"/>
      <c r="LU144" s="251"/>
      <c r="LV144" s="251"/>
      <c r="LW144" s="251"/>
      <c r="LX144" s="251"/>
      <c r="LY144" s="251"/>
      <c r="LZ144" s="251"/>
      <c r="MA144" s="251"/>
      <c r="MB144" s="251"/>
      <c r="MC144" s="251"/>
      <c r="MD144" s="251"/>
      <c r="ME144" s="251"/>
      <c r="MF144" s="251"/>
      <c r="MG144" s="251"/>
      <c r="MH144" s="251"/>
      <c r="MI144" s="251"/>
      <c r="MJ144" s="251"/>
      <c r="MK144" s="251"/>
      <c r="ML144" s="251"/>
      <c r="MM144" s="251"/>
      <c r="MN144" s="251"/>
      <c r="MO144" s="251"/>
      <c r="MP144" s="251"/>
      <c r="MQ144" s="251"/>
      <c r="MR144" s="251"/>
      <c r="MS144" s="251"/>
      <c r="MT144" s="251"/>
      <c r="MU144" s="251"/>
      <c r="MV144" s="251"/>
      <c r="MW144" s="251"/>
      <c r="MX144" s="251"/>
      <c r="MY144" s="251"/>
      <c r="MZ144" s="251"/>
      <c r="NA144" s="251"/>
      <c r="NB144" s="251"/>
      <c r="NC144" s="251"/>
      <c r="ND144" s="251"/>
      <c r="NE144" s="251"/>
      <c r="NF144" s="251"/>
      <c r="NG144" s="251"/>
      <c r="NH144" s="251"/>
      <c r="NI144" s="251"/>
      <c r="NJ144" s="251"/>
      <c r="NK144" s="251"/>
      <c r="NL144" s="251"/>
      <c r="NM144" s="251"/>
      <c r="NN144" s="251"/>
      <c r="NO144" s="251"/>
      <c r="NP144" s="251"/>
      <c r="NQ144" s="251"/>
      <c r="NR144" s="251"/>
      <c r="NS144" s="251"/>
      <c r="NT144" s="251"/>
      <c r="NU144" s="251"/>
      <c r="NV144" s="251"/>
      <c r="NW144" s="251"/>
      <c r="NX144" s="251"/>
      <c r="NY144" s="251"/>
      <c r="NZ144" s="251"/>
      <c r="OA144" s="251"/>
      <c r="OB144" s="251"/>
      <c r="OC144" s="251"/>
      <c r="OD144" s="251"/>
      <c r="OE144" s="251"/>
      <c r="OF144" s="251"/>
      <c r="OG144" s="251"/>
      <c r="OH144" s="251"/>
      <c r="OI144" s="251"/>
      <c r="OJ144" s="251"/>
      <c r="OK144" s="251"/>
      <c r="OL144" s="251"/>
      <c r="OM144" s="251"/>
      <c r="ON144" s="251"/>
      <c r="OO144" s="251"/>
      <c r="OP144" s="251"/>
      <c r="OQ144" s="251"/>
      <c r="OR144" s="251"/>
      <c r="OS144" s="251"/>
      <c r="OT144" s="251"/>
      <c r="OU144" s="251"/>
      <c r="OV144" s="251"/>
      <c r="OW144" s="251"/>
      <c r="OX144" s="251"/>
      <c r="OY144" s="251"/>
      <c r="OZ144" s="251"/>
      <c r="PA144" s="251"/>
      <c r="PB144" s="251"/>
      <c r="PC144" s="251"/>
      <c r="PD144" s="251"/>
      <c r="PE144" s="251"/>
      <c r="PF144" s="251"/>
      <c r="PG144" s="251"/>
      <c r="PH144" s="251"/>
      <c r="PI144" s="251"/>
      <c r="PJ144" s="251"/>
      <c r="PK144" s="251"/>
      <c r="PL144" s="251"/>
      <c r="PM144" s="251"/>
      <c r="PN144" s="251"/>
      <c r="PO144" s="251"/>
      <c r="PP144" s="251"/>
      <c r="PQ144" s="251"/>
      <c r="PR144" s="251"/>
      <c r="PS144" s="251"/>
      <c r="PT144" s="251"/>
      <c r="PU144" s="251"/>
      <c r="PV144" s="251"/>
      <c r="PW144" s="251"/>
      <c r="PX144" s="251"/>
      <c r="PY144" s="251"/>
      <c r="PZ144" s="251"/>
      <c r="QA144" s="251"/>
      <c r="QB144" s="251"/>
      <c r="QC144" s="251"/>
      <c r="QD144" s="251"/>
      <c r="QE144" s="251"/>
      <c r="QF144" s="251"/>
      <c r="QG144" s="251"/>
      <c r="QH144" s="251"/>
      <c r="QI144" s="251"/>
      <c r="QJ144" s="251"/>
      <c r="QK144" s="251"/>
      <c r="QL144" s="251"/>
      <c r="QM144" s="251"/>
      <c r="QN144" s="251"/>
      <c r="QO144" s="251"/>
      <c r="QP144" s="251"/>
      <c r="QQ144" s="251"/>
      <c r="QR144" s="251"/>
      <c r="QS144" s="251"/>
      <c r="QT144" s="251"/>
      <c r="QU144" s="251"/>
      <c r="QV144" s="251"/>
      <c r="QW144" s="251"/>
      <c r="QX144" s="251"/>
      <c r="QY144" s="251"/>
      <c r="QZ144" s="251"/>
      <c r="RA144" s="251"/>
      <c r="RB144" s="251"/>
      <c r="RC144" s="251"/>
      <c r="RD144" s="251"/>
      <c r="RE144" s="251"/>
      <c r="RF144" s="251"/>
      <c r="RG144" s="251"/>
      <c r="RH144" s="251"/>
      <c r="RI144" s="251"/>
      <c r="RJ144" s="251"/>
      <c r="RK144" s="251"/>
      <c r="RL144" s="251"/>
      <c r="RM144" s="251"/>
      <c r="RN144" s="251"/>
      <c r="RO144" s="251"/>
      <c r="RP144" s="251"/>
      <c r="RQ144" s="251"/>
      <c r="RR144" s="251"/>
      <c r="RS144" s="251"/>
      <c r="RT144" s="251"/>
      <c r="RU144" s="251"/>
      <c r="RV144" s="251"/>
      <c r="RW144" s="251"/>
      <c r="RX144" s="251"/>
      <c r="RY144" s="251"/>
      <c r="RZ144" s="251"/>
      <c r="SA144" s="251"/>
      <c r="SB144" s="251"/>
      <c r="SC144" s="251"/>
      <c r="SD144" s="251"/>
      <c r="SE144" s="251"/>
      <c r="SF144" s="251"/>
      <c r="SG144" s="251"/>
      <c r="SH144" s="251"/>
      <c r="SI144" s="251"/>
      <c r="SJ144" s="251"/>
      <c r="SK144" s="251"/>
      <c r="SL144" s="251"/>
      <c r="SM144" s="251"/>
      <c r="SN144" s="251"/>
      <c r="SO144" s="251"/>
      <c r="SP144" s="251"/>
      <c r="SQ144" s="251"/>
      <c r="SR144" s="251"/>
      <c r="SS144" s="251"/>
      <c r="ST144" s="251"/>
      <c r="SU144" s="251"/>
      <c r="SV144" s="251"/>
      <c r="SW144" s="251"/>
      <c r="SX144" s="251"/>
      <c r="SY144" s="251"/>
      <c r="SZ144" s="251"/>
      <c r="TA144" s="251"/>
      <c r="TB144" s="251"/>
      <c r="TC144" s="251"/>
      <c r="TD144" s="251"/>
      <c r="TE144" s="251"/>
      <c r="TF144" s="251"/>
      <c r="TG144" s="251"/>
      <c r="TH144" s="251"/>
      <c r="TI144" s="251"/>
      <c r="TJ144" s="251"/>
      <c r="TK144" s="251"/>
      <c r="TL144" s="251"/>
      <c r="TM144" s="251"/>
      <c r="TN144" s="251"/>
      <c r="TO144" s="251"/>
      <c r="TP144" s="251"/>
      <c r="TQ144" s="251"/>
      <c r="TR144" s="251"/>
      <c r="TS144" s="251"/>
      <c r="TT144" s="251"/>
      <c r="TU144" s="251"/>
      <c r="TV144" s="251"/>
      <c r="TW144" s="251"/>
      <c r="TX144" s="251"/>
      <c r="TY144" s="251"/>
      <c r="TZ144" s="251"/>
      <c r="UA144" s="251"/>
      <c r="UB144" s="251"/>
      <c r="UC144" s="251"/>
      <c r="UD144" s="251"/>
      <c r="UE144" s="251"/>
      <c r="UF144" s="251"/>
      <c r="UG144" s="251"/>
      <c r="UH144" s="251"/>
      <c r="UI144" s="251"/>
      <c r="UJ144" s="251"/>
      <c r="UK144" s="251"/>
      <c r="UL144" s="251"/>
      <c r="UM144" s="251"/>
      <c r="UN144" s="251"/>
      <c r="UO144" s="251"/>
      <c r="UP144" s="251"/>
      <c r="UQ144" s="251"/>
      <c r="UR144" s="251"/>
      <c r="US144" s="251"/>
      <c r="UT144" s="251"/>
      <c r="UU144" s="251"/>
      <c r="UV144" s="251"/>
      <c r="UW144" s="251"/>
      <c r="UX144" s="251"/>
      <c r="UY144" s="251"/>
      <c r="UZ144" s="251"/>
      <c r="VA144" s="251"/>
      <c r="VB144" s="251"/>
      <c r="VC144" s="251"/>
      <c r="VD144" s="251"/>
      <c r="VE144" s="251"/>
      <c r="VF144" s="251"/>
      <c r="VG144" s="251"/>
      <c r="VH144" s="251"/>
      <c r="VI144" s="251"/>
      <c r="VJ144" s="251"/>
      <c r="VK144" s="251"/>
      <c r="VL144" s="251"/>
      <c r="VM144" s="251"/>
      <c r="VN144" s="251"/>
      <c r="VO144" s="251"/>
      <c r="VP144" s="251"/>
      <c r="VQ144" s="251"/>
      <c r="VR144" s="251"/>
      <c r="VS144" s="251"/>
      <c r="VT144" s="251"/>
      <c r="VU144" s="251"/>
      <c r="VV144" s="251"/>
      <c r="VW144" s="251"/>
      <c r="VX144" s="251"/>
      <c r="VY144" s="251"/>
      <c r="VZ144" s="251"/>
      <c r="WA144" s="251"/>
      <c r="WB144" s="251"/>
      <c r="WC144" s="251"/>
      <c r="WD144" s="251"/>
      <c r="WE144" s="251"/>
      <c r="WF144" s="251"/>
      <c r="WG144" s="251"/>
      <c r="WH144" s="251"/>
      <c r="WI144" s="251"/>
      <c r="WJ144" s="251"/>
      <c r="WK144" s="251"/>
      <c r="WL144" s="251"/>
      <c r="WM144" s="251"/>
      <c r="WN144" s="251"/>
      <c r="WO144" s="251"/>
      <c r="WP144" s="251"/>
      <c r="WQ144" s="251"/>
      <c r="WR144" s="251"/>
      <c r="WS144" s="251"/>
      <c r="WT144" s="251"/>
      <c r="WU144" s="251"/>
      <c r="WV144" s="251"/>
      <c r="WW144" s="251"/>
      <c r="WX144" s="251"/>
      <c r="WY144" s="251"/>
      <c r="WZ144" s="251"/>
      <c r="XA144" s="251"/>
      <c r="XB144" s="251"/>
      <c r="XC144" s="251"/>
      <c r="XD144" s="251"/>
      <c r="XE144" s="251"/>
      <c r="XF144" s="251"/>
      <c r="XG144" s="251"/>
      <c r="XH144" s="251"/>
      <c r="XI144" s="251"/>
      <c r="XJ144" s="251"/>
      <c r="XK144" s="251"/>
      <c r="XL144" s="251"/>
      <c r="XM144" s="251"/>
      <c r="XN144" s="251"/>
      <c r="XO144" s="251"/>
      <c r="XP144" s="251"/>
      <c r="XQ144" s="251"/>
      <c r="XR144" s="251"/>
      <c r="XS144" s="251"/>
      <c r="XT144" s="251"/>
      <c r="XU144" s="251"/>
      <c r="XV144" s="251"/>
      <c r="XW144" s="251"/>
      <c r="XX144" s="251"/>
      <c r="XY144" s="251"/>
      <c r="XZ144" s="251"/>
      <c r="YA144" s="251"/>
      <c r="YB144" s="251"/>
      <c r="YC144" s="251"/>
      <c r="YD144" s="251"/>
      <c r="YE144" s="251"/>
      <c r="YF144" s="251"/>
      <c r="YG144" s="251"/>
      <c r="YH144" s="251"/>
      <c r="YI144" s="251"/>
      <c r="YJ144" s="251"/>
      <c r="YK144" s="251"/>
      <c r="YL144" s="251"/>
      <c r="YM144" s="251"/>
      <c r="YN144" s="251"/>
      <c r="YO144" s="251"/>
      <c r="YP144" s="251"/>
      <c r="YQ144" s="251"/>
      <c r="YR144" s="251"/>
      <c r="YS144" s="251"/>
      <c r="YT144" s="251"/>
      <c r="YU144" s="251"/>
      <c r="YV144" s="251"/>
      <c r="YW144" s="251"/>
      <c r="YX144" s="251"/>
      <c r="YY144" s="251"/>
      <c r="YZ144" s="251"/>
      <c r="ZA144" s="251"/>
      <c r="ZB144" s="251"/>
      <c r="ZC144" s="251"/>
      <c r="ZD144" s="251"/>
      <c r="ZE144" s="251"/>
      <c r="ZF144" s="251"/>
      <c r="ZG144" s="251"/>
      <c r="ZH144" s="251"/>
      <c r="ZI144" s="251"/>
      <c r="ZJ144" s="251"/>
      <c r="ZK144" s="251"/>
      <c r="ZL144" s="251"/>
      <c r="ZM144" s="251"/>
      <c r="ZN144" s="251"/>
      <c r="ZO144" s="251"/>
      <c r="ZP144" s="251"/>
      <c r="ZQ144" s="251"/>
      <c r="ZR144" s="251"/>
      <c r="ZS144" s="251"/>
      <c r="ZT144" s="251"/>
      <c r="ZU144" s="251"/>
      <c r="ZV144" s="251"/>
      <c r="ZW144" s="251"/>
      <c r="ZX144" s="251"/>
      <c r="ZY144" s="251"/>
      <c r="ZZ144" s="251"/>
      <c r="AAA144" s="251"/>
      <c r="AAB144" s="251"/>
      <c r="AAC144" s="251"/>
      <c r="AAD144" s="251"/>
      <c r="AAE144" s="251"/>
      <c r="AAF144" s="251"/>
      <c r="AAG144" s="251"/>
      <c r="AAH144" s="251"/>
      <c r="AAI144" s="251"/>
      <c r="AAJ144" s="251"/>
      <c r="AAK144" s="251"/>
      <c r="AAL144" s="251"/>
      <c r="AAM144" s="251"/>
      <c r="AAN144" s="251"/>
      <c r="AAO144" s="251"/>
      <c r="AAP144" s="251"/>
      <c r="AAQ144" s="251"/>
      <c r="AAR144" s="251"/>
      <c r="AAS144" s="251"/>
      <c r="AAT144" s="251"/>
      <c r="AAU144" s="251"/>
      <c r="AAV144" s="251"/>
      <c r="AAW144" s="251"/>
      <c r="AAX144" s="251"/>
      <c r="AAY144" s="251"/>
      <c r="AAZ144" s="251"/>
      <c r="ABA144" s="251"/>
      <c r="ABB144" s="251"/>
      <c r="ABC144" s="251"/>
      <c r="ABD144" s="251"/>
      <c r="ABE144" s="251"/>
      <c r="ABF144" s="251"/>
      <c r="ABG144" s="251"/>
      <c r="ABH144" s="251"/>
      <c r="ABI144" s="251"/>
      <c r="ABJ144" s="251"/>
      <c r="ABK144" s="251"/>
      <c r="ABL144" s="251"/>
      <c r="ABM144" s="251"/>
      <c r="ABN144" s="251"/>
      <c r="ABO144" s="251"/>
      <c r="ABP144" s="251"/>
      <c r="ABQ144" s="251"/>
      <c r="ABR144" s="251"/>
      <c r="ABS144" s="251"/>
      <c r="ABT144" s="251"/>
      <c r="ABU144" s="251"/>
      <c r="ABV144" s="251"/>
      <c r="ABW144" s="251"/>
      <c r="ABX144" s="251"/>
      <c r="ABY144" s="251"/>
      <c r="ABZ144" s="251"/>
      <c r="ACA144" s="251"/>
      <c r="ACB144" s="251"/>
      <c r="ACC144" s="251"/>
      <c r="ACD144" s="251"/>
      <c r="ACE144" s="251"/>
      <c r="ACF144" s="251"/>
      <c r="ACG144" s="251"/>
      <c r="ACH144" s="251"/>
      <c r="ACI144" s="251"/>
      <c r="ACJ144" s="251"/>
      <c r="ACK144" s="251"/>
      <c r="ACL144" s="251"/>
      <c r="ACM144" s="251"/>
      <c r="ACN144" s="251"/>
      <c r="ACO144" s="251"/>
      <c r="ACP144" s="251"/>
      <c r="ACQ144" s="251"/>
      <c r="ACR144" s="251"/>
      <c r="ACS144" s="251"/>
      <c r="ACT144" s="251"/>
      <c r="ACU144" s="251"/>
      <c r="ACV144" s="251"/>
      <c r="ACW144" s="251"/>
      <c r="ACX144" s="251"/>
      <c r="ACY144" s="251"/>
      <c r="ACZ144" s="251"/>
      <c r="ADA144" s="251"/>
      <c r="ADB144" s="251"/>
      <c r="ADC144" s="251"/>
      <c r="ADD144" s="251"/>
      <c r="ADE144" s="251"/>
      <c r="ADF144" s="251"/>
      <c r="ADG144" s="251"/>
      <c r="ADH144" s="251"/>
      <c r="ADI144" s="251"/>
      <c r="ADJ144" s="251"/>
      <c r="ADK144" s="251"/>
      <c r="ADL144" s="251"/>
      <c r="ADM144" s="251"/>
      <c r="ADN144" s="251"/>
      <c r="ADO144" s="251"/>
      <c r="ADP144" s="251"/>
      <c r="ADQ144" s="251"/>
      <c r="ADR144" s="251"/>
      <c r="ADS144" s="251"/>
      <c r="ADT144" s="251"/>
      <c r="ADU144" s="251"/>
      <c r="ADV144" s="251"/>
      <c r="ADW144" s="251"/>
      <c r="ADX144" s="251"/>
      <c r="ADY144" s="251"/>
      <c r="ADZ144" s="251"/>
      <c r="AEA144" s="251"/>
      <c r="AEB144" s="251"/>
      <c r="AEC144" s="251"/>
      <c r="AED144" s="251"/>
      <c r="AEE144" s="251"/>
      <c r="AEF144" s="251"/>
      <c r="AEG144" s="251"/>
      <c r="AEH144" s="251"/>
      <c r="AEI144" s="251"/>
      <c r="AEJ144" s="251"/>
      <c r="AEK144" s="251"/>
      <c r="AEL144" s="251"/>
      <c r="AEM144" s="251"/>
      <c r="AEN144" s="251"/>
      <c r="AEO144" s="251"/>
      <c r="AEP144" s="251"/>
      <c r="AEQ144" s="251"/>
      <c r="AER144" s="251"/>
      <c r="AES144" s="251"/>
      <c r="AET144" s="251"/>
      <c r="AEU144" s="251"/>
      <c r="AEV144" s="251"/>
      <c r="AEW144" s="251"/>
      <c r="AEX144" s="251"/>
      <c r="AEY144" s="251"/>
      <c r="AEZ144" s="251"/>
      <c r="AFA144" s="251"/>
      <c r="AFB144" s="251"/>
      <c r="AFC144" s="251"/>
      <c r="AFD144" s="251"/>
      <c r="AFE144" s="251"/>
      <c r="AFF144" s="251"/>
      <c r="AFG144" s="251"/>
      <c r="AFH144" s="251"/>
      <c r="AFI144" s="251"/>
      <c r="AFJ144" s="251"/>
      <c r="AFK144" s="251"/>
      <c r="AFL144" s="251"/>
      <c r="AFM144" s="251"/>
      <c r="AFN144" s="251"/>
      <c r="AFO144" s="251"/>
      <c r="AFP144" s="251"/>
      <c r="AFQ144" s="251"/>
      <c r="AFR144" s="251"/>
      <c r="AFS144" s="251"/>
      <c r="AFT144" s="251"/>
      <c r="AFU144" s="251"/>
      <c r="AFV144" s="251"/>
      <c r="AFW144" s="251"/>
      <c r="AFX144" s="251"/>
      <c r="AFY144" s="251"/>
      <c r="AFZ144" s="251"/>
      <c r="AGA144" s="251"/>
      <c r="AGB144" s="251"/>
      <c r="AGC144" s="251"/>
      <c r="AGD144" s="251"/>
      <c r="AGE144" s="251"/>
      <c r="AGF144" s="251"/>
      <c r="AGG144" s="251"/>
      <c r="AGH144" s="251"/>
      <c r="AGI144" s="251"/>
      <c r="AGJ144" s="251"/>
      <c r="AGK144" s="251"/>
      <c r="AGL144" s="251"/>
      <c r="AGM144" s="251"/>
      <c r="AGN144" s="251"/>
      <c r="AGO144" s="251"/>
      <c r="AGP144" s="251"/>
      <c r="AGQ144" s="251"/>
      <c r="AGR144" s="251"/>
      <c r="AGS144" s="251"/>
      <c r="AGT144" s="251"/>
      <c r="AGU144" s="251"/>
      <c r="AGV144" s="251"/>
      <c r="AGW144" s="251"/>
      <c r="AGX144" s="251"/>
      <c r="AGY144" s="251"/>
      <c r="AGZ144" s="251"/>
      <c r="AHA144" s="251"/>
      <c r="AHB144" s="251"/>
      <c r="AHC144" s="251"/>
      <c r="AHD144" s="251"/>
      <c r="AHE144" s="251"/>
      <c r="AHF144" s="251"/>
      <c r="AHG144" s="251"/>
      <c r="AHH144" s="251"/>
      <c r="AHI144" s="251"/>
      <c r="AHJ144" s="251"/>
      <c r="AHK144" s="251"/>
      <c r="AHL144" s="251"/>
      <c r="AHM144" s="251"/>
      <c r="AHN144" s="251"/>
      <c r="AHO144" s="251"/>
      <c r="AHP144" s="251"/>
      <c r="AHQ144" s="251"/>
      <c r="AHR144" s="251"/>
      <c r="AHS144" s="251"/>
      <c r="AHT144" s="251"/>
      <c r="AHU144" s="251"/>
      <c r="AHV144" s="251"/>
      <c r="AHW144" s="251"/>
      <c r="AHX144" s="251"/>
      <c r="AHY144" s="251"/>
      <c r="AHZ144" s="251"/>
      <c r="AIA144" s="251"/>
      <c r="AIB144" s="251"/>
      <c r="AIC144" s="251"/>
      <c r="AID144" s="251"/>
      <c r="AIE144" s="251"/>
      <c r="AIF144" s="251"/>
      <c r="AIG144" s="251"/>
      <c r="AIH144" s="251"/>
      <c r="AII144" s="251"/>
      <c r="AIJ144" s="251"/>
      <c r="AIK144" s="251"/>
      <c r="AIL144" s="251"/>
      <c r="AIM144" s="251"/>
      <c r="AIN144" s="251"/>
      <c r="AIO144" s="251"/>
      <c r="AIP144" s="251"/>
      <c r="AIQ144" s="251"/>
      <c r="AIR144" s="251"/>
      <c r="AIS144" s="251"/>
      <c r="AIT144" s="251"/>
      <c r="AIU144" s="251"/>
      <c r="AIV144" s="251"/>
      <c r="AIW144" s="251"/>
      <c r="AIX144" s="251"/>
      <c r="AIY144" s="251"/>
      <c r="AIZ144" s="251"/>
      <c r="AJA144" s="251"/>
      <c r="AJB144" s="251"/>
      <c r="AJC144" s="251"/>
      <c r="AJD144" s="251"/>
      <c r="AJE144" s="251"/>
      <c r="AJF144" s="251"/>
      <c r="AJG144" s="251"/>
      <c r="AJH144" s="251"/>
      <c r="AJI144" s="251"/>
      <c r="AJJ144" s="251"/>
      <c r="AJK144" s="251"/>
      <c r="AJL144" s="251"/>
      <c r="AJM144" s="251"/>
      <c r="AJN144" s="251"/>
      <c r="AJO144" s="251"/>
      <c r="AJP144" s="251"/>
      <c r="AJQ144" s="251"/>
      <c r="AJR144" s="251"/>
      <c r="AJS144" s="251"/>
      <c r="AJT144" s="251"/>
      <c r="AJU144" s="251"/>
      <c r="AJV144" s="251"/>
      <c r="AJW144" s="251"/>
      <c r="AJX144" s="251"/>
      <c r="AJY144" s="251"/>
      <c r="AJZ144" s="251"/>
      <c r="AKA144" s="251"/>
      <c r="AKB144" s="251"/>
      <c r="AKC144" s="251"/>
      <c r="AKD144" s="251"/>
      <c r="AKE144" s="251"/>
      <c r="AKF144" s="251"/>
      <c r="AKG144" s="251"/>
      <c r="AKH144" s="251"/>
      <c r="AKI144" s="251"/>
      <c r="AKJ144" s="251"/>
      <c r="AKK144" s="251"/>
      <c r="AKL144" s="251"/>
      <c r="AKM144" s="251"/>
      <c r="AKN144" s="251"/>
      <c r="AKO144" s="251"/>
      <c r="AKP144" s="251"/>
      <c r="AKQ144" s="251"/>
      <c r="AKR144" s="251"/>
      <c r="AKS144" s="251"/>
      <c r="AKT144" s="251"/>
      <c r="AKU144" s="251"/>
      <c r="AKV144" s="251"/>
      <c r="AKW144" s="251"/>
      <c r="AKX144" s="251"/>
      <c r="AKY144" s="251"/>
      <c r="AKZ144" s="251"/>
      <c r="ALA144" s="251"/>
      <c r="ALB144" s="251"/>
      <c r="ALC144" s="251"/>
      <c r="ALD144" s="251"/>
      <c r="ALE144" s="251"/>
      <c r="ALF144" s="251"/>
      <c r="ALG144" s="251"/>
      <c r="ALH144" s="251"/>
      <c r="ALI144" s="251"/>
      <c r="ALJ144" s="251"/>
      <c r="ALK144" s="251"/>
      <c r="ALL144" s="251"/>
      <c r="ALM144" s="251"/>
      <c r="ALN144" s="251"/>
      <c r="ALO144" s="251"/>
      <c r="ALP144" s="251"/>
      <c r="ALQ144" s="251"/>
      <c r="ALR144" s="251"/>
      <c r="ALS144" s="251"/>
      <c r="ALT144" s="251"/>
      <c r="ALU144" s="251"/>
      <c r="ALV144" s="251"/>
      <c r="ALW144" s="251"/>
      <c r="ALX144" s="251"/>
      <c r="ALY144" s="251"/>
      <c r="ALZ144" s="251"/>
      <c r="AMA144" s="251"/>
      <c r="AMB144" s="251"/>
      <c r="AMC144" s="251"/>
      <c r="AMD144" s="251"/>
      <c r="AME144" s="251"/>
      <c r="AMF144" s="251"/>
      <c r="AMG144" s="251"/>
      <c r="AMH144" s="251"/>
      <c r="AMI144" s="251"/>
      <c r="AMJ144" s="251"/>
      <c r="AMK144" s="251"/>
      <c r="AML144" s="251"/>
      <c r="AMM144" s="251"/>
      <c r="AMN144" s="251"/>
      <c r="AMO144" s="251"/>
      <c r="AMP144" s="251"/>
      <c r="AMQ144" s="251"/>
      <c r="AMR144" s="251"/>
      <c r="AMS144" s="251"/>
      <c r="AMT144" s="251"/>
      <c r="AMU144" s="251"/>
      <c r="AMV144" s="251"/>
      <c r="AMW144" s="251"/>
      <c r="AMX144" s="251"/>
      <c r="AMY144" s="251"/>
      <c r="AMZ144" s="251"/>
      <c r="ANA144" s="251"/>
      <c r="ANB144" s="251"/>
      <c r="ANC144" s="251"/>
      <c r="AND144" s="251"/>
      <c r="ANE144" s="251"/>
      <c r="ANF144" s="251"/>
      <c r="ANG144" s="251"/>
      <c r="ANH144" s="251"/>
      <c r="ANI144" s="251"/>
      <c r="ANJ144" s="251"/>
      <c r="ANK144" s="251"/>
      <c r="ANL144" s="251"/>
      <c r="ANM144" s="251"/>
      <c r="ANN144" s="251"/>
      <c r="ANO144" s="251"/>
      <c r="ANP144" s="251"/>
      <c r="ANQ144" s="251"/>
      <c r="ANR144" s="251"/>
      <c r="ANS144" s="251"/>
      <c r="ANT144" s="251"/>
      <c r="ANU144" s="251"/>
      <c r="ANV144" s="251"/>
      <c r="ANW144" s="251"/>
      <c r="ANX144" s="251"/>
      <c r="ANY144" s="251"/>
      <c r="ANZ144" s="251"/>
      <c r="AOA144" s="251"/>
      <c r="AOB144" s="251"/>
      <c r="AOC144" s="251"/>
      <c r="AOD144" s="251"/>
      <c r="AOE144" s="251"/>
      <c r="AOF144" s="251"/>
      <c r="AOG144" s="251"/>
      <c r="AOH144" s="251"/>
      <c r="AOI144" s="251"/>
      <c r="AOJ144" s="251"/>
      <c r="AOK144" s="251"/>
      <c r="AOL144" s="251"/>
      <c r="AOM144" s="251"/>
      <c r="AON144" s="251"/>
      <c r="AOO144" s="251"/>
      <c r="AOP144" s="251"/>
      <c r="AOQ144" s="251"/>
      <c r="AOR144" s="251"/>
      <c r="AOS144" s="251"/>
      <c r="AOT144" s="251"/>
      <c r="AOU144" s="251"/>
      <c r="AOV144" s="251"/>
      <c r="AOW144" s="251"/>
      <c r="AOX144" s="251"/>
      <c r="AOY144" s="251"/>
      <c r="AOZ144" s="251"/>
      <c r="APA144" s="251"/>
      <c r="APB144" s="251"/>
      <c r="APC144" s="251"/>
      <c r="APD144" s="251"/>
      <c r="APE144" s="251"/>
      <c r="APF144" s="251"/>
      <c r="APG144" s="251"/>
      <c r="APH144" s="251"/>
      <c r="API144" s="251"/>
      <c r="APJ144" s="251"/>
      <c r="APK144" s="251"/>
      <c r="APL144" s="251"/>
      <c r="APM144" s="251"/>
      <c r="APN144" s="251"/>
      <c r="APO144" s="251"/>
      <c r="APP144" s="251"/>
      <c r="APQ144" s="251"/>
      <c r="APR144" s="251"/>
      <c r="APS144" s="251"/>
      <c r="APT144" s="251"/>
      <c r="APU144" s="251"/>
      <c r="APV144" s="251"/>
      <c r="APW144" s="251"/>
      <c r="APX144" s="251"/>
      <c r="APY144" s="251"/>
      <c r="APZ144" s="251"/>
      <c r="AQA144" s="251"/>
      <c r="AQB144" s="251"/>
      <c r="AQC144" s="251"/>
      <c r="AQD144" s="251"/>
      <c r="AQE144" s="251"/>
      <c r="AQF144" s="251"/>
      <c r="AQG144" s="251"/>
      <c r="AQH144" s="251"/>
      <c r="AQI144" s="251"/>
      <c r="AQJ144" s="251"/>
      <c r="AQK144" s="251"/>
      <c r="AQL144" s="251"/>
      <c r="AQM144" s="251"/>
      <c r="AQN144" s="251"/>
      <c r="AQO144" s="251"/>
      <c r="AQP144" s="251"/>
      <c r="AQQ144" s="251"/>
      <c r="AQR144" s="251"/>
      <c r="AQS144" s="251"/>
      <c r="AQT144" s="251"/>
      <c r="AQU144" s="251"/>
      <c r="AQV144" s="251"/>
      <c r="AQW144" s="251"/>
      <c r="AQX144" s="251"/>
      <c r="AQY144" s="251"/>
      <c r="AQZ144" s="251"/>
      <c r="ARA144" s="251"/>
      <c r="ARB144" s="251"/>
      <c r="ARC144" s="251"/>
      <c r="ARD144" s="251"/>
      <c r="ARE144" s="251"/>
      <c r="ARF144" s="251"/>
      <c r="ARG144" s="251"/>
      <c r="ARH144" s="251"/>
      <c r="ARI144" s="251"/>
      <c r="ARJ144" s="251"/>
      <c r="ARK144" s="251"/>
      <c r="ARL144" s="251"/>
      <c r="ARM144" s="251"/>
      <c r="ARN144" s="251"/>
      <c r="ARO144" s="251"/>
      <c r="ARP144" s="251"/>
      <c r="ARQ144" s="251"/>
      <c r="ARR144" s="251"/>
      <c r="ARS144" s="251"/>
      <c r="ART144" s="251"/>
      <c r="ARU144" s="251"/>
      <c r="ARV144" s="251"/>
      <c r="ARW144" s="251"/>
      <c r="ARX144" s="251"/>
      <c r="ARY144" s="251"/>
      <c r="ARZ144" s="251"/>
      <c r="ASA144" s="251"/>
      <c r="ASB144" s="251"/>
      <c r="ASC144" s="251"/>
      <c r="ASD144" s="251"/>
      <c r="ASE144" s="251"/>
      <c r="ASF144" s="251"/>
      <c r="ASG144" s="251"/>
      <c r="ASH144" s="251"/>
      <c r="ASI144" s="251"/>
      <c r="ASJ144" s="251"/>
      <c r="ASK144" s="251"/>
      <c r="ASL144" s="251"/>
      <c r="ASM144" s="251"/>
      <c r="ASN144" s="251"/>
      <c r="ASO144" s="251"/>
      <c r="ASP144" s="251"/>
      <c r="ASQ144" s="251"/>
      <c r="ASR144" s="251"/>
      <c r="ASS144" s="251"/>
      <c r="AST144" s="251"/>
      <c r="ASU144" s="251"/>
      <c r="ASV144" s="251"/>
      <c r="ASW144" s="251"/>
      <c r="ASX144" s="251"/>
      <c r="ASY144" s="251"/>
      <c r="ASZ144" s="251"/>
      <c r="ATA144" s="251"/>
      <c r="ATB144" s="251"/>
      <c r="ATC144" s="251"/>
      <c r="ATD144" s="251"/>
      <c r="ATE144" s="251"/>
      <c r="ATF144" s="251"/>
      <c r="ATG144" s="251"/>
      <c r="ATH144" s="251"/>
      <c r="ATI144" s="251"/>
      <c r="ATJ144" s="251"/>
      <c r="ATK144" s="251"/>
      <c r="ATL144" s="251"/>
      <c r="ATM144" s="251"/>
      <c r="ATN144" s="251"/>
      <c r="ATO144" s="251"/>
      <c r="ATP144" s="251"/>
      <c r="ATQ144" s="251"/>
      <c r="ATR144" s="251"/>
      <c r="ATS144" s="251"/>
      <c r="ATT144" s="251"/>
      <c r="ATU144" s="251"/>
      <c r="ATV144" s="251"/>
      <c r="ATW144" s="251"/>
      <c r="ATX144" s="251"/>
      <c r="ATY144" s="251"/>
      <c r="ATZ144" s="251"/>
      <c r="AUA144" s="251"/>
      <c r="AUB144" s="251"/>
      <c r="AUC144" s="251"/>
      <c r="AUD144" s="251"/>
      <c r="AUE144" s="251"/>
      <c r="AUF144" s="251"/>
      <c r="AUG144" s="251"/>
      <c r="AUH144" s="251"/>
      <c r="AUI144" s="251"/>
      <c r="AUJ144" s="251"/>
      <c r="AUK144" s="251"/>
      <c r="AUL144" s="251"/>
      <c r="AUM144" s="251"/>
      <c r="AUN144" s="251"/>
      <c r="AUO144" s="251"/>
      <c r="AUP144" s="251"/>
      <c r="AUQ144" s="251"/>
      <c r="AUR144" s="251"/>
      <c r="AUS144" s="251"/>
      <c r="AUT144" s="251"/>
      <c r="AUU144" s="251"/>
      <c r="AUV144" s="251"/>
      <c r="AUW144" s="251"/>
      <c r="AUX144" s="251"/>
      <c r="AUY144" s="251"/>
      <c r="AUZ144" s="251"/>
      <c r="AVA144" s="251"/>
      <c r="AVB144" s="251"/>
      <c r="AVC144" s="251"/>
      <c r="AVD144" s="251"/>
      <c r="AVE144" s="251"/>
      <c r="AVF144" s="251"/>
      <c r="AVG144" s="251"/>
      <c r="AVH144" s="251"/>
      <c r="AVI144" s="251"/>
      <c r="AVJ144" s="251"/>
      <c r="AVK144" s="251"/>
      <c r="AVL144" s="251"/>
      <c r="AVM144" s="251"/>
      <c r="AVN144" s="251"/>
      <c r="AVO144" s="251"/>
      <c r="AVP144" s="251"/>
      <c r="AVQ144" s="251"/>
      <c r="AVR144" s="251"/>
      <c r="AVS144" s="251"/>
      <c r="AVT144" s="251"/>
      <c r="AVU144" s="251"/>
      <c r="AVV144" s="251"/>
      <c r="AVW144" s="251"/>
      <c r="AVX144" s="251"/>
      <c r="AVY144" s="251"/>
      <c r="AVZ144" s="251"/>
      <c r="AWA144" s="251"/>
      <c r="AWB144" s="251"/>
      <c r="AWC144" s="251"/>
      <c r="AWD144" s="251"/>
      <c r="AWE144" s="251"/>
      <c r="AWF144" s="251"/>
      <c r="AWG144" s="251"/>
      <c r="AWH144" s="251"/>
      <c r="AWI144" s="251"/>
      <c r="AWJ144" s="251"/>
      <c r="AWK144" s="251"/>
      <c r="AWL144" s="251"/>
      <c r="AWM144" s="251"/>
      <c r="AWN144" s="251"/>
      <c r="AWO144" s="251"/>
      <c r="AWP144" s="251"/>
      <c r="AWQ144" s="251"/>
      <c r="AWR144" s="251"/>
      <c r="AWS144" s="251"/>
      <c r="AWT144" s="251"/>
      <c r="AWU144" s="251"/>
      <c r="AWV144" s="251"/>
      <c r="AWW144" s="251"/>
      <c r="AWX144" s="251"/>
      <c r="AWY144" s="251"/>
      <c r="AWZ144" s="251"/>
      <c r="AXA144" s="251"/>
      <c r="AXB144" s="251"/>
      <c r="AXC144" s="251"/>
      <c r="AXD144" s="251"/>
      <c r="AXE144" s="251"/>
      <c r="AXF144" s="251"/>
      <c r="AXG144" s="251"/>
      <c r="AXH144" s="251"/>
      <c r="AXI144" s="251"/>
      <c r="AXJ144" s="251"/>
      <c r="AXK144" s="251"/>
      <c r="AXL144" s="251"/>
      <c r="AXM144" s="251"/>
      <c r="AXN144" s="251"/>
      <c r="AXO144" s="251"/>
      <c r="AXP144" s="251"/>
      <c r="AXQ144" s="251"/>
      <c r="AXR144" s="251"/>
      <c r="AXS144" s="251"/>
      <c r="AXT144" s="251"/>
      <c r="AXU144" s="251"/>
      <c r="AXV144" s="251"/>
      <c r="AXW144" s="251"/>
      <c r="AXX144" s="251"/>
      <c r="AXY144" s="251"/>
      <c r="AXZ144" s="251"/>
      <c r="AYA144" s="251"/>
      <c r="AYB144" s="251"/>
      <c r="AYC144" s="251"/>
      <c r="AYD144" s="251"/>
      <c r="AYE144" s="251"/>
      <c r="AYF144" s="251"/>
      <c r="AYG144" s="251"/>
      <c r="AYH144" s="251"/>
      <c r="AYI144" s="251"/>
      <c r="AYJ144" s="251"/>
      <c r="AYK144" s="251"/>
      <c r="AYL144" s="251"/>
      <c r="AYM144" s="251"/>
      <c r="AYN144" s="251"/>
      <c r="AYO144" s="251"/>
      <c r="AYP144" s="251"/>
      <c r="AYQ144" s="251"/>
      <c r="AYR144" s="251"/>
      <c r="AYS144" s="251"/>
      <c r="AYT144" s="251"/>
      <c r="AYU144" s="251"/>
      <c r="AYV144" s="251"/>
      <c r="AYW144" s="251"/>
      <c r="AYX144" s="251"/>
      <c r="AYY144" s="251"/>
      <c r="AYZ144" s="251"/>
      <c r="AZA144" s="251"/>
      <c r="AZB144" s="251"/>
      <c r="AZC144" s="251"/>
      <c r="AZD144" s="251"/>
      <c r="AZE144" s="251"/>
      <c r="AZF144" s="251"/>
      <c r="AZG144" s="251"/>
      <c r="AZH144" s="251"/>
      <c r="AZI144" s="251"/>
      <c r="AZJ144" s="251"/>
      <c r="AZK144" s="251"/>
      <c r="AZL144" s="251"/>
      <c r="AZM144" s="251"/>
      <c r="AZN144" s="251"/>
      <c r="AZO144" s="251"/>
      <c r="AZP144" s="251"/>
      <c r="AZQ144" s="251"/>
      <c r="AZR144" s="251"/>
      <c r="AZS144" s="251"/>
      <c r="AZT144" s="251"/>
      <c r="AZU144" s="251"/>
      <c r="AZV144" s="251"/>
      <c r="AZW144" s="251"/>
      <c r="AZX144" s="251"/>
      <c r="AZY144" s="251"/>
      <c r="AZZ144" s="251"/>
      <c r="BAA144" s="251"/>
      <c r="BAB144" s="251"/>
      <c r="BAC144" s="251"/>
      <c r="BAD144" s="251"/>
      <c r="BAE144" s="251"/>
      <c r="BAF144" s="251"/>
      <c r="BAG144" s="251"/>
      <c r="BAH144" s="251"/>
      <c r="BAI144" s="251"/>
      <c r="BAJ144" s="251"/>
      <c r="BAK144" s="251"/>
      <c r="BAL144" s="251"/>
      <c r="BAM144" s="251"/>
      <c r="BAN144" s="251"/>
      <c r="BAO144" s="251"/>
      <c r="BAP144" s="251"/>
      <c r="BAQ144" s="251"/>
      <c r="BAR144" s="251"/>
      <c r="BAS144" s="251"/>
      <c r="BAT144" s="251"/>
      <c r="BAU144" s="251"/>
      <c r="BAV144" s="251"/>
      <c r="BAW144" s="251"/>
      <c r="BAX144" s="251"/>
      <c r="BAY144" s="251"/>
      <c r="BAZ144" s="251"/>
      <c r="BBA144" s="251"/>
      <c r="BBB144" s="251"/>
      <c r="BBC144" s="251"/>
      <c r="BBD144" s="251"/>
      <c r="BBE144" s="251"/>
      <c r="BBF144" s="251"/>
      <c r="BBG144" s="251"/>
      <c r="BBH144" s="251"/>
      <c r="BBI144" s="251"/>
      <c r="BBJ144" s="251"/>
      <c r="BBK144" s="251"/>
      <c r="BBL144" s="251"/>
      <c r="BBM144" s="251"/>
      <c r="BBN144" s="251"/>
      <c r="BBO144" s="251"/>
      <c r="BBP144" s="251"/>
      <c r="BBQ144" s="251"/>
      <c r="BBR144" s="251"/>
      <c r="BBS144" s="251"/>
      <c r="BBT144" s="251"/>
      <c r="BBU144" s="251"/>
      <c r="BBV144" s="251"/>
      <c r="BBW144" s="251"/>
      <c r="BBX144" s="251"/>
      <c r="BBY144" s="251"/>
      <c r="BBZ144" s="251"/>
      <c r="BCA144" s="251"/>
      <c r="BCB144" s="251"/>
      <c r="BCC144" s="251"/>
      <c r="BCD144" s="251"/>
      <c r="BCE144" s="251"/>
      <c r="BCF144" s="251"/>
      <c r="BCG144" s="251"/>
      <c r="BCH144" s="251"/>
      <c r="BCI144" s="251"/>
      <c r="BCJ144" s="251"/>
      <c r="BCK144" s="251"/>
      <c r="BCL144" s="251"/>
      <c r="BCM144" s="251"/>
      <c r="BCN144" s="251"/>
      <c r="BCO144" s="251"/>
      <c r="BCP144" s="251"/>
      <c r="BCQ144" s="251"/>
      <c r="BCR144" s="251"/>
      <c r="BCS144" s="251"/>
      <c r="BCT144" s="251"/>
      <c r="BCU144" s="251"/>
      <c r="BCV144" s="251"/>
      <c r="BCW144" s="251"/>
      <c r="BCX144" s="251"/>
      <c r="BCY144" s="251"/>
      <c r="BCZ144" s="251"/>
      <c r="BDA144" s="251"/>
      <c r="BDB144" s="251"/>
      <c r="BDC144" s="251"/>
      <c r="BDD144" s="251"/>
      <c r="BDE144" s="251"/>
      <c r="BDF144" s="251"/>
      <c r="BDG144" s="251"/>
      <c r="BDH144" s="251"/>
      <c r="BDI144" s="251"/>
      <c r="BDJ144" s="251"/>
      <c r="BDK144" s="251"/>
      <c r="BDL144" s="251"/>
      <c r="BDM144" s="251"/>
      <c r="BDN144" s="251"/>
      <c r="BDO144" s="251"/>
      <c r="BDP144" s="251"/>
      <c r="BDQ144" s="251"/>
      <c r="BDR144" s="251"/>
      <c r="BDS144" s="251"/>
      <c r="BDT144" s="251"/>
      <c r="BDU144" s="251"/>
      <c r="BDV144" s="251"/>
      <c r="BDW144" s="251"/>
      <c r="BDX144" s="251"/>
      <c r="BDY144" s="251"/>
      <c r="BDZ144" s="251"/>
      <c r="BEA144" s="251"/>
      <c r="BEB144" s="251"/>
      <c r="BEC144" s="251"/>
      <c r="BED144" s="251"/>
      <c r="BEE144" s="251"/>
      <c r="BEF144" s="251"/>
      <c r="BEG144" s="251"/>
      <c r="BEH144" s="251"/>
      <c r="BEI144" s="251"/>
      <c r="BEJ144" s="251"/>
      <c r="BEK144" s="251"/>
      <c r="BEL144" s="251"/>
      <c r="BEM144" s="251"/>
      <c r="BEN144" s="251"/>
      <c r="BEO144" s="251"/>
      <c r="BEP144" s="251"/>
      <c r="BEQ144" s="251"/>
      <c r="BER144" s="251"/>
      <c r="BES144" s="251"/>
      <c r="BET144" s="251"/>
      <c r="BEU144" s="251"/>
      <c r="BEV144" s="251"/>
      <c r="BEW144" s="251"/>
      <c r="BEX144" s="251"/>
      <c r="BEY144" s="251"/>
      <c r="BEZ144" s="251"/>
      <c r="BFA144" s="251"/>
      <c r="BFB144" s="251"/>
      <c r="BFC144" s="251"/>
      <c r="BFD144" s="251"/>
      <c r="BFE144" s="251"/>
      <c r="BFF144" s="251"/>
      <c r="BFG144" s="251"/>
      <c r="BFH144" s="251"/>
      <c r="BFI144" s="251"/>
      <c r="BFJ144" s="251"/>
      <c r="BFK144" s="251"/>
      <c r="BFL144" s="251"/>
      <c r="BFM144" s="251"/>
      <c r="BFN144" s="251"/>
      <c r="BFO144" s="251"/>
      <c r="BFP144" s="251"/>
      <c r="BFQ144" s="251"/>
      <c r="BFR144" s="251"/>
      <c r="BFS144" s="251"/>
      <c r="BFT144" s="251"/>
      <c r="BFU144" s="251"/>
      <c r="BFV144" s="251"/>
      <c r="BFW144" s="251"/>
      <c r="BFX144" s="251"/>
      <c r="BFY144" s="251"/>
      <c r="BFZ144" s="251"/>
      <c r="BGA144" s="251"/>
      <c r="BGB144" s="251"/>
      <c r="BGC144" s="251"/>
      <c r="BGD144" s="251"/>
      <c r="BGE144" s="251"/>
      <c r="BGF144" s="251"/>
      <c r="BGG144" s="251"/>
      <c r="BGH144" s="251"/>
      <c r="BGI144" s="251"/>
      <c r="BGJ144" s="251"/>
      <c r="BGK144" s="251"/>
      <c r="BGL144" s="251"/>
      <c r="BGM144" s="251"/>
      <c r="BGN144" s="251"/>
      <c r="BGO144" s="251"/>
      <c r="BGP144" s="251"/>
      <c r="BGQ144" s="251"/>
      <c r="BGR144" s="251"/>
      <c r="BGS144" s="251"/>
      <c r="BGT144" s="251"/>
      <c r="BGU144" s="251"/>
      <c r="BGV144" s="251"/>
      <c r="BGW144" s="251"/>
      <c r="BGX144" s="251"/>
      <c r="BGY144" s="251"/>
      <c r="BGZ144" s="251"/>
      <c r="BHA144" s="251"/>
      <c r="BHB144" s="251"/>
      <c r="BHC144" s="251"/>
      <c r="BHD144" s="251"/>
      <c r="BHE144" s="251"/>
      <c r="BHF144" s="251"/>
      <c r="BHG144" s="251"/>
      <c r="BHH144" s="251"/>
      <c r="BHI144" s="251"/>
      <c r="BHJ144" s="251"/>
      <c r="BHK144" s="251"/>
      <c r="BHL144" s="251"/>
      <c r="BHM144" s="251"/>
      <c r="BHN144" s="251"/>
      <c r="BHO144" s="251"/>
      <c r="BHP144" s="251"/>
      <c r="BHQ144" s="251"/>
      <c r="BHR144" s="251"/>
      <c r="BHS144" s="251"/>
      <c r="BHT144" s="251"/>
      <c r="BHU144" s="251"/>
      <c r="BHV144" s="251"/>
      <c r="BHW144" s="251"/>
      <c r="BHX144" s="251"/>
      <c r="BHY144" s="251"/>
      <c r="BHZ144" s="251"/>
      <c r="BIA144" s="251"/>
      <c r="BIB144" s="251"/>
      <c r="BIC144" s="251"/>
      <c r="BID144" s="251"/>
      <c r="BIE144" s="251"/>
      <c r="BIF144" s="251"/>
      <c r="BIG144" s="251"/>
      <c r="BIH144" s="251"/>
      <c r="BII144" s="251"/>
      <c r="BIJ144" s="251"/>
      <c r="BIK144" s="251"/>
      <c r="BIL144" s="251"/>
      <c r="BIM144" s="251"/>
      <c r="BIN144" s="251"/>
      <c r="BIO144" s="251"/>
      <c r="BIP144" s="251"/>
      <c r="BIQ144" s="251"/>
      <c r="BIR144" s="251"/>
      <c r="BIS144" s="251"/>
      <c r="BIT144" s="251"/>
      <c r="BIU144" s="251"/>
      <c r="BIV144" s="251"/>
      <c r="BIW144" s="251"/>
      <c r="BIX144" s="251"/>
      <c r="BIY144" s="251"/>
      <c r="BIZ144" s="251"/>
      <c r="BJA144" s="251"/>
      <c r="BJB144" s="251"/>
      <c r="BJC144" s="251"/>
      <c r="BJD144" s="251"/>
      <c r="BJE144" s="251"/>
      <c r="BJF144" s="251"/>
      <c r="BJG144" s="251"/>
      <c r="BJH144" s="251"/>
      <c r="BJI144" s="251"/>
      <c r="BJJ144" s="251"/>
      <c r="BJK144" s="251"/>
      <c r="BJL144" s="251"/>
      <c r="BJM144" s="251"/>
      <c r="BJN144" s="251"/>
      <c r="BJO144" s="251"/>
      <c r="BJP144" s="251"/>
      <c r="BJQ144" s="251"/>
      <c r="BJR144" s="251"/>
      <c r="BJS144" s="251"/>
      <c r="BJT144" s="251"/>
      <c r="BJU144" s="251"/>
      <c r="BJV144" s="251"/>
      <c r="BJW144" s="251"/>
      <c r="BJX144" s="251"/>
      <c r="BJY144" s="251"/>
      <c r="BJZ144" s="251"/>
      <c r="BKA144" s="251"/>
      <c r="BKB144" s="251"/>
      <c r="BKC144" s="251"/>
      <c r="BKD144" s="251"/>
      <c r="BKE144" s="251"/>
      <c r="BKF144" s="251"/>
      <c r="BKG144" s="251"/>
      <c r="BKH144" s="251"/>
      <c r="BKI144" s="251"/>
      <c r="BKJ144" s="251"/>
      <c r="BKK144" s="251"/>
      <c r="BKL144" s="251"/>
      <c r="BKM144" s="251"/>
      <c r="BKN144" s="251"/>
      <c r="BKO144" s="251"/>
      <c r="BKP144" s="251"/>
      <c r="BKQ144" s="251"/>
      <c r="BKR144" s="251"/>
      <c r="BKS144" s="251"/>
      <c r="BKT144" s="251"/>
      <c r="BKU144" s="251"/>
      <c r="BKV144" s="251"/>
      <c r="BKW144" s="251"/>
      <c r="BKX144" s="251"/>
      <c r="BKY144" s="251"/>
      <c r="BKZ144" s="251"/>
      <c r="BLA144" s="251"/>
      <c r="BLB144" s="251"/>
      <c r="BLC144" s="251"/>
      <c r="BLD144" s="251"/>
      <c r="BLE144" s="251"/>
      <c r="BLF144" s="251"/>
      <c r="BLG144" s="251"/>
      <c r="BLH144" s="251"/>
      <c r="BLI144" s="251"/>
      <c r="BLJ144" s="251"/>
      <c r="BLK144" s="251"/>
      <c r="BLL144" s="251"/>
      <c r="BLM144" s="251"/>
      <c r="BLN144" s="251"/>
      <c r="BLO144" s="251"/>
      <c r="BLP144" s="251"/>
      <c r="BLQ144" s="251"/>
      <c r="BLR144" s="251"/>
      <c r="BLS144" s="251"/>
      <c r="BLT144" s="251"/>
      <c r="BLU144" s="251"/>
      <c r="BLV144" s="251"/>
      <c r="BLW144" s="251"/>
      <c r="BLX144" s="251"/>
      <c r="BLY144" s="251"/>
      <c r="BLZ144" s="251"/>
      <c r="BMA144" s="251"/>
      <c r="BMB144" s="251"/>
      <c r="BMC144" s="251"/>
      <c r="BMD144" s="251"/>
      <c r="BME144" s="251"/>
      <c r="BMF144" s="251"/>
      <c r="BMG144" s="251"/>
      <c r="BMH144" s="251"/>
      <c r="BMI144" s="251"/>
      <c r="BMJ144" s="251"/>
      <c r="BMK144" s="251"/>
      <c r="BML144" s="251"/>
      <c r="BMM144" s="251"/>
      <c r="BMN144" s="251"/>
      <c r="BMO144" s="251"/>
      <c r="BMP144" s="251"/>
      <c r="BMQ144" s="251"/>
      <c r="BMR144" s="251"/>
      <c r="BMS144" s="251"/>
      <c r="BMT144" s="251"/>
      <c r="BMU144" s="251"/>
      <c r="BMV144" s="251"/>
      <c r="BMW144" s="251"/>
      <c r="BMX144" s="251"/>
      <c r="BMY144" s="251"/>
      <c r="BMZ144" s="251"/>
      <c r="BNA144" s="251"/>
      <c r="BNB144" s="251"/>
      <c r="BNC144" s="251"/>
      <c r="BND144" s="251"/>
      <c r="BNE144" s="251"/>
      <c r="BNF144" s="251"/>
      <c r="BNG144" s="251"/>
      <c r="BNH144" s="251"/>
      <c r="BNI144" s="251"/>
      <c r="BNJ144" s="251"/>
      <c r="BNK144" s="251"/>
      <c r="BNL144" s="251"/>
      <c r="BNM144" s="251"/>
      <c r="BNN144" s="251"/>
      <c r="BNO144" s="251"/>
      <c r="BNP144" s="251"/>
      <c r="BNQ144" s="251"/>
      <c r="BNR144" s="251"/>
      <c r="BNS144" s="251"/>
      <c r="BNT144" s="251"/>
      <c r="BNU144" s="251"/>
      <c r="BNV144" s="251"/>
      <c r="BNW144" s="251"/>
      <c r="BNX144" s="251"/>
      <c r="BNY144" s="251"/>
      <c r="BNZ144" s="251"/>
      <c r="BOA144" s="251"/>
      <c r="BOB144" s="251"/>
      <c r="BOC144" s="251"/>
      <c r="BOD144" s="251"/>
      <c r="BOE144" s="251"/>
      <c r="BOF144" s="251"/>
      <c r="BOG144" s="251"/>
      <c r="BOH144" s="251"/>
      <c r="BOI144" s="251"/>
      <c r="BOJ144" s="251"/>
      <c r="BOK144" s="251"/>
      <c r="BOL144" s="251"/>
      <c r="BOM144" s="251"/>
      <c r="BON144" s="251"/>
      <c r="BOO144" s="251"/>
      <c r="BOP144" s="251"/>
      <c r="BOQ144" s="251"/>
      <c r="BOR144" s="251"/>
      <c r="BOS144" s="251"/>
      <c r="BOT144" s="251"/>
      <c r="BOU144" s="251"/>
      <c r="BOV144" s="251"/>
      <c r="BOW144" s="251"/>
      <c r="BOX144" s="251"/>
      <c r="BOY144" s="251"/>
      <c r="BOZ144" s="251"/>
      <c r="BPA144" s="251"/>
      <c r="BPB144" s="251"/>
      <c r="BPC144" s="251"/>
      <c r="BPD144" s="251"/>
      <c r="BPE144" s="251"/>
      <c r="BPF144" s="251"/>
      <c r="BPG144" s="251"/>
      <c r="BPH144" s="251"/>
      <c r="BPI144" s="251"/>
      <c r="BPJ144" s="251"/>
      <c r="BPK144" s="251"/>
      <c r="BPL144" s="251"/>
      <c r="BPM144" s="251"/>
      <c r="BPN144" s="251"/>
      <c r="BPO144" s="251"/>
      <c r="BPP144" s="251"/>
      <c r="BPQ144" s="251"/>
      <c r="BPR144" s="251"/>
      <c r="BPS144" s="251"/>
      <c r="BPT144" s="251"/>
      <c r="BPU144" s="251"/>
      <c r="BPV144" s="251"/>
      <c r="BPW144" s="251"/>
      <c r="BPX144" s="251"/>
      <c r="BPY144" s="251"/>
      <c r="BPZ144" s="251"/>
      <c r="BQA144" s="251"/>
      <c r="BQB144" s="251"/>
      <c r="BQC144" s="251"/>
      <c r="BQD144" s="251"/>
      <c r="BQE144" s="251"/>
      <c r="BQF144" s="251"/>
      <c r="BQG144" s="251"/>
      <c r="BQH144" s="251"/>
      <c r="BQI144" s="251"/>
      <c r="BQJ144" s="251"/>
      <c r="BQK144" s="251"/>
      <c r="BQL144" s="251"/>
      <c r="BQM144" s="251"/>
      <c r="BQN144" s="251"/>
      <c r="BQO144" s="251"/>
      <c r="BQP144" s="251"/>
      <c r="BQQ144" s="251"/>
      <c r="BQR144" s="251"/>
      <c r="BQS144" s="251"/>
      <c r="BQT144" s="251"/>
      <c r="BQU144" s="251"/>
      <c r="BQV144" s="251"/>
      <c r="BQW144" s="251"/>
      <c r="BQX144" s="251"/>
      <c r="BQY144" s="251"/>
      <c r="BQZ144" s="251"/>
      <c r="BRA144" s="251"/>
      <c r="BRB144" s="251"/>
      <c r="BRC144" s="251"/>
      <c r="BRD144" s="251"/>
      <c r="BRE144" s="251"/>
      <c r="BRF144" s="251"/>
      <c r="BRG144" s="251"/>
      <c r="BRH144" s="251"/>
      <c r="BRI144" s="251"/>
      <c r="BRJ144" s="251"/>
      <c r="BRK144" s="251"/>
      <c r="BRL144" s="251"/>
      <c r="BRM144" s="251"/>
      <c r="BRN144" s="251"/>
      <c r="BRO144" s="251"/>
      <c r="BRP144" s="251"/>
      <c r="BRQ144" s="251"/>
      <c r="BRR144" s="251"/>
      <c r="BRS144" s="251"/>
      <c r="BRT144" s="251"/>
      <c r="BRU144" s="251"/>
      <c r="BRV144" s="251"/>
      <c r="BRW144" s="251"/>
      <c r="BRX144" s="251"/>
      <c r="BRY144" s="251"/>
      <c r="BRZ144" s="251"/>
      <c r="BSA144" s="251"/>
      <c r="BSB144" s="251"/>
      <c r="BSC144" s="251"/>
      <c r="BSD144" s="251"/>
      <c r="BSE144" s="251"/>
      <c r="BSF144" s="251"/>
      <c r="BSG144" s="251"/>
      <c r="BSH144" s="251"/>
      <c r="BSI144" s="251"/>
      <c r="BSJ144" s="251"/>
      <c r="BSK144" s="251"/>
      <c r="BSL144" s="251"/>
      <c r="BSM144" s="251"/>
      <c r="BSN144" s="251"/>
      <c r="BSO144" s="251"/>
      <c r="BSP144" s="251"/>
      <c r="BSQ144" s="251"/>
      <c r="BSR144" s="251"/>
      <c r="BSS144" s="251"/>
      <c r="BST144" s="251"/>
      <c r="BSU144" s="251"/>
      <c r="BSV144" s="251"/>
      <c r="BSW144" s="251"/>
      <c r="BSX144" s="251"/>
      <c r="BSY144" s="251"/>
      <c r="BSZ144" s="251"/>
      <c r="BTA144" s="251"/>
      <c r="BTB144" s="251"/>
      <c r="BTC144" s="251"/>
      <c r="BTD144" s="251"/>
      <c r="BTE144" s="251"/>
      <c r="BTF144" s="251"/>
      <c r="BTG144" s="251"/>
      <c r="BTH144" s="251"/>
      <c r="BTI144" s="251"/>
      <c r="BTJ144" s="251"/>
      <c r="BTK144" s="251"/>
      <c r="BTL144" s="251"/>
      <c r="BTM144" s="251"/>
      <c r="BTN144" s="251"/>
      <c r="BTO144" s="251"/>
      <c r="BTP144" s="251"/>
      <c r="BTQ144" s="251"/>
      <c r="BTR144" s="251"/>
      <c r="BTS144" s="251"/>
      <c r="BTT144" s="251"/>
      <c r="BTU144" s="251"/>
      <c r="BTV144" s="251"/>
      <c r="BTW144" s="251"/>
      <c r="BTX144" s="251"/>
      <c r="BTY144" s="251"/>
      <c r="BTZ144" s="251"/>
      <c r="BUA144" s="251"/>
      <c r="BUB144" s="251"/>
      <c r="BUC144" s="251"/>
      <c r="BUD144" s="251"/>
      <c r="BUE144" s="251"/>
      <c r="BUF144" s="251"/>
      <c r="BUG144" s="251"/>
      <c r="BUH144" s="251"/>
      <c r="BUI144" s="251"/>
      <c r="BUJ144" s="251"/>
      <c r="BUK144" s="251"/>
      <c r="BUL144" s="251"/>
      <c r="BUM144" s="251"/>
      <c r="BUN144" s="251"/>
      <c r="BUO144" s="251"/>
      <c r="BUP144" s="251"/>
      <c r="BUQ144" s="251"/>
      <c r="BUR144" s="251"/>
      <c r="BUS144" s="251"/>
      <c r="BUT144" s="251"/>
      <c r="BUU144" s="251"/>
      <c r="BUV144" s="251"/>
      <c r="BUW144" s="251"/>
      <c r="BUX144" s="251"/>
      <c r="BUY144" s="251"/>
      <c r="BUZ144" s="251"/>
      <c r="BVA144" s="251"/>
      <c r="BVB144" s="251"/>
      <c r="BVC144" s="251"/>
      <c r="BVD144" s="251"/>
      <c r="BVE144" s="251"/>
      <c r="BVF144" s="251"/>
      <c r="BVG144" s="251"/>
      <c r="BVH144" s="251"/>
      <c r="BVI144" s="251"/>
      <c r="BVJ144" s="251"/>
      <c r="BVK144" s="251"/>
      <c r="BVL144" s="251"/>
      <c r="BVM144" s="251"/>
      <c r="BVN144" s="251"/>
      <c r="BVO144" s="251"/>
      <c r="BVP144" s="251"/>
      <c r="BVQ144" s="251"/>
      <c r="BVR144" s="251"/>
      <c r="BVS144" s="251"/>
      <c r="BVT144" s="251"/>
      <c r="BVU144" s="251"/>
      <c r="BVV144" s="251"/>
      <c r="BVW144" s="251"/>
      <c r="BVX144" s="251"/>
      <c r="BVY144" s="251"/>
      <c r="BVZ144" s="251"/>
      <c r="BWA144" s="251"/>
      <c r="BWB144" s="251"/>
      <c r="BWC144" s="251"/>
      <c r="BWD144" s="251"/>
      <c r="BWE144" s="251"/>
      <c r="BWF144" s="251"/>
      <c r="BWG144" s="251"/>
      <c r="BWH144" s="251"/>
      <c r="BWI144" s="251"/>
      <c r="BWJ144" s="251"/>
      <c r="BWK144" s="251"/>
      <c r="BWL144" s="251"/>
      <c r="BWM144" s="251"/>
      <c r="BWN144" s="251"/>
      <c r="BWO144" s="251"/>
      <c r="BWP144" s="251"/>
      <c r="BWQ144" s="251"/>
      <c r="BWR144" s="251"/>
      <c r="BWS144" s="251"/>
      <c r="BWT144" s="251"/>
      <c r="BWU144" s="251"/>
      <c r="BWV144" s="251"/>
      <c r="BWW144" s="251"/>
      <c r="BWX144" s="251"/>
      <c r="BWY144" s="251"/>
      <c r="BWZ144" s="251"/>
      <c r="BXA144" s="251"/>
      <c r="BXB144" s="251"/>
      <c r="BXC144" s="251"/>
      <c r="BXD144" s="251"/>
      <c r="BXE144" s="251"/>
      <c r="BXF144" s="251"/>
      <c r="BXG144" s="251"/>
      <c r="BXH144" s="251"/>
      <c r="BXI144" s="251"/>
      <c r="BXJ144" s="251"/>
      <c r="BXK144" s="251"/>
      <c r="BXL144" s="251"/>
      <c r="BXM144" s="251"/>
      <c r="BXN144" s="251"/>
      <c r="BXO144" s="251"/>
      <c r="BXP144" s="251"/>
      <c r="BXQ144" s="251"/>
      <c r="BXR144" s="251"/>
      <c r="BXS144" s="251"/>
      <c r="BXT144" s="251"/>
      <c r="BXU144" s="251"/>
      <c r="BXV144" s="251"/>
      <c r="BXW144" s="251"/>
      <c r="BXX144" s="251"/>
      <c r="BXY144" s="251"/>
      <c r="BXZ144" s="251"/>
      <c r="BYA144" s="251"/>
      <c r="BYB144" s="251"/>
      <c r="BYC144" s="251"/>
      <c r="BYD144" s="251"/>
      <c r="BYE144" s="251"/>
      <c r="BYF144" s="251"/>
      <c r="BYG144" s="251"/>
      <c r="BYH144" s="251"/>
      <c r="BYI144" s="251"/>
      <c r="BYJ144" s="251"/>
      <c r="BYK144" s="251"/>
      <c r="BYL144" s="251"/>
      <c r="BYM144" s="251"/>
      <c r="BYN144" s="251"/>
      <c r="BYO144" s="251"/>
      <c r="BYP144" s="251"/>
      <c r="BYQ144" s="251"/>
      <c r="BYR144" s="251"/>
      <c r="BYS144" s="251"/>
      <c r="BYT144" s="251"/>
      <c r="BYU144" s="251"/>
      <c r="BYV144" s="251"/>
      <c r="BYW144" s="251"/>
      <c r="BYX144" s="251"/>
      <c r="BYY144" s="251"/>
      <c r="BYZ144" s="251"/>
      <c r="BZA144" s="251"/>
      <c r="BZB144" s="251"/>
      <c r="BZC144" s="251"/>
      <c r="BZD144" s="251"/>
      <c r="BZE144" s="251"/>
      <c r="BZF144" s="251"/>
      <c r="BZG144" s="251"/>
      <c r="BZH144" s="251"/>
      <c r="BZI144" s="251"/>
      <c r="BZJ144" s="251"/>
      <c r="BZK144" s="251"/>
      <c r="BZL144" s="251"/>
      <c r="BZM144" s="251"/>
      <c r="BZN144" s="251"/>
      <c r="BZO144" s="251"/>
      <c r="BZP144" s="251"/>
      <c r="BZQ144" s="251"/>
      <c r="BZR144" s="251"/>
      <c r="BZS144" s="251"/>
      <c r="BZT144" s="251"/>
      <c r="BZU144" s="251"/>
      <c r="BZV144" s="251"/>
      <c r="BZW144" s="251"/>
      <c r="BZX144" s="251"/>
      <c r="BZY144" s="251"/>
      <c r="BZZ144" s="251"/>
      <c r="CAA144" s="251"/>
      <c r="CAB144" s="251"/>
      <c r="CAC144" s="251"/>
      <c r="CAD144" s="251"/>
      <c r="CAE144" s="251"/>
      <c r="CAF144" s="251"/>
      <c r="CAG144" s="251"/>
      <c r="CAH144" s="251"/>
      <c r="CAI144" s="251"/>
      <c r="CAJ144" s="251"/>
      <c r="CAK144" s="251"/>
      <c r="CAL144" s="251"/>
      <c r="CAM144" s="251"/>
      <c r="CAN144" s="251"/>
      <c r="CAO144" s="251"/>
      <c r="CAP144" s="251"/>
      <c r="CAQ144" s="251"/>
      <c r="CAR144" s="251"/>
      <c r="CAS144" s="251"/>
      <c r="CAT144" s="251"/>
      <c r="CAU144" s="251"/>
      <c r="CAV144" s="251"/>
      <c r="CAW144" s="251"/>
      <c r="CAX144" s="251"/>
      <c r="CAY144" s="251"/>
      <c r="CAZ144" s="251"/>
      <c r="CBA144" s="251"/>
      <c r="CBB144" s="251"/>
      <c r="CBC144" s="251"/>
      <c r="CBD144" s="251"/>
      <c r="CBE144" s="251"/>
      <c r="CBF144" s="251"/>
      <c r="CBG144" s="251"/>
      <c r="CBH144" s="251"/>
      <c r="CBI144" s="251"/>
      <c r="CBJ144" s="251"/>
      <c r="CBK144" s="251"/>
      <c r="CBL144" s="251"/>
      <c r="CBM144" s="251"/>
      <c r="CBN144" s="251"/>
      <c r="CBO144" s="251"/>
      <c r="CBP144" s="251"/>
      <c r="CBQ144" s="251"/>
      <c r="CBR144" s="251"/>
      <c r="CBS144" s="251"/>
      <c r="CBT144" s="251"/>
      <c r="CBU144" s="251"/>
      <c r="CBV144" s="251"/>
      <c r="CBW144" s="251"/>
      <c r="CBX144" s="251"/>
      <c r="CBY144" s="251"/>
      <c r="CBZ144" s="251"/>
      <c r="CCA144" s="251"/>
      <c r="CCB144" s="251"/>
      <c r="CCC144" s="251"/>
      <c r="CCD144" s="251"/>
      <c r="CCE144" s="251"/>
      <c r="CCF144" s="251"/>
      <c r="CCG144" s="251"/>
      <c r="CCH144" s="251"/>
      <c r="CCI144" s="251"/>
      <c r="CCJ144" s="251"/>
      <c r="CCK144" s="251"/>
      <c r="CCL144" s="251"/>
      <c r="CCM144" s="251"/>
      <c r="CCN144" s="251"/>
      <c r="CCO144" s="251"/>
      <c r="CCP144" s="251"/>
      <c r="CCQ144" s="251"/>
      <c r="CCR144" s="251"/>
      <c r="CCS144" s="251"/>
      <c r="CCT144" s="251"/>
      <c r="CCU144" s="251"/>
      <c r="CCV144" s="251"/>
      <c r="CCW144" s="251"/>
      <c r="CCX144" s="251"/>
      <c r="CCY144" s="251"/>
      <c r="CCZ144" s="251"/>
      <c r="CDA144" s="251"/>
      <c r="CDB144" s="251"/>
      <c r="CDC144" s="251"/>
      <c r="CDD144" s="251"/>
      <c r="CDE144" s="251"/>
      <c r="CDF144" s="251"/>
      <c r="CDG144" s="251"/>
      <c r="CDH144" s="251"/>
      <c r="CDI144" s="251"/>
      <c r="CDJ144" s="251"/>
      <c r="CDK144" s="251"/>
      <c r="CDL144" s="251"/>
      <c r="CDM144" s="251"/>
      <c r="CDN144" s="251"/>
      <c r="CDO144" s="251"/>
      <c r="CDP144" s="251"/>
      <c r="CDQ144" s="251"/>
      <c r="CDR144" s="251"/>
      <c r="CDS144" s="251"/>
      <c r="CDT144" s="251"/>
      <c r="CDU144" s="251"/>
      <c r="CDV144" s="251"/>
      <c r="CDW144" s="251"/>
      <c r="CDX144" s="251"/>
      <c r="CDY144" s="251"/>
      <c r="CDZ144" s="251"/>
      <c r="CEA144" s="251"/>
      <c r="CEB144" s="251"/>
      <c r="CEC144" s="251"/>
      <c r="CED144" s="251"/>
      <c r="CEE144" s="251"/>
      <c r="CEF144" s="251"/>
      <c r="CEG144" s="251"/>
      <c r="CEH144" s="251"/>
      <c r="CEI144" s="251"/>
      <c r="CEJ144" s="251"/>
      <c r="CEK144" s="251"/>
      <c r="CEL144" s="251"/>
      <c r="CEM144" s="251"/>
      <c r="CEN144" s="251"/>
      <c r="CEO144" s="251"/>
      <c r="CEP144" s="251"/>
      <c r="CEQ144" s="251"/>
      <c r="CER144" s="251"/>
      <c r="CES144" s="251"/>
      <c r="CET144" s="251"/>
      <c r="CEU144" s="251"/>
      <c r="CEV144" s="251"/>
      <c r="CEW144" s="251"/>
      <c r="CEX144" s="251"/>
      <c r="CEY144" s="251"/>
      <c r="CEZ144" s="251"/>
      <c r="CFA144" s="251"/>
      <c r="CFB144" s="251"/>
      <c r="CFC144" s="251"/>
      <c r="CFD144" s="251"/>
      <c r="CFE144" s="251"/>
      <c r="CFF144" s="251"/>
      <c r="CFG144" s="251"/>
      <c r="CFH144" s="251"/>
      <c r="CFI144" s="251"/>
      <c r="CFJ144" s="251"/>
      <c r="CFK144" s="251"/>
      <c r="CFL144" s="251"/>
      <c r="CFM144" s="251"/>
      <c r="CFN144" s="251"/>
      <c r="CFO144" s="251"/>
      <c r="CFP144" s="251"/>
      <c r="CFQ144" s="251"/>
      <c r="CFR144" s="251"/>
      <c r="CFS144" s="251"/>
      <c r="CFT144" s="251"/>
      <c r="CFU144" s="251"/>
      <c r="CFV144" s="251"/>
      <c r="CFW144" s="251"/>
      <c r="CFX144" s="251"/>
      <c r="CFY144" s="251"/>
      <c r="CFZ144" s="251"/>
      <c r="CGA144" s="251"/>
      <c r="CGB144" s="251"/>
      <c r="CGC144" s="251"/>
      <c r="CGD144" s="251"/>
      <c r="CGE144" s="251"/>
      <c r="CGF144" s="251"/>
      <c r="CGG144" s="251"/>
      <c r="CGH144" s="251"/>
      <c r="CGI144" s="251"/>
      <c r="CGJ144" s="251"/>
      <c r="CGK144" s="251"/>
      <c r="CGL144" s="251"/>
      <c r="CGM144" s="251"/>
      <c r="CGN144" s="251"/>
      <c r="CGO144" s="251"/>
      <c r="CGP144" s="251"/>
      <c r="CGQ144" s="251"/>
      <c r="CGR144" s="251"/>
      <c r="CGS144" s="251"/>
      <c r="CGT144" s="251"/>
      <c r="CGU144" s="251"/>
      <c r="CGV144" s="251"/>
      <c r="CGW144" s="251"/>
      <c r="CGX144" s="251"/>
      <c r="CGY144" s="251"/>
      <c r="CGZ144" s="251"/>
      <c r="CHA144" s="251"/>
      <c r="CHB144" s="251"/>
      <c r="CHC144" s="251"/>
      <c r="CHD144" s="251"/>
      <c r="CHE144" s="251"/>
      <c r="CHF144" s="251"/>
      <c r="CHG144" s="251"/>
      <c r="CHH144" s="251"/>
      <c r="CHI144" s="251"/>
      <c r="CHJ144" s="251"/>
      <c r="CHK144" s="251"/>
      <c r="CHL144" s="251"/>
      <c r="CHM144" s="251"/>
      <c r="CHN144" s="251"/>
      <c r="CHO144" s="251"/>
      <c r="CHP144" s="251"/>
      <c r="CHQ144" s="251"/>
      <c r="CHR144" s="251"/>
      <c r="CHS144" s="251"/>
      <c r="CHT144" s="251"/>
      <c r="CHU144" s="251"/>
      <c r="CHV144" s="251"/>
      <c r="CHW144" s="251"/>
      <c r="CHX144" s="251"/>
      <c r="CHY144" s="251"/>
      <c r="CHZ144" s="251"/>
      <c r="CIA144" s="251"/>
      <c r="CIB144" s="251"/>
      <c r="CIC144" s="251"/>
      <c r="CID144" s="251"/>
      <c r="CIE144" s="251"/>
      <c r="CIF144" s="251"/>
      <c r="CIG144" s="251"/>
      <c r="CIH144" s="251"/>
      <c r="CII144" s="251"/>
      <c r="CIJ144" s="251"/>
      <c r="CIK144" s="251"/>
      <c r="CIL144" s="251"/>
      <c r="CIM144" s="251"/>
      <c r="CIN144" s="251"/>
      <c r="CIO144" s="251"/>
      <c r="CIP144" s="251"/>
      <c r="CIQ144" s="251"/>
      <c r="CIR144" s="251"/>
      <c r="CIS144" s="251"/>
      <c r="CIT144" s="251"/>
      <c r="CIU144" s="251"/>
      <c r="CIV144" s="251"/>
      <c r="CIW144" s="251"/>
      <c r="CIX144" s="251"/>
      <c r="CIY144" s="251"/>
      <c r="CIZ144" s="251"/>
      <c r="CJA144" s="251"/>
      <c r="CJB144" s="251"/>
      <c r="CJC144" s="251"/>
      <c r="CJD144" s="251"/>
      <c r="CJE144" s="251"/>
      <c r="CJF144" s="251"/>
      <c r="CJG144" s="251"/>
      <c r="CJH144" s="251"/>
      <c r="CJI144" s="251"/>
      <c r="CJJ144" s="251"/>
      <c r="CJK144" s="251"/>
      <c r="CJL144" s="251"/>
      <c r="CJM144" s="251"/>
      <c r="CJN144" s="251"/>
      <c r="CJO144" s="251"/>
      <c r="CJP144" s="251"/>
      <c r="CJQ144" s="251"/>
      <c r="CJR144" s="251"/>
      <c r="CJS144" s="251"/>
      <c r="CJT144" s="251"/>
      <c r="CJU144" s="251"/>
      <c r="CJV144" s="251"/>
      <c r="CJW144" s="251"/>
      <c r="CJX144" s="251"/>
      <c r="CJY144" s="251"/>
      <c r="CJZ144" s="251"/>
      <c r="CKA144" s="251"/>
      <c r="CKB144" s="251"/>
      <c r="CKC144" s="251"/>
      <c r="CKD144" s="251"/>
      <c r="CKE144" s="251"/>
      <c r="CKF144" s="251"/>
      <c r="CKG144" s="251"/>
      <c r="CKH144" s="251"/>
      <c r="CKI144" s="251"/>
      <c r="CKJ144" s="251"/>
      <c r="CKK144" s="251"/>
      <c r="CKL144" s="251"/>
      <c r="CKM144" s="251"/>
      <c r="CKN144" s="251"/>
      <c r="CKO144" s="251"/>
      <c r="CKP144" s="251"/>
      <c r="CKQ144" s="251"/>
      <c r="CKR144" s="251"/>
      <c r="CKS144" s="251"/>
      <c r="CKT144" s="251"/>
      <c r="CKU144" s="251"/>
      <c r="CKV144" s="251"/>
      <c r="CKW144" s="251"/>
      <c r="CKX144" s="251"/>
      <c r="CKY144" s="251"/>
      <c r="CKZ144" s="251"/>
      <c r="CLA144" s="251"/>
      <c r="CLB144" s="251"/>
      <c r="CLC144" s="251"/>
      <c r="CLD144" s="251"/>
      <c r="CLE144" s="251"/>
      <c r="CLF144" s="251"/>
      <c r="CLG144" s="251"/>
      <c r="CLH144" s="251"/>
      <c r="CLI144" s="251"/>
      <c r="CLJ144" s="251"/>
      <c r="CLK144" s="251"/>
      <c r="CLL144" s="251"/>
      <c r="CLM144" s="251"/>
      <c r="CLN144" s="251"/>
      <c r="CLO144" s="251"/>
      <c r="CLP144" s="251"/>
      <c r="CLQ144" s="251"/>
      <c r="CLR144" s="251"/>
      <c r="CLS144" s="251"/>
      <c r="CLT144" s="251"/>
      <c r="CLU144" s="251"/>
      <c r="CLV144" s="251"/>
      <c r="CLW144" s="251"/>
      <c r="CLX144" s="251"/>
      <c r="CLY144" s="251"/>
      <c r="CLZ144" s="251"/>
      <c r="CMA144" s="251"/>
      <c r="CMB144" s="251"/>
      <c r="CMC144" s="251"/>
      <c r="CMD144" s="251"/>
      <c r="CME144" s="251"/>
      <c r="CMF144" s="251"/>
      <c r="CMG144" s="251"/>
      <c r="CMH144" s="251"/>
      <c r="CMI144" s="251"/>
      <c r="CMJ144" s="251"/>
      <c r="CMK144" s="251"/>
      <c r="CML144" s="251"/>
      <c r="CMM144" s="251"/>
      <c r="CMN144" s="251"/>
      <c r="CMO144" s="251"/>
      <c r="CMP144" s="251"/>
      <c r="CMQ144" s="251"/>
      <c r="CMR144" s="251"/>
      <c r="CMS144" s="251"/>
      <c r="CMT144" s="251"/>
      <c r="CMU144" s="251"/>
      <c r="CMV144" s="251"/>
      <c r="CMW144" s="251"/>
      <c r="CMX144" s="251"/>
      <c r="CMY144" s="251"/>
      <c r="CMZ144" s="251"/>
      <c r="CNA144" s="251"/>
      <c r="CNB144" s="251"/>
      <c r="CNC144" s="251"/>
      <c r="CND144" s="251"/>
      <c r="CNE144" s="251"/>
      <c r="CNF144" s="251"/>
      <c r="CNG144" s="251"/>
      <c r="CNH144" s="251"/>
      <c r="CNI144" s="251"/>
      <c r="CNJ144" s="251"/>
      <c r="CNK144" s="251"/>
      <c r="CNL144" s="251"/>
      <c r="CNM144" s="251"/>
      <c r="CNN144" s="251"/>
      <c r="CNO144" s="251"/>
      <c r="CNP144" s="251"/>
      <c r="CNQ144" s="251"/>
      <c r="CNR144" s="251"/>
      <c r="CNS144" s="251"/>
      <c r="CNT144" s="251"/>
      <c r="CNU144" s="251"/>
      <c r="CNV144" s="251"/>
      <c r="CNW144" s="251"/>
      <c r="CNX144" s="251"/>
      <c r="CNY144" s="251"/>
      <c r="CNZ144" s="251"/>
      <c r="COA144" s="251"/>
      <c r="COB144" s="251"/>
      <c r="COC144" s="251"/>
      <c r="COD144" s="251"/>
      <c r="COE144" s="251"/>
      <c r="COF144" s="251"/>
      <c r="COG144" s="251"/>
      <c r="COH144" s="251"/>
      <c r="COI144" s="251"/>
      <c r="COJ144" s="251"/>
      <c r="COK144" s="251"/>
      <c r="COL144" s="251"/>
      <c r="COM144" s="251"/>
      <c r="CON144" s="251"/>
      <c r="COO144" s="251"/>
      <c r="COP144" s="251"/>
      <c r="COQ144" s="251"/>
      <c r="COR144" s="251"/>
      <c r="COS144" s="251"/>
      <c r="COT144" s="251"/>
      <c r="COU144" s="251"/>
      <c r="COV144" s="251"/>
      <c r="COW144" s="251"/>
      <c r="COX144" s="251"/>
      <c r="COY144" s="251"/>
      <c r="COZ144" s="251"/>
      <c r="CPA144" s="251"/>
      <c r="CPB144" s="251"/>
      <c r="CPC144" s="251"/>
      <c r="CPD144" s="251"/>
      <c r="CPE144" s="251"/>
      <c r="CPF144" s="251"/>
      <c r="CPG144" s="251"/>
      <c r="CPH144" s="251"/>
      <c r="CPI144" s="251"/>
      <c r="CPJ144" s="251"/>
      <c r="CPK144" s="251"/>
      <c r="CPL144" s="251"/>
      <c r="CPM144" s="251"/>
      <c r="CPN144" s="251"/>
      <c r="CPO144" s="251"/>
      <c r="CPP144" s="251"/>
      <c r="CPQ144" s="251"/>
      <c r="CPR144" s="251"/>
      <c r="CPS144" s="251"/>
      <c r="CPT144" s="251"/>
      <c r="CPU144" s="251"/>
      <c r="CPV144" s="251"/>
      <c r="CPW144" s="251"/>
      <c r="CPX144" s="251"/>
      <c r="CPY144" s="251"/>
      <c r="CPZ144" s="251"/>
      <c r="CQA144" s="251"/>
      <c r="CQB144" s="251"/>
      <c r="CQC144" s="251"/>
      <c r="CQD144" s="251"/>
      <c r="CQE144" s="251"/>
      <c r="CQF144" s="251"/>
      <c r="CQG144" s="251"/>
      <c r="CQH144" s="251"/>
      <c r="CQI144" s="251"/>
      <c r="CQJ144" s="251"/>
      <c r="CQK144" s="251"/>
      <c r="CQL144" s="251"/>
      <c r="CQM144" s="251"/>
      <c r="CQN144" s="251"/>
      <c r="CQO144" s="251"/>
      <c r="CQP144" s="251"/>
      <c r="CQQ144" s="251"/>
      <c r="CQR144" s="251"/>
      <c r="CQS144" s="251"/>
      <c r="CQT144" s="251"/>
      <c r="CQU144" s="251"/>
      <c r="CQV144" s="251"/>
      <c r="CQW144" s="251"/>
      <c r="CQX144" s="251"/>
      <c r="CQY144" s="251"/>
      <c r="CQZ144" s="251"/>
      <c r="CRA144" s="251"/>
      <c r="CRB144" s="251"/>
      <c r="CRC144" s="251"/>
      <c r="CRD144" s="251"/>
      <c r="CRE144" s="251"/>
      <c r="CRF144" s="251"/>
      <c r="CRG144" s="251"/>
      <c r="CRH144" s="251"/>
      <c r="CRI144" s="251"/>
      <c r="CRJ144" s="251"/>
      <c r="CRK144" s="251"/>
      <c r="CRL144" s="251"/>
      <c r="CRM144" s="251"/>
      <c r="CRN144" s="251"/>
      <c r="CRO144" s="251"/>
      <c r="CRP144" s="251"/>
      <c r="CRQ144" s="251"/>
      <c r="CRR144" s="251"/>
      <c r="CRS144" s="251"/>
      <c r="CRT144" s="251"/>
      <c r="CRU144" s="251"/>
      <c r="CRV144" s="251"/>
      <c r="CRW144" s="251"/>
      <c r="CRX144" s="251"/>
      <c r="CRY144" s="251"/>
      <c r="CRZ144" s="251"/>
      <c r="CSA144" s="251"/>
      <c r="CSB144" s="251"/>
      <c r="CSC144" s="251"/>
      <c r="CSD144" s="251"/>
      <c r="CSE144" s="251"/>
      <c r="CSF144" s="251"/>
      <c r="CSG144" s="251"/>
      <c r="CSH144" s="251"/>
      <c r="CSI144" s="251"/>
      <c r="CSJ144" s="251"/>
      <c r="CSK144" s="251"/>
      <c r="CSL144" s="251"/>
      <c r="CSM144" s="251"/>
      <c r="CSN144" s="251"/>
      <c r="CSO144" s="251"/>
      <c r="CSP144" s="251"/>
      <c r="CSQ144" s="251"/>
      <c r="CSR144" s="251"/>
      <c r="CSS144" s="251"/>
      <c r="CST144" s="251"/>
      <c r="CSU144" s="251"/>
      <c r="CSV144" s="251"/>
      <c r="CSW144" s="251"/>
      <c r="CSX144" s="251"/>
      <c r="CSY144" s="251"/>
      <c r="CSZ144" s="251"/>
      <c r="CTA144" s="251"/>
      <c r="CTB144" s="251"/>
      <c r="CTC144" s="251"/>
      <c r="CTD144" s="251"/>
      <c r="CTE144" s="251"/>
      <c r="CTF144" s="251"/>
      <c r="CTG144" s="251"/>
      <c r="CTH144" s="251"/>
      <c r="CTI144" s="251"/>
      <c r="CTJ144" s="251"/>
      <c r="CTK144" s="251"/>
      <c r="CTL144" s="251"/>
      <c r="CTM144" s="251"/>
      <c r="CTN144" s="251"/>
      <c r="CTO144" s="251"/>
      <c r="CTP144" s="251"/>
      <c r="CTQ144" s="251"/>
      <c r="CTR144" s="251"/>
      <c r="CTS144" s="251"/>
      <c r="CTT144" s="251"/>
      <c r="CTU144" s="251"/>
      <c r="CTV144" s="251"/>
      <c r="CTW144" s="251"/>
      <c r="CTX144" s="251"/>
      <c r="CTY144" s="251"/>
      <c r="CTZ144" s="251"/>
      <c r="CUA144" s="251"/>
      <c r="CUB144" s="251"/>
      <c r="CUC144" s="251"/>
      <c r="CUD144" s="251"/>
      <c r="CUE144" s="251"/>
      <c r="CUF144" s="251"/>
      <c r="CUG144" s="251"/>
      <c r="CUH144" s="251"/>
      <c r="CUI144" s="251"/>
      <c r="CUJ144" s="251"/>
      <c r="CUK144" s="251"/>
      <c r="CUL144" s="251"/>
      <c r="CUM144" s="251"/>
      <c r="CUN144" s="251"/>
      <c r="CUO144" s="251"/>
      <c r="CUP144" s="251"/>
      <c r="CUQ144" s="251"/>
      <c r="CUR144" s="251"/>
      <c r="CUS144" s="251"/>
      <c r="CUT144" s="251"/>
      <c r="CUU144" s="251"/>
      <c r="CUV144" s="251"/>
      <c r="CUW144" s="251"/>
      <c r="CUX144" s="251"/>
      <c r="CUY144" s="251"/>
      <c r="CUZ144" s="251"/>
      <c r="CVA144" s="251"/>
      <c r="CVB144" s="251"/>
      <c r="CVC144" s="251"/>
      <c r="CVD144" s="251"/>
      <c r="CVE144" s="251"/>
      <c r="CVF144" s="251"/>
      <c r="CVG144" s="251"/>
      <c r="CVH144" s="251"/>
      <c r="CVI144" s="251"/>
      <c r="CVJ144" s="251"/>
      <c r="CVK144" s="251"/>
      <c r="CVL144" s="251"/>
      <c r="CVM144" s="251"/>
      <c r="CVN144" s="251"/>
      <c r="CVO144" s="251"/>
      <c r="CVP144" s="251"/>
      <c r="CVQ144" s="251"/>
      <c r="CVR144" s="251"/>
      <c r="CVS144" s="251"/>
      <c r="CVT144" s="251"/>
      <c r="CVU144" s="251"/>
      <c r="CVV144" s="251"/>
      <c r="CVW144" s="251"/>
      <c r="CVX144" s="251"/>
      <c r="CVY144" s="251"/>
      <c r="CVZ144" s="251"/>
      <c r="CWA144" s="251"/>
      <c r="CWB144" s="251"/>
      <c r="CWC144" s="251"/>
      <c r="CWD144" s="251"/>
      <c r="CWE144" s="251"/>
      <c r="CWF144" s="251"/>
      <c r="CWG144" s="251"/>
      <c r="CWH144" s="251"/>
      <c r="CWI144" s="251"/>
      <c r="CWJ144" s="251"/>
      <c r="CWK144" s="251"/>
      <c r="CWL144" s="251"/>
      <c r="CWM144" s="251"/>
      <c r="CWN144" s="251"/>
      <c r="CWO144" s="251"/>
      <c r="CWP144" s="251"/>
      <c r="CWQ144" s="251"/>
      <c r="CWR144" s="251"/>
      <c r="CWS144" s="251"/>
      <c r="CWT144" s="251"/>
      <c r="CWU144" s="251"/>
      <c r="CWV144" s="251"/>
      <c r="CWW144" s="251"/>
      <c r="CWX144" s="251"/>
      <c r="CWY144" s="251"/>
      <c r="CWZ144" s="251"/>
      <c r="CXA144" s="251"/>
      <c r="CXB144" s="251"/>
      <c r="CXC144" s="251"/>
      <c r="CXD144" s="251"/>
      <c r="CXE144" s="251"/>
      <c r="CXF144" s="251"/>
      <c r="CXG144" s="251"/>
      <c r="CXH144" s="251"/>
      <c r="CXI144" s="251"/>
      <c r="CXJ144" s="251"/>
      <c r="CXK144" s="251"/>
      <c r="CXL144" s="251"/>
      <c r="CXM144" s="251"/>
      <c r="CXN144" s="251"/>
      <c r="CXO144" s="251"/>
      <c r="CXP144" s="251"/>
      <c r="CXQ144" s="251"/>
      <c r="CXR144" s="251"/>
      <c r="CXS144" s="251"/>
      <c r="CXT144" s="251"/>
      <c r="CXU144" s="251"/>
      <c r="CXV144" s="251"/>
      <c r="CXW144" s="251"/>
      <c r="CXX144" s="251"/>
      <c r="CXY144" s="251"/>
      <c r="CXZ144" s="251"/>
      <c r="CYA144" s="251"/>
      <c r="CYB144" s="251"/>
      <c r="CYC144" s="251"/>
      <c r="CYD144" s="251"/>
      <c r="CYE144" s="251"/>
      <c r="CYF144" s="251"/>
      <c r="CYG144" s="251"/>
      <c r="CYH144" s="251"/>
      <c r="CYI144" s="251"/>
      <c r="CYJ144" s="251"/>
      <c r="CYK144" s="251"/>
      <c r="CYL144" s="251"/>
      <c r="CYM144" s="251"/>
      <c r="CYN144" s="251"/>
      <c r="CYO144" s="251"/>
      <c r="CYP144" s="251"/>
      <c r="CYQ144" s="251"/>
      <c r="CYR144" s="251"/>
      <c r="CYS144" s="251"/>
      <c r="CYT144" s="251"/>
      <c r="CYU144" s="251"/>
      <c r="CYV144" s="251"/>
      <c r="CYW144" s="251"/>
      <c r="CYX144" s="251"/>
      <c r="CYY144" s="251"/>
      <c r="CYZ144" s="251"/>
      <c r="CZA144" s="251"/>
      <c r="CZB144" s="251"/>
      <c r="CZC144" s="251"/>
      <c r="CZD144" s="251"/>
      <c r="CZE144" s="251"/>
      <c r="CZF144" s="251"/>
      <c r="CZG144" s="251"/>
      <c r="CZH144" s="251"/>
      <c r="CZI144" s="251"/>
      <c r="CZJ144" s="251"/>
      <c r="CZK144" s="251"/>
      <c r="CZL144" s="251"/>
      <c r="CZM144" s="251"/>
      <c r="CZN144" s="251"/>
      <c r="CZO144" s="251"/>
      <c r="CZP144" s="251"/>
      <c r="CZQ144" s="251"/>
      <c r="CZR144" s="251"/>
      <c r="CZS144" s="251"/>
      <c r="CZT144" s="251"/>
      <c r="CZU144" s="251"/>
      <c r="CZV144" s="251"/>
      <c r="CZW144" s="251"/>
      <c r="CZX144" s="251"/>
      <c r="CZY144" s="251"/>
      <c r="CZZ144" s="251"/>
      <c r="DAA144" s="251"/>
      <c r="DAB144" s="251"/>
      <c r="DAC144" s="251"/>
      <c r="DAD144" s="251"/>
      <c r="DAE144" s="251"/>
      <c r="DAF144" s="251"/>
      <c r="DAG144" s="251"/>
      <c r="DAH144" s="251"/>
      <c r="DAI144" s="251"/>
      <c r="DAJ144" s="251"/>
      <c r="DAK144" s="251"/>
      <c r="DAL144" s="251"/>
      <c r="DAM144" s="251"/>
      <c r="DAN144" s="251"/>
      <c r="DAO144" s="251"/>
      <c r="DAP144" s="251"/>
      <c r="DAQ144" s="251"/>
      <c r="DAR144" s="251"/>
      <c r="DAS144" s="251"/>
      <c r="DAT144" s="251"/>
      <c r="DAU144" s="251"/>
      <c r="DAV144" s="251"/>
      <c r="DAW144" s="251"/>
      <c r="DAX144" s="251"/>
      <c r="DAY144" s="251"/>
      <c r="DAZ144" s="251"/>
      <c r="DBA144" s="251"/>
      <c r="DBB144" s="251"/>
      <c r="DBC144" s="251"/>
      <c r="DBD144" s="251"/>
      <c r="DBE144" s="251"/>
      <c r="DBF144" s="251"/>
      <c r="DBG144" s="251"/>
      <c r="DBH144" s="251"/>
      <c r="DBI144" s="251"/>
      <c r="DBJ144" s="251"/>
      <c r="DBK144" s="251"/>
      <c r="DBL144" s="251"/>
      <c r="DBM144" s="251"/>
      <c r="DBN144" s="251"/>
      <c r="DBO144" s="251"/>
      <c r="DBP144" s="251"/>
      <c r="DBQ144" s="251"/>
      <c r="DBR144" s="251"/>
      <c r="DBS144" s="251"/>
      <c r="DBT144" s="251"/>
      <c r="DBU144" s="251"/>
      <c r="DBV144" s="251"/>
      <c r="DBW144" s="251"/>
      <c r="DBX144" s="251"/>
      <c r="DBY144" s="251"/>
      <c r="DBZ144" s="251"/>
      <c r="DCA144" s="251"/>
      <c r="DCB144" s="251"/>
      <c r="DCC144" s="251"/>
      <c r="DCD144" s="251"/>
      <c r="DCE144" s="251"/>
      <c r="DCF144" s="251"/>
      <c r="DCG144" s="251"/>
      <c r="DCH144" s="251"/>
      <c r="DCI144" s="251"/>
      <c r="DCJ144" s="251"/>
      <c r="DCK144" s="251"/>
      <c r="DCL144" s="251"/>
      <c r="DCM144" s="251"/>
      <c r="DCN144" s="251"/>
      <c r="DCO144" s="251"/>
      <c r="DCP144" s="251"/>
      <c r="DCQ144" s="251"/>
      <c r="DCR144" s="251"/>
      <c r="DCS144" s="251"/>
      <c r="DCT144" s="251"/>
      <c r="DCU144" s="251"/>
      <c r="DCV144" s="251"/>
      <c r="DCW144" s="251"/>
      <c r="DCX144" s="251"/>
      <c r="DCY144" s="251"/>
      <c r="DCZ144" s="251"/>
      <c r="DDA144" s="251"/>
      <c r="DDB144" s="251"/>
      <c r="DDC144" s="251"/>
      <c r="DDD144" s="251"/>
      <c r="DDE144" s="251"/>
      <c r="DDF144" s="251"/>
      <c r="DDG144" s="251"/>
      <c r="DDH144" s="251"/>
      <c r="DDI144" s="251"/>
      <c r="DDJ144" s="251"/>
      <c r="DDK144" s="251"/>
      <c r="DDL144" s="251"/>
      <c r="DDM144" s="251"/>
      <c r="DDN144" s="251"/>
      <c r="DDO144" s="251"/>
      <c r="DDP144" s="251"/>
      <c r="DDQ144" s="251"/>
      <c r="DDR144" s="251"/>
      <c r="DDS144" s="251"/>
      <c r="DDT144" s="251"/>
      <c r="DDU144" s="251"/>
      <c r="DDV144" s="251"/>
      <c r="DDW144" s="251"/>
      <c r="DDX144" s="251"/>
      <c r="DDY144" s="251"/>
      <c r="DDZ144" s="251"/>
      <c r="DEA144" s="251"/>
      <c r="DEB144" s="251"/>
      <c r="DEC144" s="251"/>
      <c r="DED144" s="251"/>
      <c r="DEE144" s="251"/>
      <c r="DEF144" s="251"/>
      <c r="DEG144" s="251"/>
      <c r="DEH144" s="251"/>
      <c r="DEI144" s="251"/>
      <c r="DEJ144" s="251"/>
      <c r="DEK144" s="251"/>
      <c r="DEL144" s="251"/>
      <c r="DEM144" s="251"/>
      <c r="DEN144" s="251"/>
      <c r="DEO144" s="251"/>
      <c r="DEP144" s="251"/>
      <c r="DEQ144" s="251"/>
      <c r="DER144" s="251"/>
      <c r="DES144" s="251"/>
      <c r="DET144" s="251"/>
      <c r="DEU144" s="251"/>
      <c r="DEV144" s="251"/>
      <c r="DEW144" s="251"/>
      <c r="DEX144" s="251"/>
      <c r="DEY144" s="251"/>
      <c r="DEZ144" s="251"/>
      <c r="DFA144" s="251"/>
      <c r="DFB144" s="251"/>
      <c r="DFC144" s="251"/>
      <c r="DFD144" s="251"/>
      <c r="DFE144" s="251"/>
      <c r="DFF144" s="251"/>
      <c r="DFG144" s="251"/>
      <c r="DFH144" s="251"/>
      <c r="DFI144" s="251"/>
      <c r="DFJ144" s="251"/>
      <c r="DFK144" s="251"/>
      <c r="DFL144" s="251"/>
      <c r="DFM144" s="251"/>
      <c r="DFN144" s="251"/>
      <c r="DFO144" s="251"/>
      <c r="DFP144" s="251"/>
      <c r="DFQ144" s="251"/>
      <c r="DFR144" s="251"/>
      <c r="DFS144" s="251"/>
      <c r="DFT144" s="251"/>
      <c r="DFU144" s="251"/>
      <c r="DFV144" s="251"/>
      <c r="DFW144" s="251"/>
      <c r="DFX144" s="251"/>
      <c r="DFY144" s="251"/>
      <c r="DFZ144" s="251"/>
      <c r="DGA144" s="251"/>
      <c r="DGB144" s="251"/>
      <c r="DGC144" s="251"/>
      <c r="DGD144" s="251"/>
      <c r="DGE144" s="251"/>
      <c r="DGF144" s="251"/>
      <c r="DGG144" s="251"/>
      <c r="DGH144" s="251"/>
      <c r="DGI144" s="251"/>
      <c r="DGJ144" s="251"/>
      <c r="DGK144" s="251"/>
      <c r="DGL144" s="251"/>
      <c r="DGM144" s="251"/>
      <c r="DGN144" s="251"/>
      <c r="DGO144" s="251"/>
      <c r="DGP144" s="251"/>
      <c r="DGQ144" s="251"/>
      <c r="DGR144" s="251"/>
      <c r="DGS144" s="251"/>
      <c r="DGT144" s="251"/>
      <c r="DGU144" s="251"/>
      <c r="DGV144" s="251"/>
      <c r="DGW144" s="251"/>
      <c r="DGX144" s="251"/>
      <c r="DGY144" s="251"/>
      <c r="DGZ144" s="251"/>
      <c r="DHA144" s="251"/>
      <c r="DHB144" s="251"/>
      <c r="DHC144" s="251"/>
      <c r="DHD144" s="251"/>
      <c r="DHE144" s="251"/>
      <c r="DHF144" s="251"/>
      <c r="DHG144" s="251"/>
      <c r="DHH144" s="251"/>
      <c r="DHI144" s="251"/>
      <c r="DHJ144" s="251"/>
      <c r="DHK144" s="251"/>
      <c r="DHL144" s="251"/>
      <c r="DHM144" s="251"/>
      <c r="DHN144" s="251"/>
      <c r="DHO144" s="251"/>
      <c r="DHP144" s="251"/>
      <c r="DHQ144" s="251"/>
      <c r="DHR144" s="251"/>
      <c r="DHS144" s="251"/>
      <c r="DHT144" s="251"/>
      <c r="DHU144" s="251"/>
      <c r="DHV144" s="251"/>
      <c r="DHW144" s="251"/>
      <c r="DHX144" s="251"/>
      <c r="DHY144" s="251"/>
      <c r="DHZ144" s="251"/>
      <c r="DIA144" s="251"/>
      <c r="DIB144" s="251"/>
      <c r="DIC144" s="251"/>
      <c r="DID144" s="251"/>
      <c r="DIE144" s="251"/>
      <c r="DIF144" s="251"/>
      <c r="DIG144" s="251"/>
      <c r="DIH144" s="251"/>
      <c r="DII144" s="251"/>
      <c r="DIJ144" s="251"/>
      <c r="DIK144" s="251"/>
      <c r="DIL144" s="251"/>
      <c r="DIM144" s="251"/>
      <c r="DIN144" s="251"/>
      <c r="DIO144" s="251"/>
      <c r="DIP144" s="251"/>
      <c r="DIQ144" s="251"/>
      <c r="DIR144" s="251"/>
      <c r="DIS144" s="251"/>
      <c r="DIT144" s="251"/>
      <c r="DIU144" s="251"/>
      <c r="DIV144" s="251"/>
      <c r="DIW144" s="251"/>
      <c r="DIX144" s="251"/>
      <c r="DIY144" s="251"/>
      <c r="DIZ144" s="251"/>
      <c r="DJA144" s="251"/>
      <c r="DJB144" s="251"/>
      <c r="DJC144" s="251"/>
      <c r="DJD144" s="251"/>
      <c r="DJE144" s="251"/>
      <c r="DJF144" s="251"/>
      <c r="DJG144" s="251"/>
      <c r="DJH144" s="251"/>
      <c r="DJI144" s="251"/>
      <c r="DJJ144" s="251"/>
      <c r="DJK144" s="251"/>
      <c r="DJL144" s="251"/>
      <c r="DJM144" s="251"/>
      <c r="DJN144" s="251"/>
      <c r="DJO144" s="251"/>
      <c r="DJP144" s="251"/>
      <c r="DJQ144" s="251"/>
      <c r="DJR144" s="251"/>
      <c r="DJS144" s="251"/>
      <c r="DJT144" s="251"/>
      <c r="DJU144" s="251"/>
      <c r="DJV144" s="251"/>
      <c r="DJW144" s="251"/>
      <c r="DJX144" s="251"/>
      <c r="DJY144" s="251"/>
      <c r="DJZ144" s="251"/>
      <c r="DKA144" s="251"/>
      <c r="DKB144" s="251"/>
      <c r="DKC144" s="251"/>
      <c r="DKD144" s="251"/>
      <c r="DKE144" s="251"/>
      <c r="DKF144" s="251"/>
      <c r="DKG144" s="251"/>
      <c r="DKH144" s="251"/>
      <c r="DKI144" s="251"/>
      <c r="DKJ144" s="251"/>
      <c r="DKK144" s="251"/>
      <c r="DKL144" s="251"/>
      <c r="DKM144" s="251"/>
      <c r="DKN144" s="251"/>
      <c r="DKO144" s="251"/>
      <c r="DKP144" s="251"/>
      <c r="DKQ144" s="251"/>
      <c r="DKR144" s="251"/>
      <c r="DKS144" s="251"/>
      <c r="DKT144" s="251"/>
      <c r="DKU144" s="251"/>
      <c r="DKV144" s="251"/>
      <c r="DKW144" s="251"/>
      <c r="DKX144" s="251"/>
      <c r="DKY144" s="251"/>
      <c r="DKZ144" s="251"/>
      <c r="DLA144" s="251"/>
      <c r="DLB144" s="251"/>
      <c r="DLC144" s="251"/>
      <c r="DLD144" s="251"/>
      <c r="DLE144" s="251"/>
      <c r="DLF144" s="251"/>
      <c r="DLG144" s="251"/>
      <c r="DLH144" s="251"/>
      <c r="DLI144" s="251"/>
      <c r="DLJ144" s="251"/>
      <c r="DLK144" s="251"/>
      <c r="DLL144" s="251"/>
      <c r="DLM144" s="251"/>
      <c r="DLN144" s="251"/>
      <c r="DLO144" s="251"/>
      <c r="DLP144" s="251"/>
      <c r="DLQ144" s="251"/>
      <c r="DLR144" s="251"/>
      <c r="DLS144" s="251"/>
      <c r="DLT144" s="251"/>
      <c r="DLU144" s="251"/>
      <c r="DLV144" s="251"/>
      <c r="DLW144" s="251"/>
      <c r="DLX144" s="251"/>
      <c r="DLY144" s="251"/>
      <c r="DLZ144" s="251"/>
      <c r="DMA144" s="251"/>
      <c r="DMB144" s="251"/>
      <c r="DMC144" s="251"/>
      <c r="DMD144" s="251"/>
      <c r="DME144" s="251"/>
      <c r="DMF144" s="251"/>
      <c r="DMG144" s="251"/>
      <c r="DMH144" s="251"/>
      <c r="DMI144" s="251"/>
      <c r="DMJ144" s="251"/>
      <c r="DMK144" s="251"/>
      <c r="DML144" s="251"/>
      <c r="DMM144" s="251"/>
      <c r="DMN144" s="251"/>
      <c r="DMO144" s="251"/>
      <c r="DMP144" s="251"/>
      <c r="DMQ144" s="251"/>
      <c r="DMR144" s="251"/>
      <c r="DMS144" s="251"/>
      <c r="DMT144" s="251"/>
      <c r="DMU144" s="251"/>
      <c r="DMV144" s="251"/>
      <c r="DMW144" s="251"/>
      <c r="DMX144" s="251"/>
      <c r="DMY144" s="251"/>
      <c r="DMZ144" s="251"/>
      <c r="DNA144" s="251"/>
      <c r="DNB144" s="251"/>
      <c r="DNC144" s="251"/>
      <c r="DND144" s="251"/>
      <c r="DNE144" s="251"/>
      <c r="DNF144" s="251"/>
      <c r="DNG144" s="251"/>
      <c r="DNH144" s="251"/>
      <c r="DNI144" s="251"/>
      <c r="DNJ144" s="251"/>
      <c r="DNK144" s="251"/>
      <c r="DNL144" s="251"/>
      <c r="DNM144" s="251"/>
      <c r="DNN144" s="251"/>
      <c r="DNO144" s="251"/>
      <c r="DNP144" s="251"/>
      <c r="DNQ144" s="251"/>
      <c r="DNR144" s="251"/>
      <c r="DNS144" s="251"/>
      <c r="DNT144" s="251"/>
      <c r="DNU144" s="251"/>
      <c r="DNV144" s="251"/>
      <c r="DNW144" s="251"/>
      <c r="DNX144" s="251"/>
      <c r="DNY144" s="251"/>
      <c r="DNZ144" s="251"/>
      <c r="DOA144" s="251"/>
      <c r="DOB144" s="251"/>
      <c r="DOC144" s="251"/>
      <c r="DOD144" s="251"/>
      <c r="DOE144" s="251"/>
      <c r="DOF144" s="251"/>
      <c r="DOG144" s="251"/>
      <c r="DOH144" s="251"/>
      <c r="DOI144" s="251"/>
      <c r="DOJ144" s="251"/>
      <c r="DOK144" s="251"/>
      <c r="DOL144" s="251"/>
      <c r="DOM144" s="251"/>
      <c r="DON144" s="251"/>
      <c r="DOO144" s="251"/>
      <c r="DOP144" s="251"/>
      <c r="DOQ144" s="251"/>
      <c r="DOR144" s="251"/>
      <c r="DOS144" s="251"/>
      <c r="DOT144" s="251"/>
      <c r="DOU144" s="251"/>
      <c r="DOV144" s="251"/>
      <c r="DOW144" s="251"/>
      <c r="DOX144" s="251"/>
      <c r="DOY144" s="251"/>
      <c r="DOZ144" s="251"/>
      <c r="DPA144" s="251"/>
      <c r="DPB144" s="251"/>
      <c r="DPC144" s="251"/>
      <c r="DPD144" s="251"/>
      <c r="DPE144" s="251"/>
      <c r="DPF144" s="251"/>
      <c r="DPG144" s="251"/>
      <c r="DPH144" s="251"/>
      <c r="DPI144" s="251"/>
      <c r="DPJ144" s="251"/>
      <c r="DPK144" s="251"/>
      <c r="DPL144" s="251"/>
      <c r="DPM144" s="251"/>
      <c r="DPN144" s="251"/>
      <c r="DPO144" s="251"/>
      <c r="DPP144" s="251"/>
      <c r="DPQ144" s="251"/>
      <c r="DPR144" s="251"/>
      <c r="DPS144" s="251"/>
      <c r="DPT144" s="251"/>
      <c r="DPU144" s="251"/>
      <c r="DPV144" s="251"/>
      <c r="DPW144" s="251"/>
      <c r="DPX144" s="251"/>
      <c r="DPY144" s="251"/>
      <c r="DPZ144" s="251"/>
      <c r="DQA144" s="251"/>
      <c r="DQB144" s="251"/>
      <c r="DQC144" s="251"/>
      <c r="DQD144" s="251"/>
      <c r="DQE144" s="251"/>
      <c r="DQF144" s="251"/>
      <c r="DQG144" s="251"/>
      <c r="DQH144" s="251"/>
      <c r="DQI144" s="251"/>
      <c r="DQJ144" s="251"/>
      <c r="DQK144" s="251"/>
      <c r="DQL144" s="251"/>
      <c r="DQM144" s="251"/>
      <c r="DQN144" s="251"/>
      <c r="DQO144" s="251"/>
      <c r="DQP144" s="251"/>
      <c r="DQQ144" s="251"/>
      <c r="DQR144" s="251"/>
      <c r="DQS144" s="251"/>
      <c r="DQT144" s="251"/>
      <c r="DQU144" s="251"/>
      <c r="DQV144" s="251"/>
      <c r="DQW144" s="251"/>
      <c r="DQX144" s="251"/>
      <c r="DQY144" s="251"/>
      <c r="DQZ144" s="251"/>
      <c r="DRA144" s="251"/>
      <c r="DRB144" s="251"/>
      <c r="DRC144" s="251"/>
      <c r="DRD144" s="251"/>
      <c r="DRE144" s="251"/>
      <c r="DRF144" s="251"/>
      <c r="DRG144" s="251"/>
      <c r="DRH144" s="251"/>
      <c r="DRI144" s="251"/>
      <c r="DRJ144" s="251"/>
      <c r="DRK144" s="251"/>
      <c r="DRL144" s="251"/>
      <c r="DRM144" s="251"/>
      <c r="DRN144" s="251"/>
      <c r="DRO144" s="251"/>
      <c r="DRP144" s="251"/>
      <c r="DRQ144" s="251"/>
      <c r="DRR144" s="251"/>
      <c r="DRS144" s="251"/>
      <c r="DRT144" s="251"/>
      <c r="DRU144" s="251"/>
      <c r="DRV144" s="251"/>
      <c r="DRW144" s="251"/>
      <c r="DRX144" s="251"/>
      <c r="DRY144" s="251"/>
      <c r="DRZ144" s="251"/>
      <c r="DSA144" s="251"/>
      <c r="DSB144" s="251"/>
      <c r="DSC144" s="251"/>
      <c r="DSD144" s="251"/>
      <c r="DSE144" s="251"/>
      <c r="DSF144" s="251"/>
      <c r="DSG144" s="251"/>
      <c r="DSH144" s="251"/>
      <c r="DSI144" s="251"/>
      <c r="DSJ144" s="251"/>
      <c r="DSK144" s="251"/>
      <c r="DSL144" s="251"/>
      <c r="DSM144" s="251"/>
      <c r="DSN144" s="251"/>
      <c r="DSO144" s="251"/>
      <c r="DSP144" s="251"/>
      <c r="DSQ144" s="251"/>
      <c r="DSR144" s="251"/>
      <c r="DSS144" s="251"/>
      <c r="DST144" s="251"/>
      <c r="DSU144" s="251"/>
      <c r="DSV144" s="251"/>
      <c r="DSW144" s="251"/>
      <c r="DSX144" s="251"/>
      <c r="DSY144" s="251"/>
      <c r="DSZ144" s="251"/>
      <c r="DTA144" s="251"/>
      <c r="DTB144" s="251"/>
      <c r="DTC144" s="251"/>
      <c r="DTD144" s="251"/>
      <c r="DTE144" s="251"/>
      <c r="DTF144" s="251"/>
      <c r="DTG144" s="251"/>
      <c r="DTH144" s="251"/>
      <c r="DTI144" s="251"/>
      <c r="DTJ144" s="251"/>
      <c r="DTK144" s="251"/>
      <c r="DTL144" s="251"/>
      <c r="DTM144" s="251"/>
      <c r="DTN144" s="251"/>
      <c r="DTO144" s="251"/>
      <c r="DTP144" s="251"/>
      <c r="DTQ144" s="251"/>
      <c r="DTR144" s="251"/>
      <c r="DTS144" s="251"/>
      <c r="DTT144" s="251"/>
      <c r="DTU144" s="251"/>
      <c r="DTV144" s="251"/>
      <c r="DTW144" s="251"/>
      <c r="DTX144" s="251"/>
      <c r="DTY144" s="251"/>
      <c r="DTZ144" s="251"/>
      <c r="DUA144" s="251"/>
      <c r="DUB144" s="251"/>
      <c r="DUC144" s="251"/>
      <c r="DUD144" s="251"/>
      <c r="DUE144" s="251"/>
      <c r="DUF144" s="251"/>
      <c r="DUG144" s="251"/>
      <c r="DUH144" s="251"/>
      <c r="DUI144" s="251"/>
      <c r="DUJ144" s="251"/>
      <c r="DUK144" s="251"/>
      <c r="DUL144" s="251"/>
      <c r="DUM144" s="251"/>
      <c r="DUN144" s="251"/>
      <c r="DUO144" s="251"/>
      <c r="DUP144" s="251"/>
      <c r="DUQ144" s="251"/>
      <c r="DUR144" s="251"/>
      <c r="DUS144" s="251"/>
      <c r="DUT144" s="251"/>
      <c r="DUU144" s="251"/>
      <c r="DUV144" s="251"/>
      <c r="DUW144" s="251"/>
      <c r="DUX144" s="251"/>
      <c r="DUY144" s="251"/>
      <c r="DUZ144" s="251"/>
      <c r="DVA144" s="251"/>
      <c r="DVB144" s="251"/>
      <c r="DVC144" s="251"/>
      <c r="DVD144" s="251"/>
      <c r="DVE144" s="251"/>
      <c r="DVF144" s="251"/>
      <c r="DVG144" s="251"/>
      <c r="DVH144" s="251"/>
      <c r="DVI144" s="251"/>
      <c r="DVJ144" s="251"/>
      <c r="DVK144" s="251"/>
      <c r="DVL144" s="251"/>
      <c r="DVM144" s="251"/>
      <c r="DVN144" s="251"/>
      <c r="DVO144" s="251"/>
      <c r="DVP144" s="251"/>
      <c r="DVQ144" s="251"/>
      <c r="DVR144" s="251"/>
      <c r="DVS144" s="251"/>
      <c r="DVT144" s="251"/>
      <c r="DVU144" s="251"/>
      <c r="DVV144" s="251"/>
      <c r="DVW144" s="251"/>
      <c r="DVX144" s="251"/>
      <c r="DVY144" s="251"/>
      <c r="DVZ144" s="251"/>
      <c r="DWA144" s="251"/>
      <c r="DWB144" s="251"/>
      <c r="DWC144" s="251"/>
      <c r="DWD144" s="251"/>
      <c r="DWE144" s="251"/>
      <c r="DWF144" s="251"/>
      <c r="DWG144" s="251"/>
      <c r="DWH144" s="251"/>
      <c r="DWI144" s="251"/>
      <c r="DWJ144" s="251"/>
      <c r="DWK144" s="251"/>
      <c r="DWL144" s="251"/>
      <c r="DWM144" s="251"/>
      <c r="DWN144" s="251"/>
      <c r="DWO144" s="251"/>
      <c r="DWP144" s="251"/>
      <c r="DWQ144" s="251"/>
      <c r="DWR144" s="251"/>
      <c r="DWS144" s="251"/>
      <c r="DWT144" s="251"/>
      <c r="DWU144" s="251"/>
      <c r="DWV144" s="251"/>
      <c r="DWW144" s="251"/>
      <c r="DWX144" s="251"/>
      <c r="DWY144" s="251"/>
      <c r="DWZ144" s="251"/>
      <c r="DXA144" s="251"/>
      <c r="DXB144" s="251"/>
      <c r="DXC144" s="251"/>
      <c r="DXD144" s="251"/>
      <c r="DXE144" s="251"/>
      <c r="DXF144" s="251"/>
      <c r="DXG144" s="251"/>
      <c r="DXH144" s="251"/>
      <c r="DXI144" s="251"/>
      <c r="DXJ144" s="251"/>
      <c r="DXK144" s="251"/>
      <c r="DXL144" s="251"/>
      <c r="DXM144" s="251"/>
      <c r="DXN144" s="251"/>
      <c r="DXO144" s="251"/>
      <c r="DXP144" s="251"/>
      <c r="DXQ144" s="251"/>
      <c r="DXR144" s="251"/>
      <c r="DXS144" s="251"/>
      <c r="DXT144" s="251"/>
      <c r="DXU144" s="251"/>
      <c r="DXV144" s="251"/>
      <c r="DXW144" s="251"/>
      <c r="DXX144" s="251"/>
      <c r="DXY144" s="251"/>
      <c r="DXZ144" s="251"/>
      <c r="DYA144" s="251"/>
      <c r="DYB144" s="251"/>
      <c r="DYC144" s="251"/>
      <c r="DYD144" s="251"/>
      <c r="DYE144" s="251"/>
      <c r="DYF144" s="251"/>
      <c r="DYG144" s="251"/>
      <c r="DYH144" s="251"/>
      <c r="DYI144" s="251"/>
      <c r="DYJ144" s="251"/>
      <c r="DYK144" s="251"/>
      <c r="DYL144" s="251"/>
      <c r="DYM144" s="251"/>
      <c r="DYN144" s="251"/>
      <c r="DYO144" s="251"/>
      <c r="DYP144" s="251"/>
      <c r="DYQ144" s="251"/>
      <c r="DYR144" s="251"/>
      <c r="DYS144" s="251"/>
      <c r="DYT144" s="251"/>
      <c r="DYU144" s="251"/>
      <c r="DYV144" s="251"/>
      <c r="DYW144" s="251"/>
      <c r="DYX144" s="251"/>
      <c r="DYY144" s="251"/>
      <c r="DYZ144" s="251"/>
      <c r="DZA144" s="251"/>
      <c r="DZB144" s="251"/>
      <c r="DZC144" s="251"/>
      <c r="DZD144" s="251"/>
      <c r="DZE144" s="251"/>
      <c r="DZF144" s="251"/>
      <c r="DZG144" s="251"/>
      <c r="DZH144" s="251"/>
      <c r="DZI144" s="251"/>
      <c r="DZJ144" s="251"/>
      <c r="DZK144" s="251"/>
      <c r="DZL144" s="251"/>
      <c r="DZM144" s="251"/>
      <c r="DZN144" s="251"/>
      <c r="DZO144" s="251"/>
      <c r="DZP144" s="251"/>
      <c r="DZQ144" s="251"/>
      <c r="DZR144" s="251"/>
      <c r="DZS144" s="251"/>
      <c r="DZT144" s="251"/>
      <c r="DZU144" s="251"/>
      <c r="DZV144" s="251"/>
      <c r="DZW144" s="251"/>
      <c r="DZX144" s="251"/>
      <c r="DZY144" s="251"/>
      <c r="DZZ144" s="251"/>
      <c r="EAA144" s="251"/>
      <c r="EAB144" s="251"/>
      <c r="EAC144" s="251"/>
      <c r="EAD144" s="251"/>
      <c r="EAE144" s="251"/>
      <c r="EAF144" s="251"/>
      <c r="EAG144" s="251"/>
      <c r="EAH144" s="251"/>
      <c r="EAI144" s="251"/>
      <c r="EAJ144" s="251"/>
      <c r="EAK144" s="251"/>
      <c r="EAL144" s="251"/>
      <c r="EAM144" s="251"/>
      <c r="EAN144" s="251"/>
      <c r="EAO144" s="251"/>
      <c r="EAP144" s="251"/>
      <c r="EAQ144" s="251"/>
      <c r="EAR144" s="251"/>
      <c r="EAS144" s="251"/>
      <c r="EAT144" s="251"/>
      <c r="EAU144" s="251"/>
      <c r="EAV144" s="251"/>
      <c r="EAW144" s="251"/>
      <c r="EAX144" s="251"/>
      <c r="EAY144" s="251"/>
      <c r="EAZ144" s="251"/>
      <c r="EBA144" s="251"/>
      <c r="EBB144" s="251"/>
      <c r="EBC144" s="251"/>
      <c r="EBD144" s="251"/>
      <c r="EBE144" s="251"/>
      <c r="EBF144" s="251"/>
      <c r="EBG144" s="251"/>
      <c r="EBH144" s="251"/>
      <c r="EBI144" s="251"/>
      <c r="EBJ144" s="251"/>
      <c r="EBK144" s="251"/>
      <c r="EBL144" s="251"/>
      <c r="EBM144" s="251"/>
      <c r="EBN144" s="251"/>
      <c r="EBO144" s="251"/>
      <c r="EBP144" s="251"/>
      <c r="EBQ144" s="251"/>
      <c r="EBR144" s="251"/>
      <c r="EBS144" s="251"/>
      <c r="EBT144" s="251"/>
      <c r="EBU144" s="251"/>
      <c r="EBV144" s="251"/>
      <c r="EBW144" s="251"/>
      <c r="EBX144" s="251"/>
      <c r="EBY144" s="251"/>
      <c r="EBZ144" s="251"/>
      <c r="ECA144" s="251"/>
      <c r="ECB144" s="251"/>
      <c r="ECC144" s="251"/>
      <c r="ECD144" s="251"/>
      <c r="ECE144" s="251"/>
      <c r="ECF144" s="251"/>
      <c r="ECG144" s="251"/>
      <c r="ECH144" s="251"/>
      <c r="ECI144" s="251"/>
      <c r="ECJ144" s="251"/>
      <c r="ECK144" s="251"/>
      <c r="ECL144" s="251"/>
      <c r="ECM144" s="251"/>
      <c r="ECN144" s="251"/>
      <c r="ECO144" s="251"/>
      <c r="ECP144" s="251"/>
      <c r="ECQ144" s="251"/>
      <c r="ECR144" s="251"/>
      <c r="ECS144" s="251"/>
      <c r="ECT144" s="251"/>
      <c r="ECU144" s="251"/>
      <c r="ECV144" s="251"/>
      <c r="ECW144" s="251"/>
      <c r="ECX144" s="251"/>
      <c r="ECY144" s="251"/>
      <c r="ECZ144" s="251"/>
      <c r="EDA144" s="251"/>
      <c r="EDB144" s="251"/>
      <c r="EDC144" s="251"/>
      <c r="EDD144" s="251"/>
      <c r="EDE144" s="251"/>
      <c r="EDF144" s="251"/>
      <c r="EDG144" s="251"/>
      <c r="EDH144" s="251"/>
      <c r="EDI144" s="251"/>
      <c r="EDJ144" s="251"/>
      <c r="EDK144" s="251"/>
      <c r="EDL144" s="251"/>
      <c r="EDM144" s="251"/>
      <c r="EDN144" s="251"/>
      <c r="EDO144" s="251"/>
      <c r="EDP144" s="251"/>
      <c r="EDQ144" s="251"/>
      <c r="EDR144" s="251"/>
      <c r="EDS144" s="251"/>
      <c r="EDT144" s="251"/>
      <c r="EDU144" s="251"/>
      <c r="EDV144" s="251"/>
      <c r="EDW144" s="251"/>
      <c r="EDX144" s="251"/>
      <c r="EDY144" s="251"/>
      <c r="EDZ144" s="251"/>
      <c r="EEA144" s="251"/>
      <c r="EEB144" s="251"/>
      <c r="EEC144" s="251"/>
      <c r="EED144" s="251"/>
      <c r="EEE144" s="251"/>
      <c r="EEF144" s="251"/>
      <c r="EEG144" s="251"/>
      <c r="EEH144" s="251"/>
      <c r="EEI144" s="251"/>
      <c r="EEJ144" s="251"/>
      <c r="EEK144" s="251"/>
      <c r="EEL144" s="251"/>
      <c r="EEM144" s="251"/>
      <c r="EEN144" s="251"/>
      <c r="EEO144" s="251"/>
      <c r="EEP144" s="251"/>
      <c r="EEQ144" s="251"/>
      <c r="EER144" s="251"/>
      <c r="EES144" s="251"/>
      <c r="EET144" s="251"/>
      <c r="EEU144" s="251"/>
      <c r="EEV144" s="251"/>
      <c r="EEW144" s="251"/>
      <c r="EEX144" s="251"/>
      <c r="EEY144" s="251"/>
      <c r="EEZ144" s="251"/>
      <c r="EFA144" s="251"/>
      <c r="EFB144" s="251"/>
      <c r="EFC144" s="251"/>
      <c r="EFD144" s="251"/>
      <c r="EFE144" s="251"/>
      <c r="EFF144" s="251"/>
      <c r="EFG144" s="251"/>
      <c r="EFH144" s="251"/>
      <c r="EFI144" s="251"/>
      <c r="EFJ144" s="251"/>
      <c r="EFK144" s="251"/>
      <c r="EFL144" s="251"/>
      <c r="EFM144" s="251"/>
      <c r="EFN144" s="251"/>
      <c r="EFO144" s="251"/>
      <c r="EFP144" s="251"/>
      <c r="EFQ144" s="251"/>
      <c r="EFR144" s="251"/>
      <c r="EFS144" s="251"/>
      <c r="EFT144" s="251"/>
      <c r="EFU144" s="251"/>
      <c r="EFV144" s="251"/>
      <c r="EFW144" s="251"/>
      <c r="EFX144" s="251"/>
      <c r="EFY144" s="251"/>
      <c r="EFZ144" s="251"/>
      <c r="EGA144" s="251"/>
      <c r="EGB144" s="251"/>
      <c r="EGC144" s="251"/>
      <c r="EGD144" s="251"/>
      <c r="EGE144" s="251"/>
      <c r="EGF144" s="251"/>
      <c r="EGG144" s="251"/>
      <c r="EGH144" s="251"/>
      <c r="EGI144" s="251"/>
      <c r="EGJ144" s="251"/>
      <c r="EGK144" s="251"/>
      <c r="EGL144" s="251"/>
      <c r="EGM144" s="251"/>
      <c r="EGN144" s="251"/>
      <c r="EGO144" s="251"/>
      <c r="EGP144" s="251"/>
      <c r="EGQ144" s="251"/>
      <c r="EGR144" s="251"/>
      <c r="EGS144" s="251"/>
      <c r="EGT144" s="251"/>
      <c r="EGU144" s="251"/>
      <c r="EGV144" s="251"/>
      <c r="EGW144" s="251"/>
      <c r="EGX144" s="251"/>
      <c r="EGY144" s="251"/>
      <c r="EGZ144" s="251"/>
      <c r="EHA144" s="251"/>
      <c r="EHB144" s="251"/>
      <c r="EHC144" s="251"/>
      <c r="EHD144" s="251"/>
      <c r="EHE144" s="251"/>
      <c r="EHF144" s="251"/>
      <c r="EHG144" s="251"/>
      <c r="EHH144" s="251"/>
      <c r="EHI144" s="251"/>
      <c r="EHJ144" s="251"/>
      <c r="EHK144" s="251"/>
      <c r="EHL144" s="251"/>
      <c r="EHM144" s="251"/>
      <c r="EHN144" s="251"/>
      <c r="EHO144" s="251"/>
      <c r="EHP144" s="251"/>
      <c r="EHQ144" s="251"/>
      <c r="EHR144" s="251"/>
      <c r="EHS144" s="251"/>
      <c r="EHT144" s="251"/>
      <c r="EHU144" s="251"/>
      <c r="EHV144" s="251"/>
      <c r="EHW144" s="251"/>
      <c r="EHX144" s="251"/>
      <c r="EHY144" s="251"/>
      <c r="EHZ144" s="251"/>
      <c r="EIA144" s="251"/>
      <c r="EIB144" s="251"/>
      <c r="EIC144" s="251"/>
      <c r="EID144" s="251"/>
      <c r="EIE144" s="251"/>
      <c r="EIF144" s="251"/>
      <c r="EIG144" s="251"/>
      <c r="EIH144" s="251"/>
      <c r="EII144" s="251"/>
      <c r="EIJ144" s="251"/>
      <c r="EIK144" s="251"/>
      <c r="EIL144" s="251"/>
      <c r="EIM144" s="251"/>
      <c r="EIN144" s="251"/>
      <c r="EIO144" s="251"/>
      <c r="EIP144" s="251"/>
      <c r="EIQ144" s="251"/>
      <c r="EIR144" s="251"/>
      <c r="EIS144" s="251"/>
      <c r="EIT144" s="251"/>
      <c r="EIU144" s="251"/>
      <c r="EIV144" s="251"/>
      <c r="EIW144" s="251"/>
      <c r="EIX144" s="251"/>
      <c r="EIY144" s="251"/>
      <c r="EIZ144" s="251"/>
      <c r="EJA144" s="251"/>
      <c r="EJB144" s="251"/>
      <c r="EJC144" s="251"/>
      <c r="EJD144" s="251"/>
      <c r="EJE144" s="251"/>
      <c r="EJF144" s="251"/>
      <c r="EJG144" s="251"/>
      <c r="EJH144" s="251"/>
      <c r="EJI144" s="251"/>
      <c r="EJJ144" s="251"/>
      <c r="EJK144" s="251"/>
      <c r="EJL144" s="251"/>
      <c r="EJM144" s="251"/>
      <c r="EJN144" s="251"/>
      <c r="EJO144" s="251"/>
      <c r="EJP144" s="251"/>
      <c r="EJQ144" s="251"/>
      <c r="EJR144" s="251"/>
      <c r="EJS144" s="251"/>
      <c r="EJT144" s="251"/>
      <c r="EJU144" s="251"/>
      <c r="EJV144" s="251"/>
      <c r="EJW144" s="251"/>
      <c r="EJX144" s="251"/>
      <c r="EJY144" s="251"/>
      <c r="EJZ144" s="251"/>
      <c r="EKA144" s="251"/>
      <c r="EKB144" s="251"/>
      <c r="EKC144" s="251"/>
      <c r="EKD144" s="251"/>
      <c r="EKE144" s="251"/>
      <c r="EKF144" s="251"/>
      <c r="EKG144" s="251"/>
      <c r="EKH144" s="251"/>
      <c r="EKI144" s="251"/>
      <c r="EKJ144" s="251"/>
      <c r="EKK144" s="251"/>
      <c r="EKL144" s="251"/>
      <c r="EKM144" s="251"/>
      <c r="EKN144" s="251"/>
      <c r="EKO144" s="251"/>
      <c r="EKP144" s="251"/>
      <c r="EKQ144" s="251"/>
      <c r="EKR144" s="251"/>
      <c r="EKS144" s="251"/>
      <c r="EKT144" s="251"/>
      <c r="EKU144" s="251"/>
      <c r="EKV144" s="251"/>
      <c r="EKW144" s="251"/>
      <c r="EKX144" s="251"/>
      <c r="EKY144" s="251"/>
      <c r="EKZ144" s="251"/>
      <c r="ELA144" s="251"/>
      <c r="ELB144" s="251"/>
      <c r="ELC144" s="251"/>
      <c r="ELD144" s="251"/>
      <c r="ELE144" s="251"/>
      <c r="ELF144" s="251"/>
      <c r="ELG144" s="251"/>
      <c r="ELH144" s="251"/>
      <c r="ELI144" s="251"/>
      <c r="ELJ144" s="251"/>
      <c r="ELK144" s="251"/>
      <c r="ELL144" s="251"/>
      <c r="ELM144" s="251"/>
      <c r="ELN144" s="251"/>
      <c r="ELO144" s="251"/>
      <c r="ELP144" s="251"/>
      <c r="ELQ144" s="251"/>
      <c r="ELR144" s="251"/>
      <c r="ELS144" s="251"/>
      <c r="ELT144" s="251"/>
      <c r="ELU144" s="251"/>
      <c r="ELV144" s="251"/>
      <c r="ELW144" s="251"/>
      <c r="ELX144" s="251"/>
      <c r="ELY144" s="251"/>
      <c r="ELZ144" s="251"/>
      <c r="EMA144" s="251"/>
      <c r="EMB144" s="251"/>
      <c r="EMC144" s="251"/>
      <c r="EMD144" s="251"/>
      <c r="EME144" s="251"/>
      <c r="EMF144" s="251"/>
      <c r="EMG144" s="251"/>
      <c r="EMH144" s="251"/>
      <c r="EMI144" s="251"/>
      <c r="EMJ144" s="251"/>
      <c r="EMK144" s="251"/>
      <c r="EML144" s="251"/>
      <c r="EMM144" s="251"/>
      <c r="EMN144" s="251"/>
      <c r="EMO144" s="251"/>
      <c r="EMP144" s="251"/>
      <c r="EMQ144" s="251"/>
      <c r="EMR144" s="251"/>
      <c r="EMS144" s="251"/>
      <c r="EMT144" s="251"/>
      <c r="EMU144" s="251"/>
      <c r="EMV144" s="251"/>
      <c r="EMW144" s="251"/>
      <c r="EMX144" s="251"/>
      <c r="EMY144" s="251"/>
      <c r="EMZ144" s="251"/>
      <c r="ENA144" s="251"/>
      <c r="ENB144" s="251"/>
      <c r="ENC144" s="251"/>
      <c r="END144" s="251"/>
      <c r="ENE144" s="251"/>
      <c r="ENF144" s="251"/>
      <c r="ENG144" s="251"/>
      <c r="ENH144" s="251"/>
      <c r="ENI144" s="251"/>
      <c r="ENJ144" s="251"/>
      <c r="ENK144" s="251"/>
      <c r="ENL144" s="251"/>
      <c r="ENM144" s="251"/>
      <c r="ENN144" s="251"/>
      <c r="ENO144" s="251"/>
      <c r="ENP144" s="251"/>
      <c r="ENQ144" s="251"/>
      <c r="ENR144" s="251"/>
      <c r="ENS144" s="251"/>
      <c r="ENT144" s="251"/>
      <c r="ENU144" s="251"/>
      <c r="ENV144" s="251"/>
      <c r="ENW144" s="251"/>
      <c r="ENX144" s="251"/>
      <c r="ENY144" s="251"/>
      <c r="ENZ144" s="251"/>
      <c r="EOA144" s="251"/>
      <c r="EOB144" s="251"/>
      <c r="EOC144" s="251"/>
      <c r="EOD144" s="251"/>
      <c r="EOE144" s="251"/>
      <c r="EOF144" s="251"/>
      <c r="EOG144" s="251"/>
      <c r="EOH144" s="251"/>
      <c r="EOI144" s="251"/>
      <c r="EOJ144" s="251"/>
      <c r="EOK144" s="251"/>
      <c r="EOL144" s="251"/>
      <c r="EOM144" s="251"/>
      <c r="EON144" s="251"/>
      <c r="EOO144" s="251"/>
      <c r="EOP144" s="251"/>
      <c r="EOQ144" s="251"/>
      <c r="EOR144" s="251"/>
      <c r="EOS144" s="251"/>
      <c r="EOT144" s="251"/>
      <c r="EOU144" s="251"/>
      <c r="EOV144" s="251"/>
      <c r="EOW144" s="251"/>
      <c r="EOX144" s="251"/>
      <c r="EOY144" s="251"/>
      <c r="EOZ144" s="251"/>
      <c r="EPA144" s="251"/>
      <c r="EPB144" s="251"/>
      <c r="EPC144" s="251"/>
      <c r="EPD144" s="251"/>
      <c r="EPE144" s="251"/>
      <c r="EPF144" s="251"/>
      <c r="EPG144" s="251"/>
      <c r="EPH144" s="251"/>
      <c r="EPI144" s="251"/>
      <c r="EPJ144" s="251"/>
      <c r="EPK144" s="251"/>
      <c r="EPL144" s="251"/>
      <c r="EPM144" s="251"/>
      <c r="EPN144" s="251"/>
      <c r="EPO144" s="251"/>
      <c r="EPP144" s="251"/>
      <c r="EPQ144" s="251"/>
      <c r="EPR144" s="251"/>
      <c r="EPS144" s="251"/>
      <c r="EPT144" s="251"/>
      <c r="EPU144" s="251"/>
      <c r="EPV144" s="251"/>
      <c r="EPW144" s="251"/>
      <c r="EPX144" s="251"/>
      <c r="EPY144" s="251"/>
      <c r="EPZ144" s="251"/>
      <c r="EQA144" s="251"/>
      <c r="EQB144" s="251"/>
      <c r="EQC144" s="251"/>
      <c r="EQD144" s="251"/>
      <c r="EQE144" s="251"/>
      <c r="EQF144" s="251"/>
      <c r="EQG144" s="251"/>
      <c r="EQH144" s="251"/>
      <c r="EQI144" s="251"/>
      <c r="EQJ144" s="251"/>
      <c r="EQK144" s="251"/>
      <c r="EQL144" s="251"/>
      <c r="EQM144" s="251"/>
      <c r="EQN144" s="251"/>
      <c r="EQO144" s="251"/>
      <c r="EQP144" s="251"/>
      <c r="EQQ144" s="251"/>
      <c r="EQR144" s="251"/>
      <c r="EQS144" s="251"/>
      <c r="EQT144" s="251"/>
      <c r="EQU144" s="251"/>
      <c r="EQV144" s="251"/>
      <c r="EQW144" s="251"/>
      <c r="EQX144" s="251"/>
      <c r="EQY144" s="251"/>
      <c r="EQZ144" s="251"/>
      <c r="ERA144" s="251"/>
      <c r="ERB144" s="251"/>
      <c r="ERC144" s="251"/>
      <c r="ERD144" s="251"/>
      <c r="ERE144" s="251"/>
      <c r="ERF144" s="251"/>
      <c r="ERG144" s="251"/>
      <c r="ERH144" s="251"/>
      <c r="ERI144" s="251"/>
      <c r="ERJ144" s="251"/>
      <c r="ERK144" s="251"/>
      <c r="ERL144" s="251"/>
      <c r="ERM144" s="251"/>
      <c r="ERN144" s="251"/>
      <c r="ERO144" s="251"/>
      <c r="ERP144" s="251"/>
      <c r="ERQ144" s="251"/>
      <c r="ERR144" s="251"/>
      <c r="ERS144" s="251"/>
      <c r="ERT144" s="251"/>
      <c r="ERU144" s="251"/>
      <c r="ERV144" s="251"/>
      <c r="ERW144" s="251"/>
      <c r="ERX144" s="251"/>
      <c r="ERY144" s="251"/>
      <c r="ERZ144" s="251"/>
      <c r="ESA144" s="251"/>
      <c r="ESB144" s="251"/>
      <c r="ESC144" s="251"/>
      <c r="ESD144" s="251"/>
      <c r="ESE144" s="251"/>
      <c r="ESF144" s="251"/>
      <c r="ESG144" s="251"/>
      <c r="ESH144" s="251"/>
      <c r="ESI144" s="251"/>
      <c r="ESJ144" s="251"/>
      <c r="ESK144" s="251"/>
      <c r="ESL144" s="251"/>
      <c r="ESM144" s="251"/>
      <c r="ESN144" s="251"/>
      <c r="ESO144" s="251"/>
      <c r="ESP144" s="251"/>
      <c r="ESQ144" s="251"/>
      <c r="ESR144" s="251"/>
      <c r="ESS144" s="251"/>
      <c r="EST144" s="251"/>
      <c r="ESU144" s="251"/>
      <c r="ESV144" s="251"/>
      <c r="ESW144" s="251"/>
      <c r="ESX144" s="251"/>
      <c r="ESY144" s="251"/>
      <c r="ESZ144" s="251"/>
      <c r="ETA144" s="251"/>
      <c r="ETB144" s="251"/>
      <c r="ETC144" s="251"/>
      <c r="ETD144" s="251"/>
      <c r="ETE144" s="251"/>
      <c r="ETF144" s="251"/>
      <c r="ETG144" s="251"/>
      <c r="ETH144" s="251"/>
      <c r="ETI144" s="251"/>
      <c r="ETJ144" s="251"/>
      <c r="ETK144" s="251"/>
      <c r="ETL144" s="251"/>
      <c r="ETM144" s="251"/>
      <c r="ETN144" s="251"/>
      <c r="ETO144" s="251"/>
      <c r="ETP144" s="251"/>
      <c r="ETQ144" s="251"/>
      <c r="ETR144" s="251"/>
      <c r="ETS144" s="251"/>
      <c r="ETT144" s="251"/>
      <c r="ETU144" s="251"/>
      <c r="ETV144" s="251"/>
      <c r="ETW144" s="251"/>
      <c r="ETX144" s="251"/>
      <c r="ETY144" s="251"/>
      <c r="ETZ144" s="251"/>
      <c r="EUA144" s="251"/>
      <c r="EUB144" s="251"/>
      <c r="EUC144" s="251"/>
      <c r="EUD144" s="251"/>
      <c r="EUE144" s="251"/>
      <c r="EUF144" s="251"/>
      <c r="EUG144" s="251"/>
      <c r="EUH144" s="251"/>
      <c r="EUI144" s="251"/>
      <c r="EUJ144" s="251"/>
      <c r="EUK144" s="251"/>
      <c r="EUL144" s="251"/>
      <c r="EUM144" s="251"/>
      <c r="EUN144" s="251"/>
      <c r="EUO144" s="251"/>
      <c r="EUP144" s="251"/>
      <c r="EUQ144" s="251"/>
      <c r="EUR144" s="251"/>
      <c r="EUS144" s="251"/>
      <c r="EUT144" s="251"/>
      <c r="EUU144" s="251"/>
      <c r="EUV144" s="251"/>
      <c r="EUW144" s="251"/>
      <c r="EUX144" s="251"/>
      <c r="EUY144" s="251"/>
      <c r="EUZ144" s="251"/>
      <c r="EVA144" s="251"/>
      <c r="EVB144" s="251"/>
      <c r="EVC144" s="251"/>
      <c r="EVD144" s="251"/>
      <c r="EVE144" s="251"/>
      <c r="EVF144" s="251"/>
      <c r="EVG144" s="251"/>
      <c r="EVH144" s="251"/>
      <c r="EVI144" s="251"/>
      <c r="EVJ144" s="251"/>
      <c r="EVK144" s="251"/>
      <c r="EVL144" s="251"/>
      <c r="EVM144" s="251"/>
      <c r="EVN144" s="251"/>
      <c r="EVO144" s="251"/>
      <c r="EVP144" s="251"/>
      <c r="EVQ144" s="251"/>
      <c r="EVR144" s="251"/>
      <c r="EVS144" s="251"/>
      <c r="EVT144" s="251"/>
      <c r="EVU144" s="251"/>
      <c r="EVV144" s="251"/>
      <c r="EVW144" s="251"/>
      <c r="EVX144" s="251"/>
      <c r="EVY144" s="251"/>
      <c r="EVZ144" s="251"/>
      <c r="EWA144" s="251"/>
      <c r="EWB144" s="251"/>
      <c r="EWC144" s="251"/>
      <c r="EWD144" s="251"/>
      <c r="EWE144" s="251"/>
      <c r="EWF144" s="251"/>
      <c r="EWG144" s="251"/>
      <c r="EWH144" s="251"/>
      <c r="EWI144" s="251"/>
      <c r="EWJ144" s="251"/>
      <c r="EWK144" s="251"/>
      <c r="EWL144" s="251"/>
      <c r="EWM144" s="251"/>
      <c r="EWN144" s="251"/>
      <c r="EWO144" s="251"/>
      <c r="EWP144" s="251"/>
      <c r="EWQ144" s="251"/>
      <c r="EWR144" s="251"/>
      <c r="EWS144" s="251"/>
      <c r="EWT144" s="251"/>
      <c r="EWU144" s="251"/>
      <c r="EWV144" s="251"/>
      <c r="EWW144" s="251"/>
      <c r="EWX144" s="251"/>
      <c r="EWY144" s="251"/>
      <c r="EWZ144" s="251"/>
      <c r="EXA144" s="251"/>
      <c r="EXB144" s="251"/>
      <c r="EXC144" s="251"/>
      <c r="EXD144" s="251"/>
      <c r="EXE144" s="251"/>
      <c r="EXF144" s="251"/>
      <c r="EXG144" s="251"/>
      <c r="EXH144" s="251"/>
      <c r="EXI144" s="251"/>
      <c r="EXJ144" s="251"/>
      <c r="EXK144" s="251"/>
      <c r="EXL144" s="251"/>
      <c r="EXM144" s="251"/>
      <c r="EXN144" s="251"/>
      <c r="EXO144" s="251"/>
      <c r="EXP144" s="251"/>
      <c r="EXQ144" s="251"/>
      <c r="EXR144" s="251"/>
      <c r="EXS144" s="251"/>
      <c r="EXT144" s="251"/>
      <c r="EXU144" s="251"/>
      <c r="EXV144" s="251"/>
      <c r="EXW144" s="251"/>
      <c r="EXX144" s="251"/>
      <c r="EXY144" s="251"/>
      <c r="EXZ144" s="251"/>
      <c r="EYA144" s="251"/>
      <c r="EYB144" s="251"/>
      <c r="EYC144" s="251"/>
      <c r="EYD144" s="251"/>
      <c r="EYE144" s="251"/>
      <c r="EYF144" s="251"/>
      <c r="EYG144" s="251"/>
      <c r="EYH144" s="251"/>
      <c r="EYI144" s="251"/>
      <c r="EYJ144" s="251"/>
      <c r="EYK144" s="251"/>
      <c r="EYL144" s="251"/>
      <c r="EYM144" s="251"/>
      <c r="EYN144" s="251"/>
      <c r="EYO144" s="251"/>
      <c r="EYP144" s="251"/>
      <c r="EYQ144" s="251"/>
      <c r="EYR144" s="251"/>
      <c r="EYS144" s="251"/>
      <c r="EYT144" s="251"/>
      <c r="EYU144" s="251"/>
      <c r="EYV144" s="251"/>
      <c r="EYW144" s="251"/>
      <c r="EYX144" s="251"/>
      <c r="EYY144" s="251"/>
      <c r="EYZ144" s="251"/>
      <c r="EZA144" s="251"/>
      <c r="EZB144" s="251"/>
      <c r="EZC144" s="251"/>
      <c r="EZD144" s="251"/>
      <c r="EZE144" s="251"/>
      <c r="EZF144" s="251"/>
      <c r="EZG144" s="251"/>
      <c r="EZH144" s="251"/>
      <c r="EZI144" s="251"/>
      <c r="EZJ144" s="251"/>
      <c r="EZK144" s="251"/>
      <c r="EZL144" s="251"/>
      <c r="EZM144" s="251"/>
      <c r="EZN144" s="251"/>
      <c r="EZO144" s="251"/>
      <c r="EZP144" s="251"/>
      <c r="EZQ144" s="251"/>
      <c r="EZR144" s="251"/>
      <c r="EZS144" s="251"/>
      <c r="EZT144" s="251"/>
      <c r="EZU144" s="251"/>
      <c r="EZV144" s="251"/>
      <c r="EZW144" s="251"/>
      <c r="EZX144" s="251"/>
      <c r="EZY144" s="251"/>
      <c r="EZZ144" s="251"/>
      <c r="FAA144" s="251"/>
      <c r="FAB144" s="251"/>
      <c r="FAC144" s="251"/>
      <c r="FAD144" s="251"/>
      <c r="FAE144" s="251"/>
      <c r="FAF144" s="251"/>
      <c r="FAG144" s="251"/>
      <c r="FAH144" s="251"/>
      <c r="FAI144" s="251"/>
      <c r="FAJ144" s="251"/>
      <c r="FAK144" s="251"/>
      <c r="FAL144" s="251"/>
      <c r="FAM144" s="251"/>
      <c r="FAN144" s="251"/>
      <c r="FAO144" s="251"/>
      <c r="FAP144" s="251"/>
      <c r="FAQ144" s="251"/>
      <c r="FAR144" s="251"/>
      <c r="FAS144" s="251"/>
      <c r="FAT144" s="251"/>
      <c r="FAU144" s="251"/>
      <c r="FAV144" s="251"/>
      <c r="FAW144" s="251"/>
      <c r="FAX144" s="251"/>
      <c r="FAY144" s="251"/>
      <c r="FAZ144" s="251"/>
      <c r="FBA144" s="251"/>
      <c r="FBB144" s="251"/>
      <c r="FBC144" s="251"/>
      <c r="FBD144" s="251"/>
      <c r="FBE144" s="251"/>
      <c r="FBF144" s="251"/>
      <c r="FBG144" s="251"/>
      <c r="FBH144" s="251"/>
      <c r="FBI144" s="251"/>
      <c r="FBJ144" s="251"/>
      <c r="FBK144" s="251"/>
      <c r="FBL144" s="251"/>
      <c r="FBM144" s="251"/>
      <c r="FBN144" s="251"/>
      <c r="FBO144" s="251"/>
      <c r="FBP144" s="251"/>
      <c r="FBQ144" s="251"/>
      <c r="FBR144" s="251"/>
      <c r="FBS144" s="251"/>
      <c r="FBT144" s="251"/>
      <c r="FBU144" s="251"/>
      <c r="FBV144" s="251"/>
      <c r="FBW144" s="251"/>
      <c r="FBX144" s="251"/>
      <c r="FBY144" s="251"/>
      <c r="FBZ144" s="251"/>
      <c r="FCA144" s="251"/>
      <c r="FCB144" s="251"/>
      <c r="FCC144" s="251"/>
      <c r="FCD144" s="251"/>
      <c r="FCE144" s="251"/>
      <c r="FCF144" s="251"/>
      <c r="FCG144" s="251"/>
      <c r="FCH144" s="251"/>
      <c r="FCI144" s="251"/>
      <c r="FCJ144" s="251"/>
      <c r="FCK144" s="251"/>
      <c r="FCL144" s="251"/>
      <c r="FCM144" s="251"/>
      <c r="FCN144" s="251"/>
      <c r="FCO144" s="251"/>
      <c r="FCP144" s="251"/>
      <c r="FCQ144" s="251"/>
      <c r="FCR144" s="251"/>
      <c r="FCS144" s="251"/>
      <c r="FCT144" s="251"/>
      <c r="FCU144" s="251"/>
      <c r="FCV144" s="251"/>
      <c r="FCW144" s="251"/>
      <c r="FCX144" s="251"/>
      <c r="FCY144" s="251"/>
      <c r="FCZ144" s="251"/>
      <c r="FDA144" s="251"/>
      <c r="FDB144" s="251"/>
      <c r="FDC144" s="251"/>
      <c r="FDD144" s="251"/>
      <c r="FDE144" s="251"/>
      <c r="FDF144" s="251"/>
      <c r="FDG144" s="251"/>
      <c r="FDH144" s="251"/>
      <c r="FDI144" s="251"/>
      <c r="FDJ144" s="251"/>
      <c r="FDK144" s="251"/>
      <c r="FDL144" s="251"/>
      <c r="FDM144" s="251"/>
      <c r="FDN144" s="251"/>
      <c r="FDO144" s="251"/>
      <c r="FDP144" s="251"/>
      <c r="FDQ144" s="251"/>
      <c r="FDR144" s="251"/>
      <c r="FDS144" s="251"/>
      <c r="FDT144" s="251"/>
      <c r="FDU144" s="251"/>
      <c r="FDV144" s="251"/>
      <c r="FDW144" s="251"/>
      <c r="FDX144" s="251"/>
      <c r="FDY144" s="251"/>
      <c r="FDZ144" s="251"/>
      <c r="FEA144" s="251"/>
      <c r="FEB144" s="251"/>
      <c r="FEC144" s="251"/>
      <c r="FED144" s="251"/>
      <c r="FEE144" s="251"/>
      <c r="FEF144" s="251"/>
      <c r="FEG144" s="251"/>
      <c r="FEH144" s="251"/>
      <c r="FEI144" s="251"/>
      <c r="FEJ144" s="251"/>
      <c r="FEK144" s="251"/>
      <c r="FEL144" s="251"/>
      <c r="FEM144" s="251"/>
      <c r="FEN144" s="251"/>
      <c r="FEO144" s="251"/>
      <c r="FEP144" s="251"/>
      <c r="FEQ144" s="251"/>
      <c r="FER144" s="251"/>
      <c r="FES144" s="251"/>
      <c r="FET144" s="251"/>
      <c r="FEU144" s="251"/>
      <c r="FEV144" s="251"/>
      <c r="FEW144" s="251"/>
      <c r="FEX144" s="251"/>
      <c r="FEY144" s="251"/>
      <c r="FEZ144" s="251"/>
      <c r="FFA144" s="251"/>
      <c r="FFB144" s="251"/>
      <c r="FFC144" s="251"/>
      <c r="FFD144" s="251"/>
      <c r="FFE144" s="251"/>
      <c r="FFF144" s="251"/>
      <c r="FFG144" s="251"/>
      <c r="FFH144" s="251"/>
      <c r="FFI144" s="251"/>
      <c r="FFJ144" s="251"/>
      <c r="FFK144" s="251"/>
      <c r="FFL144" s="251"/>
      <c r="FFM144" s="251"/>
      <c r="FFN144" s="251"/>
      <c r="FFO144" s="251"/>
      <c r="FFP144" s="251"/>
      <c r="FFQ144" s="251"/>
      <c r="FFR144" s="251"/>
      <c r="FFS144" s="251"/>
      <c r="FFT144" s="251"/>
      <c r="FFU144" s="251"/>
      <c r="FFV144" s="251"/>
      <c r="FFW144" s="251"/>
      <c r="FFX144" s="251"/>
      <c r="FFY144" s="251"/>
      <c r="FFZ144" s="251"/>
      <c r="FGA144" s="251"/>
      <c r="FGB144" s="251"/>
      <c r="FGC144" s="251"/>
      <c r="FGD144" s="251"/>
      <c r="FGE144" s="251"/>
      <c r="FGF144" s="251"/>
      <c r="FGG144" s="251"/>
      <c r="FGH144" s="251"/>
      <c r="FGI144" s="251"/>
      <c r="FGJ144" s="251"/>
      <c r="FGK144" s="251"/>
      <c r="FGL144" s="251"/>
      <c r="FGM144" s="251"/>
      <c r="FGN144" s="251"/>
      <c r="FGO144" s="251"/>
      <c r="FGP144" s="251"/>
      <c r="FGQ144" s="251"/>
      <c r="FGR144" s="251"/>
      <c r="FGS144" s="251"/>
      <c r="FGT144" s="251"/>
      <c r="FGU144" s="251"/>
      <c r="FGV144" s="251"/>
      <c r="FGW144" s="251"/>
      <c r="FGX144" s="251"/>
      <c r="FGY144" s="251"/>
      <c r="FGZ144" s="251"/>
      <c r="FHA144" s="251"/>
      <c r="FHB144" s="251"/>
      <c r="FHC144" s="251"/>
      <c r="FHD144" s="251"/>
      <c r="FHE144" s="251"/>
      <c r="FHF144" s="251"/>
      <c r="FHG144" s="251"/>
      <c r="FHH144" s="251"/>
      <c r="FHI144" s="251"/>
      <c r="FHJ144" s="251"/>
      <c r="FHK144" s="251"/>
      <c r="FHL144" s="251"/>
      <c r="FHM144" s="251"/>
      <c r="FHN144" s="251"/>
      <c r="FHO144" s="251"/>
      <c r="FHP144" s="251"/>
      <c r="FHQ144" s="251"/>
      <c r="FHR144" s="251"/>
      <c r="FHS144" s="251"/>
      <c r="FHT144" s="251"/>
      <c r="FHU144" s="251"/>
      <c r="FHV144" s="251"/>
      <c r="FHW144" s="251"/>
      <c r="FHX144" s="251"/>
      <c r="FHY144" s="251"/>
      <c r="FHZ144" s="251"/>
      <c r="FIA144" s="251"/>
      <c r="FIB144" s="251"/>
      <c r="FIC144" s="251"/>
      <c r="FID144" s="251"/>
      <c r="FIE144" s="251"/>
      <c r="FIF144" s="251"/>
      <c r="FIG144" s="251"/>
      <c r="FIH144" s="251"/>
      <c r="FII144" s="251"/>
      <c r="FIJ144" s="251"/>
      <c r="FIK144" s="251"/>
      <c r="FIL144" s="251"/>
      <c r="FIM144" s="251"/>
      <c r="FIN144" s="251"/>
      <c r="FIO144" s="251"/>
      <c r="FIP144" s="251"/>
      <c r="FIQ144" s="251"/>
      <c r="FIR144" s="251"/>
      <c r="FIS144" s="251"/>
      <c r="FIT144" s="251"/>
      <c r="FIU144" s="251"/>
      <c r="FIV144" s="251"/>
      <c r="FIW144" s="251"/>
      <c r="FIX144" s="251"/>
      <c r="FIY144" s="251"/>
      <c r="FIZ144" s="251"/>
      <c r="FJA144" s="251"/>
      <c r="FJB144" s="251"/>
      <c r="FJC144" s="251"/>
      <c r="FJD144" s="251"/>
      <c r="FJE144" s="251"/>
      <c r="FJF144" s="251"/>
      <c r="FJG144" s="251"/>
      <c r="FJH144" s="251"/>
      <c r="FJI144" s="251"/>
      <c r="FJJ144" s="251"/>
      <c r="FJK144" s="251"/>
      <c r="FJL144" s="251"/>
      <c r="FJM144" s="251"/>
      <c r="FJN144" s="251"/>
      <c r="FJO144" s="251"/>
      <c r="FJP144" s="251"/>
      <c r="FJQ144" s="251"/>
      <c r="FJR144" s="251"/>
      <c r="FJS144" s="251"/>
      <c r="FJT144" s="251"/>
      <c r="FJU144" s="251"/>
      <c r="FJV144" s="251"/>
      <c r="FJW144" s="251"/>
      <c r="FJX144" s="251"/>
      <c r="FJY144" s="251"/>
      <c r="FJZ144" s="251"/>
      <c r="FKA144" s="251"/>
      <c r="FKB144" s="251"/>
      <c r="FKC144" s="251"/>
      <c r="FKD144" s="251"/>
      <c r="FKE144" s="251"/>
      <c r="FKF144" s="251"/>
      <c r="FKG144" s="251"/>
      <c r="FKH144" s="251"/>
      <c r="FKI144" s="251"/>
      <c r="FKJ144" s="251"/>
      <c r="FKK144" s="251"/>
      <c r="FKL144" s="251"/>
      <c r="FKM144" s="251"/>
      <c r="FKN144" s="251"/>
      <c r="FKO144" s="251"/>
      <c r="FKP144" s="251"/>
      <c r="FKQ144" s="251"/>
      <c r="FKR144" s="251"/>
      <c r="FKS144" s="251"/>
      <c r="FKT144" s="251"/>
      <c r="FKU144" s="251"/>
      <c r="FKV144" s="251"/>
      <c r="FKW144" s="251"/>
      <c r="FKX144" s="251"/>
      <c r="FKY144" s="251"/>
      <c r="FKZ144" s="251"/>
      <c r="FLA144" s="251"/>
      <c r="FLB144" s="251"/>
      <c r="FLC144" s="251"/>
      <c r="FLD144" s="251"/>
      <c r="FLE144" s="251"/>
      <c r="FLF144" s="251"/>
      <c r="FLG144" s="251"/>
      <c r="FLH144" s="251"/>
      <c r="FLI144" s="251"/>
      <c r="FLJ144" s="251"/>
      <c r="FLK144" s="251"/>
      <c r="FLL144" s="251"/>
      <c r="FLM144" s="251"/>
      <c r="FLN144" s="251"/>
      <c r="FLO144" s="251"/>
      <c r="FLP144" s="251"/>
      <c r="FLQ144" s="251"/>
      <c r="FLR144" s="251"/>
      <c r="FLS144" s="251"/>
      <c r="FLT144" s="251"/>
      <c r="FLU144" s="251"/>
      <c r="FLV144" s="251"/>
      <c r="FLW144" s="251"/>
      <c r="FLX144" s="251"/>
      <c r="FLY144" s="251"/>
      <c r="FLZ144" s="251"/>
      <c r="FMA144" s="251"/>
      <c r="FMB144" s="251"/>
      <c r="FMC144" s="251"/>
      <c r="FMD144" s="251"/>
      <c r="FME144" s="251"/>
      <c r="FMF144" s="251"/>
      <c r="FMG144" s="251"/>
      <c r="FMH144" s="251"/>
      <c r="FMI144" s="251"/>
      <c r="FMJ144" s="251"/>
      <c r="FMK144" s="251"/>
      <c r="FML144" s="251"/>
      <c r="FMM144" s="251"/>
      <c r="FMN144" s="251"/>
      <c r="FMO144" s="251"/>
      <c r="FMP144" s="251"/>
      <c r="FMQ144" s="251"/>
      <c r="FMR144" s="251"/>
      <c r="FMS144" s="251"/>
      <c r="FMT144" s="251"/>
      <c r="FMU144" s="251"/>
      <c r="FMV144" s="251"/>
      <c r="FMW144" s="251"/>
      <c r="FMX144" s="251"/>
      <c r="FMY144" s="251"/>
      <c r="FMZ144" s="251"/>
      <c r="FNA144" s="251"/>
      <c r="FNB144" s="251"/>
      <c r="FNC144" s="251"/>
      <c r="FND144" s="251"/>
      <c r="FNE144" s="251"/>
      <c r="FNF144" s="251"/>
      <c r="FNG144" s="251"/>
      <c r="FNH144" s="251"/>
      <c r="FNI144" s="251"/>
      <c r="FNJ144" s="251"/>
      <c r="FNK144" s="251"/>
      <c r="FNL144" s="251"/>
      <c r="FNM144" s="251"/>
      <c r="FNN144" s="251"/>
      <c r="FNO144" s="251"/>
      <c r="FNP144" s="251"/>
      <c r="FNQ144" s="251"/>
      <c r="FNR144" s="251"/>
      <c r="FNS144" s="251"/>
      <c r="FNT144" s="251"/>
      <c r="FNU144" s="251"/>
      <c r="FNV144" s="251"/>
      <c r="FNW144" s="251"/>
      <c r="FNX144" s="251"/>
      <c r="FNY144" s="251"/>
      <c r="FNZ144" s="251"/>
      <c r="FOA144" s="251"/>
      <c r="FOB144" s="251"/>
      <c r="FOC144" s="251"/>
      <c r="FOD144" s="251"/>
      <c r="FOE144" s="251"/>
      <c r="FOF144" s="251"/>
      <c r="FOG144" s="251"/>
      <c r="FOH144" s="251"/>
      <c r="FOI144" s="251"/>
      <c r="FOJ144" s="251"/>
      <c r="FOK144" s="251"/>
      <c r="FOL144" s="251"/>
      <c r="FOM144" s="251"/>
      <c r="FON144" s="251"/>
      <c r="FOO144" s="251"/>
      <c r="FOP144" s="251"/>
      <c r="FOQ144" s="251"/>
      <c r="FOR144" s="251"/>
      <c r="FOS144" s="251"/>
      <c r="FOT144" s="251"/>
      <c r="FOU144" s="251"/>
      <c r="FOV144" s="251"/>
      <c r="FOW144" s="251"/>
      <c r="FOX144" s="251"/>
      <c r="FOY144" s="251"/>
      <c r="FOZ144" s="251"/>
      <c r="FPA144" s="251"/>
      <c r="FPB144" s="251"/>
      <c r="FPC144" s="251"/>
      <c r="FPD144" s="251"/>
      <c r="FPE144" s="251"/>
      <c r="FPF144" s="251"/>
      <c r="FPG144" s="251"/>
      <c r="FPH144" s="251"/>
      <c r="FPI144" s="251"/>
      <c r="FPJ144" s="251"/>
      <c r="FPK144" s="251"/>
      <c r="FPL144" s="251"/>
      <c r="FPM144" s="251"/>
      <c r="FPN144" s="251"/>
      <c r="FPO144" s="251"/>
      <c r="FPP144" s="251"/>
      <c r="FPQ144" s="251"/>
      <c r="FPR144" s="251"/>
      <c r="FPS144" s="251"/>
      <c r="FPT144" s="251"/>
      <c r="FPU144" s="251"/>
      <c r="FPV144" s="251"/>
      <c r="FPW144" s="251"/>
      <c r="FPX144" s="251"/>
      <c r="FPY144" s="251"/>
      <c r="FPZ144" s="251"/>
      <c r="FQA144" s="251"/>
      <c r="FQB144" s="251"/>
      <c r="FQC144" s="251"/>
      <c r="FQD144" s="251"/>
      <c r="FQE144" s="251"/>
      <c r="FQF144" s="251"/>
      <c r="FQG144" s="251"/>
      <c r="FQH144" s="251"/>
      <c r="FQI144" s="251"/>
      <c r="FQJ144" s="251"/>
      <c r="FQK144" s="251"/>
      <c r="FQL144" s="251"/>
      <c r="FQM144" s="251"/>
      <c r="FQN144" s="251"/>
      <c r="FQO144" s="251"/>
      <c r="FQP144" s="251"/>
      <c r="FQQ144" s="251"/>
      <c r="FQR144" s="251"/>
      <c r="FQS144" s="251"/>
      <c r="FQT144" s="251"/>
      <c r="FQU144" s="251"/>
      <c r="FQV144" s="251"/>
      <c r="FQW144" s="251"/>
      <c r="FQX144" s="251"/>
      <c r="FQY144" s="251"/>
      <c r="FQZ144" s="251"/>
      <c r="FRA144" s="251"/>
      <c r="FRB144" s="251"/>
      <c r="FRC144" s="251"/>
      <c r="FRD144" s="251"/>
      <c r="FRE144" s="251"/>
      <c r="FRF144" s="251"/>
      <c r="FRG144" s="251"/>
      <c r="FRH144" s="251"/>
      <c r="FRI144" s="251"/>
      <c r="FRJ144" s="251"/>
      <c r="FRK144" s="251"/>
      <c r="FRL144" s="251"/>
      <c r="FRM144" s="251"/>
      <c r="FRN144" s="251"/>
      <c r="FRO144" s="251"/>
      <c r="FRP144" s="251"/>
      <c r="FRQ144" s="251"/>
      <c r="FRR144" s="251"/>
      <c r="FRS144" s="251"/>
      <c r="FRT144" s="251"/>
      <c r="FRU144" s="251"/>
      <c r="FRV144" s="251"/>
      <c r="FRW144" s="251"/>
      <c r="FRX144" s="251"/>
      <c r="FRY144" s="251"/>
      <c r="FRZ144" s="251"/>
      <c r="FSA144" s="251"/>
      <c r="FSB144" s="251"/>
      <c r="FSC144" s="251"/>
      <c r="FSD144" s="251"/>
      <c r="FSE144" s="251"/>
      <c r="FSF144" s="251"/>
      <c r="FSG144" s="251"/>
      <c r="FSH144" s="251"/>
      <c r="FSI144" s="251"/>
      <c r="FSJ144" s="251"/>
      <c r="FSK144" s="251"/>
      <c r="FSL144" s="251"/>
      <c r="FSM144" s="251"/>
      <c r="FSN144" s="251"/>
      <c r="FSO144" s="251"/>
      <c r="FSP144" s="251"/>
      <c r="FSQ144" s="251"/>
      <c r="FSR144" s="251"/>
      <c r="FSS144" s="251"/>
      <c r="FST144" s="251"/>
      <c r="FSU144" s="251"/>
      <c r="FSV144" s="251"/>
      <c r="FSW144" s="251"/>
      <c r="FSX144" s="251"/>
      <c r="FSY144" s="251"/>
      <c r="FSZ144" s="251"/>
      <c r="FTA144" s="251"/>
      <c r="FTB144" s="251"/>
      <c r="FTC144" s="251"/>
      <c r="FTD144" s="251"/>
      <c r="FTE144" s="251"/>
      <c r="FTF144" s="251"/>
      <c r="FTG144" s="251"/>
      <c r="FTH144" s="251"/>
      <c r="FTI144" s="251"/>
      <c r="FTJ144" s="251"/>
      <c r="FTK144" s="251"/>
      <c r="FTL144" s="251"/>
      <c r="FTM144" s="251"/>
      <c r="FTN144" s="251"/>
      <c r="FTO144" s="251"/>
      <c r="FTP144" s="251"/>
      <c r="FTQ144" s="251"/>
      <c r="FTR144" s="251"/>
      <c r="FTS144" s="251"/>
      <c r="FTT144" s="251"/>
      <c r="FTU144" s="251"/>
      <c r="FTV144" s="251"/>
      <c r="FTW144" s="251"/>
      <c r="FTX144" s="251"/>
      <c r="FTY144" s="251"/>
      <c r="FTZ144" s="251"/>
      <c r="FUA144" s="251"/>
      <c r="FUB144" s="251"/>
      <c r="FUC144" s="251"/>
      <c r="FUD144" s="251"/>
      <c r="FUE144" s="251"/>
      <c r="FUF144" s="251"/>
      <c r="FUG144" s="251"/>
      <c r="FUH144" s="251"/>
      <c r="FUI144" s="251"/>
      <c r="FUJ144" s="251"/>
      <c r="FUK144" s="251"/>
      <c r="FUL144" s="251"/>
      <c r="FUM144" s="251"/>
      <c r="FUN144" s="251"/>
      <c r="FUO144" s="251"/>
      <c r="FUP144" s="251"/>
      <c r="FUQ144" s="251"/>
      <c r="FUR144" s="251"/>
      <c r="FUS144" s="251"/>
      <c r="FUT144" s="251"/>
      <c r="FUU144" s="251"/>
      <c r="FUV144" s="251"/>
      <c r="FUW144" s="251"/>
      <c r="FUX144" s="251"/>
      <c r="FUY144" s="251"/>
      <c r="FUZ144" s="251"/>
      <c r="FVA144" s="251"/>
      <c r="FVB144" s="251"/>
      <c r="FVC144" s="251"/>
      <c r="FVD144" s="251"/>
      <c r="FVE144" s="251"/>
      <c r="FVF144" s="251"/>
      <c r="FVG144" s="251"/>
      <c r="FVH144" s="251"/>
      <c r="FVI144" s="251"/>
      <c r="FVJ144" s="251"/>
      <c r="FVK144" s="251"/>
      <c r="FVL144" s="251"/>
      <c r="FVM144" s="251"/>
      <c r="FVN144" s="251"/>
      <c r="FVO144" s="251"/>
      <c r="FVP144" s="251"/>
      <c r="FVQ144" s="251"/>
      <c r="FVR144" s="251"/>
      <c r="FVS144" s="251"/>
      <c r="FVT144" s="251"/>
      <c r="FVU144" s="251"/>
      <c r="FVV144" s="251"/>
      <c r="FVW144" s="251"/>
      <c r="FVX144" s="251"/>
      <c r="FVY144" s="251"/>
      <c r="FVZ144" s="251"/>
      <c r="FWA144" s="251"/>
      <c r="FWB144" s="251"/>
      <c r="FWC144" s="251"/>
      <c r="FWD144" s="251"/>
      <c r="FWE144" s="251"/>
      <c r="FWF144" s="251"/>
      <c r="FWG144" s="251"/>
      <c r="FWH144" s="251"/>
      <c r="FWI144" s="251"/>
      <c r="FWJ144" s="251"/>
      <c r="FWK144" s="251"/>
      <c r="FWL144" s="251"/>
      <c r="FWM144" s="251"/>
      <c r="FWN144" s="251"/>
      <c r="FWO144" s="251"/>
      <c r="FWP144" s="251"/>
      <c r="FWQ144" s="251"/>
      <c r="FWR144" s="251"/>
      <c r="FWS144" s="251"/>
      <c r="FWT144" s="251"/>
      <c r="FWU144" s="251"/>
      <c r="FWV144" s="251"/>
      <c r="FWW144" s="251"/>
      <c r="FWX144" s="251"/>
      <c r="FWY144" s="251"/>
      <c r="FWZ144" s="251"/>
      <c r="FXA144" s="251"/>
      <c r="FXB144" s="251"/>
      <c r="FXC144" s="251"/>
      <c r="FXD144" s="251"/>
      <c r="FXE144" s="251"/>
      <c r="FXF144" s="251"/>
      <c r="FXG144" s="251"/>
      <c r="FXH144" s="251"/>
      <c r="FXI144" s="251"/>
      <c r="FXJ144" s="251"/>
      <c r="FXK144" s="251"/>
      <c r="FXL144" s="251"/>
      <c r="FXM144" s="251"/>
      <c r="FXN144" s="251"/>
      <c r="FXO144" s="251"/>
      <c r="FXP144" s="251"/>
      <c r="FXQ144" s="251"/>
      <c r="FXR144" s="251"/>
      <c r="FXS144" s="251"/>
      <c r="FXT144" s="251"/>
      <c r="FXU144" s="251"/>
      <c r="FXV144" s="251"/>
      <c r="FXW144" s="251"/>
      <c r="FXX144" s="251"/>
      <c r="FXY144" s="251"/>
      <c r="FXZ144" s="251"/>
      <c r="FYA144" s="251"/>
      <c r="FYB144" s="251"/>
      <c r="FYC144" s="251"/>
      <c r="FYD144" s="251"/>
      <c r="FYE144" s="251"/>
      <c r="FYF144" s="251"/>
      <c r="FYG144" s="251"/>
      <c r="FYH144" s="251"/>
      <c r="FYI144" s="251"/>
      <c r="FYJ144" s="251"/>
      <c r="FYK144" s="251"/>
      <c r="FYL144" s="251"/>
      <c r="FYM144" s="251"/>
      <c r="FYN144" s="251"/>
      <c r="FYO144" s="251"/>
      <c r="FYP144" s="251"/>
      <c r="FYQ144" s="251"/>
      <c r="FYR144" s="251"/>
      <c r="FYS144" s="251"/>
      <c r="FYT144" s="251"/>
      <c r="FYU144" s="251"/>
      <c r="FYV144" s="251"/>
      <c r="FYW144" s="251"/>
      <c r="FYX144" s="251"/>
      <c r="FYY144" s="251"/>
      <c r="FYZ144" s="251"/>
      <c r="FZA144" s="251"/>
      <c r="FZB144" s="251"/>
      <c r="FZC144" s="251"/>
      <c r="FZD144" s="251"/>
      <c r="FZE144" s="251"/>
      <c r="FZF144" s="251"/>
      <c r="FZG144" s="251"/>
      <c r="FZH144" s="251"/>
      <c r="FZI144" s="251"/>
      <c r="FZJ144" s="251"/>
      <c r="FZK144" s="251"/>
      <c r="FZL144" s="251"/>
      <c r="FZM144" s="251"/>
      <c r="FZN144" s="251"/>
      <c r="FZO144" s="251"/>
      <c r="FZP144" s="251"/>
      <c r="FZQ144" s="251"/>
      <c r="FZR144" s="251"/>
      <c r="FZS144" s="251"/>
      <c r="FZT144" s="251"/>
      <c r="FZU144" s="251"/>
      <c r="FZV144" s="251"/>
      <c r="FZW144" s="251"/>
      <c r="FZX144" s="251"/>
      <c r="FZY144" s="251"/>
      <c r="FZZ144" s="251"/>
      <c r="GAA144" s="251"/>
      <c r="GAB144" s="251"/>
      <c r="GAC144" s="251"/>
      <c r="GAD144" s="251"/>
      <c r="GAE144" s="251"/>
      <c r="GAF144" s="251"/>
      <c r="GAG144" s="251"/>
      <c r="GAH144" s="251"/>
      <c r="GAI144" s="251"/>
      <c r="GAJ144" s="251"/>
      <c r="GAK144" s="251"/>
      <c r="GAL144" s="251"/>
      <c r="GAM144" s="251"/>
      <c r="GAN144" s="251"/>
      <c r="GAO144" s="251"/>
      <c r="GAP144" s="251"/>
      <c r="GAQ144" s="251"/>
      <c r="GAR144" s="251"/>
      <c r="GAS144" s="251"/>
      <c r="GAT144" s="251"/>
      <c r="GAU144" s="251"/>
      <c r="GAV144" s="251"/>
      <c r="GAW144" s="251"/>
      <c r="GAX144" s="251"/>
      <c r="GAY144" s="251"/>
      <c r="GAZ144" s="251"/>
      <c r="GBA144" s="251"/>
      <c r="GBB144" s="251"/>
      <c r="GBC144" s="251"/>
      <c r="GBD144" s="251"/>
      <c r="GBE144" s="251"/>
      <c r="GBF144" s="251"/>
      <c r="GBG144" s="251"/>
      <c r="GBH144" s="251"/>
      <c r="GBI144" s="251"/>
      <c r="GBJ144" s="251"/>
      <c r="GBK144" s="251"/>
      <c r="GBL144" s="251"/>
      <c r="GBM144" s="251"/>
      <c r="GBN144" s="251"/>
      <c r="GBO144" s="251"/>
      <c r="GBP144" s="251"/>
      <c r="GBQ144" s="251"/>
      <c r="GBR144" s="251"/>
      <c r="GBS144" s="251"/>
      <c r="GBT144" s="251"/>
      <c r="GBU144" s="251"/>
      <c r="GBV144" s="251"/>
      <c r="GBW144" s="251"/>
      <c r="GBX144" s="251"/>
      <c r="GBY144" s="251"/>
      <c r="GBZ144" s="251"/>
      <c r="GCA144" s="251"/>
      <c r="GCB144" s="251"/>
      <c r="GCC144" s="251"/>
      <c r="GCD144" s="251"/>
      <c r="GCE144" s="251"/>
      <c r="GCF144" s="251"/>
      <c r="GCG144" s="251"/>
      <c r="GCH144" s="251"/>
      <c r="GCI144" s="251"/>
      <c r="GCJ144" s="251"/>
      <c r="GCK144" s="251"/>
      <c r="GCL144" s="251"/>
      <c r="GCM144" s="251"/>
      <c r="GCN144" s="251"/>
      <c r="GCO144" s="251"/>
      <c r="GCP144" s="251"/>
      <c r="GCQ144" s="251"/>
      <c r="GCR144" s="251"/>
      <c r="GCS144" s="251"/>
      <c r="GCT144" s="251"/>
      <c r="GCU144" s="251"/>
      <c r="GCV144" s="251"/>
      <c r="GCW144" s="251"/>
      <c r="GCX144" s="251"/>
      <c r="GCY144" s="251"/>
      <c r="GCZ144" s="251"/>
      <c r="GDA144" s="251"/>
      <c r="GDB144" s="251"/>
      <c r="GDC144" s="251"/>
      <c r="GDD144" s="251"/>
      <c r="GDE144" s="251"/>
      <c r="GDF144" s="251"/>
      <c r="GDG144" s="251"/>
      <c r="GDH144" s="251"/>
      <c r="GDI144" s="251"/>
      <c r="GDJ144" s="251"/>
      <c r="GDK144" s="251"/>
      <c r="GDL144" s="251"/>
      <c r="GDM144" s="251"/>
      <c r="GDN144" s="251"/>
      <c r="GDO144" s="251"/>
      <c r="GDP144" s="251"/>
      <c r="GDQ144" s="251"/>
      <c r="GDR144" s="251"/>
      <c r="GDS144" s="251"/>
      <c r="GDT144" s="251"/>
      <c r="GDU144" s="251"/>
      <c r="GDV144" s="251"/>
      <c r="GDW144" s="251"/>
      <c r="GDX144" s="251"/>
      <c r="GDY144" s="251"/>
      <c r="GDZ144" s="251"/>
      <c r="GEA144" s="251"/>
      <c r="GEB144" s="251"/>
      <c r="GEC144" s="251"/>
      <c r="GED144" s="251"/>
      <c r="GEE144" s="251"/>
      <c r="GEF144" s="251"/>
      <c r="GEG144" s="251"/>
      <c r="GEH144" s="251"/>
      <c r="GEI144" s="251"/>
      <c r="GEJ144" s="251"/>
      <c r="GEK144" s="251"/>
      <c r="GEL144" s="251"/>
      <c r="GEM144" s="251"/>
      <c r="GEN144" s="251"/>
      <c r="GEO144" s="251"/>
      <c r="GEP144" s="251"/>
      <c r="GEQ144" s="251"/>
      <c r="GER144" s="251"/>
      <c r="GES144" s="251"/>
      <c r="GET144" s="251"/>
      <c r="GEU144" s="251"/>
      <c r="GEV144" s="251"/>
      <c r="GEW144" s="251"/>
      <c r="GEX144" s="251"/>
      <c r="GEY144" s="251"/>
      <c r="GEZ144" s="251"/>
      <c r="GFA144" s="251"/>
      <c r="GFB144" s="251"/>
      <c r="GFC144" s="251"/>
      <c r="GFD144" s="251"/>
      <c r="GFE144" s="251"/>
      <c r="GFF144" s="251"/>
      <c r="GFG144" s="251"/>
      <c r="GFH144" s="251"/>
      <c r="GFI144" s="251"/>
      <c r="GFJ144" s="251"/>
      <c r="GFK144" s="251"/>
      <c r="GFL144" s="251"/>
      <c r="GFM144" s="251"/>
      <c r="GFN144" s="251"/>
      <c r="GFO144" s="251"/>
      <c r="GFP144" s="251"/>
      <c r="GFQ144" s="251"/>
      <c r="GFR144" s="251"/>
      <c r="GFS144" s="251"/>
      <c r="GFT144" s="251"/>
      <c r="GFU144" s="251"/>
      <c r="GFV144" s="251"/>
      <c r="GFW144" s="251"/>
      <c r="GFX144" s="251"/>
      <c r="GFY144" s="251"/>
      <c r="GFZ144" s="251"/>
      <c r="GGA144" s="251"/>
      <c r="GGB144" s="251"/>
      <c r="GGC144" s="251"/>
      <c r="GGD144" s="251"/>
      <c r="GGE144" s="251"/>
      <c r="GGF144" s="251"/>
      <c r="GGG144" s="251"/>
      <c r="GGH144" s="251"/>
      <c r="GGI144" s="251"/>
      <c r="GGJ144" s="251"/>
      <c r="GGK144" s="251"/>
      <c r="GGL144" s="251"/>
      <c r="GGM144" s="251"/>
      <c r="GGN144" s="251"/>
      <c r="GGO144" s="251"/>
      <c r="GGP144" s="251"/>
      <c r="GGQ144" s="251"/>
      <c r="GGR144" s="251"/>
      <c r="GGS144" s="251"/>
      <c r="GGT144" s="251"/>
      <c r="GGU144" s="251"/>
      <c r="GGV144" s="251"/>
      <c r="GGW144" s="251"/>
      <c r="GGX144" s="251"/>
      <c r="GGY144" s="251"/>
      <c r="GGZ144" s="251"/>
      <c r="GHA144" s="251"/>
      <c r="GHB144" s="251"/>
      <c r="GHC144" s="251"/>
      <c r="GHD144" s="251"/>
      <c r="GHE144" s="251"/>
      <c r="GHF144" s="251"/>
      <c r="GHG144" s="251"/>
      <c r="GHH144" s="251"/>
      <c r="GHI144" s="251"/>
      <c r="GHJ144" s="251"/>
      <c r="GHK144" s="251"/>
      <c r="GHL144" s="251"/>
      <c r="GHM144" s="251"/>
      <c r="GHN144" s="251"/>
      <c r="GHO144" s="251"/>
      <c r="GHP144" s="251"/>
      <c r="GHQ144" s="251"/>
      <c r="GHR144" s="251"/>
      <c r="GHS144" s="251"/>
      <c r="GHT144" s="251"/>
      <c r="GHU144" s="251"/>
      <c r="GHV144" s="251"/>
      <c r="GHW144" s="251"/>
      <c r="GHX144" s="251"/>
      <c r="GHY144" s="251"/>
      <c r="GHZ144" s="251"/>
      <c r="GIA144" s="251"/>
      <c r="GIB144" s="251"/>
      <c r="GIC144" s="251"/>
      <c r="GID144" s="251"/>
      <c r="GIE144" s="251"/>
      <c r="GIF144" s="251"/>
      <c r="GIG144" s="251"/>
      <c r="GIH144" s="251"/>
      <c r="GII144" s="251"/>
      <c r="GIJ144" s="251"/>
      <c r="GIK144" s="251"/>
      <c r="GIL144" s="251"/>
      <c r="GIM144" s="251"/>
      <c r="GIN144" s="251"/>
      <c r="GIO144" s="251"/>
      <c r="GIP144" s="251"/>
      <c r="GIQ144" s="251"/>
      <c r="GIR144" s="251"/>
      <c r="GIS144" s="251"/>
      <c r="GIT144" s="251"/>
      <c r="GIU144" s="251"/>
      <c r="GIV144" s="251"/>
      <c r="GIW144" s="251"/>
      <c r="GIX144" s="251"/>
      <c r="GIY144" s="251"/>
      <c r="GIZ144" s="251"/>
      <c r="GJA144" s="251"/>
      <c r="GJB144" s="251"/>
      <c r="GJC144" s="251"/>
      <c r="GJD144" s="251"/>
      <c r="GJE144" s="251"/>
      <c r="GJF144" s="251"/>
      <c r="GJG144" s="251"/>
      <c r="GJH144" s="251"/>
      <c r="GJI144" s="251"/>
      <c r="GJJ144" s="251"/>
      <c r="GJK144" s="251"/>
      <c r="GJL144" s="251"/>
      <c r="GJM144" s="251"/>
      <c r="GJN144" s="251"/>
      <c r="GJO144" s="251"/>
      <c r="GJP144" s="251"/>
      <c r="GJQ144" s="251"/>
      <c r="GJR144" s="251"/>
      <c r="GJS144" s="251"/>
      <c r="GJT144" s="251"/>
      <c r="GJU144" s="251"/>
      <c r="GJV144" s="251"/>
      <c r="GJW144" s="251"/>
      <c r="GJX144" s="251"/>
      <c r="GJY144" s="251"/>
      <c r="GJZ144" s="251"/>
      <c r="GKA144" s="251"/>
      <c r="GKB144" s="251"/>
      <c r="GKC144" s="251"/>
      <c r="GKD144" s="251"/>
      <c r="GKE144" s="251"/>
      <c r="GKF144" s="251"/>
      <c r="GKG144" s="251"/>
      <c r="GKH144" s="251"/>
      <c r="GKI144" s="251"/>
      <c r="GKJ144" s="251"/>
      <c r="GKK144" s="251"/>
      <c r="GKL144" s="251"/>
      <c r="GKM144" s="251"/>
      <c r="GKN144" s="251"/>
      <c r="GKO144" s="251"/>
      <c r="GKP144" s="251"/>
      <c r="GKQ144" s="251"/>
      <c r="GKR144" s="251"/>
      <c r="GKS144" s="251"/>
      <c r="GKT144" s="251"/>
      <c r="GKU144" s="251"/>
      <c r="GKV144" s="251"/>
      <c r="GKW144" s="251"/>
      <c r="GKX144" s="251"/>
      <c r="GKY144" s="251"/>
      <c r="GKZ144" s="251"/>
      <c r="GLA144" s="251"/>
      <c r="GLB144" s="251"/>
      <c r="GLC144" s="251"/>
      <c r="GLD144" s="251"/>
      <c r="GLE144" s="251"/>
      <c r="GLF144" s="251"/>
      <c r="GLG144" s="251"/>
      <c r="GLH144" s="251"/>
      <c r="GLI144" s="251"/>
      <c r="GLJ144" s="251"/>
      <c r="GLK144" s="251"/>
      <c r="GLL144" s="251"/>
      <c r="GLM144" s="251"/>
      <c r="GLN144" s="251"/>
      <c r="GLO144" s="251"/>
      <c r="GLP144" s="251"/>
      <c r="GLQ144" s="251"/>
      <c r="GLR144" s="251"/>
      <c r="GLS144" s="251"/>
      <c r="GLT144" s="251"/>
      <c r="GLU144" s="251"/>
      <c r="GLV144" s="251"/>
      <c r="GLW144" s="251"/>
      <c r="GLX144" s="251"/>
      <c r="GLY144" s="251"/>
      <c r="GLZ144" s="251"/>
      <c r="GMA144" s="251"/>
      <c r="GMB144" s="251"/>
      <c r="GMC144" s="251"/>
      <c r="GMD144" s="251"/>
      <c r="GME144" s="251"/>
      <c r="GMF144" s="251"/>
      <c r="GMG144" s="251"/>
      <c r="GMH144" s="251"/>
      <c r="GMI144" s="251"/>
      <c r="GMJ144" s="251"/>
      <c r="GMK144" s="251"/>
      <c r="GML144" s="251"/>
      <c r="GMM144" s="251"/>
      <c r="GMN144" s="251"/>
      <c r="GMO144" s="251"/>
      <c r="GMP144" s="251"/>
      <c r="GMQ144" s="251"/>
      <c r="GMR144" s="251"/>
      <c r="GMS144" s="251"/>
      <c r="GMT144" s="251"/>
      <c r="GMU144" s="251"/>
      <c r="GMV144" s="251"/>
      <c r="GMW144" s="251"/>
      <c r="GMX144" s="251"/>
      <c r="GMY144" s="251"/>
      <c r="GMZ144" s="251"/>
      <c r="GNA144" s="251"/>
      <c r="GNB144" s="251"/>
      <c r="GNC144" s="251"/>
      <c r="GND144" s="251"/>
      <c r="GNE144" s="251"/>
      <c r="GNF144" s="251"/>
      <c r="GNG144" s="251"/>
      <c r="GNH144" s="251"/>
      <c r="GNI144" s="251"/>
      <c r="GNJ144" s="251"/>
      <c r="GNK144" s="251"/>
      <c r="GNL144" s="251"/>
      <c r="GNM144" s="251"/>
      <c r="GNN144" s="251"/>
      <c r="GNO144" s="251"/>
      <c r="GNP144" s="251"/>
      <c r="GNQ144" s="251"/>
      <c r="GNR144" s="251"/>
      <c r="GNS144" s="251"/>
      <c r="GNT144" s="251"/>
      <c r="GNU144" s="251"/>
      <c r="GNV144" s="251"/>
      <c r="GNW144" s="251"/>
      <c r="GNX144" s="251"/>
      <c r="GNY144" s="251"/>
      <c r="GNZ144" s="251"/>
      <c r="GOA144" s="251"/>
      <c r="GOB144" s="251"/>
      <c r="GOC144" s="251"/>
      <c r="GOD144" s="251"/>
      <c r="GOE144" s="251"/>
      <c r="GOF144" s="251"/>
      <c r="GOG144" s="251"/>
      <c r="GOH144" s="251"/>
      <c r="GOI144" s="251"/>
      <c r="GOJ144" s="251"/>
      <c r="GOK144" s="251"/>
      <c r="GOL144" s="251"/>
      <c r="GOM144" s="251"/>
      <c r="GON144" s="251"/>
      <c r="GOO144" s="251"/>
      <c r="GOP144" s="251"/>
      <c r="GOQ144" s="251"/>
      <c r="GOR144" s="251"/>
      <c r="GOS144" s="251"/>
      <c r="GOT144" s="251"/>
      <c r="GOU144" s="251"/>
      <c r="GOV144" s="251"/>
      <c r="GOW144" s="251"/>
      <c r="GOX144" s="251"/>
      <c r="GOY144" s="251"/>
      <c r="GOZ144" s="251"/>
      <c r="GPA144" s="251"/>
      <c r="GPB144" s="251"/>
      <c r="GPC144" s="251"/>
      <c r="GPD144" s="251"/>
      <c r="GPE144" s="251"/>
      <c r="GPF144" s="251"/>
      <c r="GPG144" s="251"/>
      <c r="GPH144" s="251"/>
      <c r="GPI144" s="251"/>
      <c r="GPJ144" s="251"/>
      <c r="GPK144" s="251"/>
      <c r="GPL144" s="251"/>
      <c r="GPM144" s="251"/>
      <c r="GPN144" s="251"/>
      <c r="GPO144" s="251"/>
      <c r="GPP144" s="251"/>
      <c r="GPQ144" s="251"/>
      <c r="GPR144" s="251"/>
      <c r="GPS144" s="251"/>
      <c r="GPT144" s="251"/>
      <c r="GPU144" s="251"/>
      <c r="GPV144" s="251"/>
      <c r="GPW144" s="251"/>
      <c r="GPX144" s="251"/>
      <c r="GPY144" s="251"/>
      <c r="GPZ144" s="251"/>
      <c r="GQA144" s="251"/>
      <c r="GQB144" s="251"/>
      <c r="GQC144" s="251"/>
      <c r="GQD144" s="251"/>
      <c r="GQE144" s="251"/>
      <c r="GQF144" s="251"/>
      <c r="GQG144" s="251"/>
      <c r="GQH144" s="251"/>
      <c r="GQI144" s="251"/>
      <c r="GQJ144" s="251"/>
      <c r="GQK144" s="251"/>
      <c r="GQL144" s="251"/>
      <c r="GQM144" s="251"/>
      <c r="GQN144" s="251"/>
      <c r="GQO144" s="251"/>
      <c r="GQP144" s="251"/>
      <c r="GQQ144" s="251"/>
      <c r="GQR144" s="251"/>
      <c r="GQS144" s="251"/>
      <c r="GQT144" s="251"/>
      <c r="GQU144" s="251"/>
      <c r="GQV144" s="251"/>
      <c r="GQW144" s="251"/>
      <c r="GQX144" s="251"/>
      <c r="GQY144" s="251"/>
      <c r="GQZ144" s="251"/>
      <c r="GRA144" s="251"/>
      <c r="GRB144" s="251"/>
      <c r="GRC144" s="251"/>
      <c r="GRD144" s="251"/>
      <c r="GRE144" s="251"/>
      <c r="GRF144" s="251"/>
      <c r="GRG144" s="251"/>
      <c r="GRH144" s="251"/>
      <c r="GRI144" s="251"/>
      <c r="GRJ144" s="251"/>
      <c r="GRK144" s="251"/>
      <c r="GRL144" s="251"/>
      <c r="GRM144" s="251"/>
      <c r="GRN144" s="251"/>
      <c r="GRO144" s="251"/>
      <c r="GRP144" s="251"/>
      <c r="GRQ144" s="251"/>
      <c r="GRR144" s="251"/>
      <c r="GRS144" s="251"/>
      <c r="GRT144" s="251"/>
      <c r="GRU144" s="251"/>
      <c r="GRV144" s="251"/>
      <c r="GRW144" s="251"/>
      <c r="GRX144" s="251"/>
      <c r="GRY144" s="251"/>
      <c r="GRZ144" s="251"/>
      <c r="GSA144" s="251"/>
      <c r="GSB144" s="251"/>
      <c r="GSC144" s="251"/>
      <c r="GSD144" s="251"/>
      <c r="GSE144" s="251"/>
      <c r="GSF144" s="251"/>
      <c r="GSG144" s="251"/>
      <c r="GSH144" s="251"/>
      <c r="GSI144" s="251"/>
      <c r="GSJ144" s="251"/>
      <c r="GSK144" s="251"/>
      <c r="GSL144" s="251"/>
      <c r="GSM144" s="251"/>
      <c r="GSN144" s="251"/>
      <c r="GSO144" s="251"/>
      <c r="GSP144" s="251"/>
      <c r="GSQ144" s="251"/>
      <c r="GSR144" s="251"/>
      <c r="GSS144" s="251"/>
      <c r="GST144" s="251"/>
      <c r="GSU144" s="251"/>
      <c r="GSV144" s="251"/>
      <c r="GSW144" s="251"/>
      <c r="GSX144" s="251"/>
      <c r="GSY144" s="251"/>
      <c r="GSZ144" s="251"/>
      <c r="GTA144" s="251"/>
      <c r="GTB144" s="251"/>
      <c r="GTC144" s="251"/>
      <c r="GTD144" s="251"/>
      <c r="GTE144" s="251"/>
      <c r="GTF144" s="251"/>
      <c r="GTG144" s="251"/>
      <c r="GTH144" s="251"/>
      <c r="GTI144" s="251"/>
      <c r="GTJ144" s="251"/>
      <c r="GTK144" s="251"/>
      <c r="GTL144" s="251"/>
      <c r="GTM144" s="251"/>
      <c r="GTN144" s="251"/>
      <c r="GTO144" s="251"/>
      <c r="GTP144" s="251"/>
      <c r="GTQ144" s="251"/>
      <c r="GTR144" s="251"/>
      <c r="GTS144" s="251"/>
      <c r="GTT144" s="251"/>
      <c r="GTU144" s="251"/>
      <c r="GTV144" s="251"/>
      <c r="GTW144" s="251"/>
      <c r="GTX144" s="251"/>
      <c r="GTY144" s="251"/>
      <c r="GTZ144" s="251"/>
      <c r="GUA144" s="251"/>
      <c r="GUB144" s="251"/>
      <c r="GUC144" s="251"/>
      <c r="GUD144" s="251"/>
      <c r="GUE144" s="251"/>
      <c r="GUF144" s="251"/>
      <c r="GUG144" s="251"/>
      <c r="GUH144" s="251"/>
      <c r="GUI144" s="251"/>
      <c r="GUJ144" s="251"/>
      <c r="GUK144" s="251"/>
      <c r="GUL144" s="251"/>
      <c r="GUM144" s="251"/>
      <c r="GUN144" s="251"/>
      <c r="GUO144" s="251"/>
      <c r="GUP144" s="251"/>
      <c r="GUQ144" s="251"/>
      <c r="GUR144" s="251"/>
      <c r="GUS144" s="251"/>
      <c r="GUT144" s="251"/>
      <c r="GUU144" s="251"/>
      <c r="GUV144" s="251"/>
      <c r="GUW144" s="251"/>
      <c r="GUX144" s="251"/>
      <c r="GUY144" s="251"/>
      <c r="GUZ144" s="251"/>
      <c r="GVA144" s="251"/>
      <c r="GVB144" s="251"/>
      <c r="GVC144" s="251"/>
      <c r="GVD144" s="251"/>
      <c r="GVE144" s="251"/>
      <c r="GVF144" s="251"/>
      <c r="GVG144" s="251"/>
      <c r="GVH144" s="251"/>
      <c r="GVI144" s="251"/>
      <c r="GVJ144" s="251"/>
      <c r="GVK144" s="251"/>
      <c r="GVL144" s="251"/>
      <c r="GVM144" s="251"/>
      <c r="GVN144" s="251"/>
      <c r="GVO144" s="251"/>
      <c r="GVP144" s="251"/>
      <c r="GVQ144" s="251"/>
      <c r="GVR144" s="251"/>
      <c r="GVS144" s="251"/>
      <c r="GVT144" s="251"/>
      <c r="GVU144" s="251"/>
      <c r="GVV144" s="251"/>
      <c r="GVW144" s="251"/>
      <c r="GVX144" s="251"/>
      <c r="GVY144" s="251"/>
      <c r="GVZ144" s="251"/>
      <c r="GWA144" s="251"/>
      <c r="GWB144" s="251"/>
      <c r="GWC144" s="251"/>
      <c r="GWD144" s="251"/>
      <c r="GWE144" s="251"/>
      <c r="GWF144" s="251"/>
      <c r="GWG144" s="251"/>
      <c r="GWH144" s="251"/>
      <c r="GWI144" s="251"/>
      <c r="GWJ144" s="251"/>
      <c r="GWK144" s="251"/>
      <c r="GWL144" s="251"/>
      <c r="GWM144" s="251"/>
      <c r="GWN144" s="251"/>
      <c r="GWO144" s="251"/>
      <c r="GWP144" s="251"/>
      <c r="GWQ144" s="251"/>
      <c r="GWR144" s="251"/>
      <c r="GWS144" s="251"/>
      <c r="GWT144" s="251"/>
      <c r="GWU144" s="251"/>
      <c r="GWV144" s="251"/>
      <c r="GWW144" s="251"/>
      <c r="GWX144" s="251"/>
      <c r="GWY144" s="251"/>
      <c r="GWZ144" s="251"/>
      <c r="GXA144" s="251"/>
      <c r="GXB144" s="251"/>
      <c r="GXC144" s="251"/>
      <c r="GXD144" s="251"/>
      <c r="GXE144" s="251"/>
      <c r="GXF144" s="251"/>
      <c r="GXG144" s="251"/>
      <c r="GXH144" s="251"/>
      <c r="GXI144" s="251"/>
      <c r="GXJ144" s="251"/>
      <c r="GXK144" s="251"/>
      <c r="GXL144" s="251"/>
      <c r="GXM144" s="251"/>
      <c r="GXN144" s="251"/>
      <c r="GXO144" s="251"/>
      <c r="GXP144" s="251"/>
      <c r="GXQ144" s="251"/>
      <c r="GXR144" s="251"/>
      <c r="GXS144" s="251"/>
      <c r="GXT144" s="251"/>
      <c r="GXU144" s="251"/>
      <c r="GXV144" s="251"/>
      <c r="GXW144" s="251"/>
      <c r="GXX144" s="251"/>
      <c r="GXY144" s="251"/>
      <c r="GXZ144" s="251"/>
      <c r="GYA144" s="251"/>
      <c r="GYB144" s="251"/>
      <c r="GYC144" s="251"/>
      <c r="GYD144" s="251"/>
      <c r="GYE144" s="251"/>
      <c r="GYF144" s="251"/>
      <c r="GYG144" s="251"/>
      <c r="GYH144" s="251"/>
      <c r="GYI144" s="251"/>
      <c r="GYJ144" s="251"/>
      <c r="GYK144" s="251"/>
      <c r="GYL144" s="251"/>
      <c r="GYM144" s="251"/>
      <c r="GYN144" s="251"/>
      <c r="GYO144" s="251"/>
      <c r="GYP144" s="251"/>
      <c r="GYQ144" s="251"/>
      <c r="GYR144" s="251"/>
      <c r="GYS144" s="251"/>
      <c r="GYT144" s="251"/>
      <c r="GYU144" s="251"/>
      <c r="GYV144" s="251"/>
      <c r="GYW144" s="251"/>
      <c r="GYX144" s="251"/>
      <c r="GYY144" s="251"/>
      <c r="GYZ144" s="251"/>
      <c r="GZA144" s="251"/>
      <c r="GZB144" s="251"/>
      <c r="GZC144" s="251"/>
      <c r="GZD144" s="251"/>
      <c r="GZE144" s="251"/>
      <c r="GZF144" s="251"/>
      <c r="GZG144" s="251"/>
      <c r="GZH144" s="251"/>
      <c r="GZI144" s="251"/>
      <c r="GZJ144" s="251"/>
      <c r="GZK144" s="251"/>
      <c r="GZL144" s="251"/>
      <c r="GZM144" s="251"/>
      <c r="GZN144" s="251"/>
      <c r="GZO144" s="251"/>
      <c r="GZP144" s="251"/>
      <c r="GZQ144" s="251"/>
      <c r="GZR144" s="251"/>
      <c r="GZS144" s="251"/>
      <c r="GZT144" s="251"/>
      <c r="GZU144" s="251"/>
      <c r="GZV144" s="251"/>
      <c r="GZW144" s="251"/>
      <c r="GZX144" s="251"/>
      <c r="GZY144" s="251"/>
      <c r="GZZ144" s="251"/>
      <c r="HAA144" s="251"/>
      <c r="HAB144" s="251"/>
      <c r="HAC144" s="251"/>
      <c r="HAD144" s="251"/>
      <c r="HAE144" s="251"/>
      <c r="HAF144" s="251"/>
      <c r="HAG144" s="251"/>
      <c r="HAH144" s="251"/>
      <c r="HAI144" s="251"/>
      <c r="HAJ144" s="251"/>
      <c r="HAK144" s="251"/>
      <c r="HAL144" s="251"/>
      <c r="HAM144" s="251"/>
      <c r="HAN144" s="251"/>
      <c r="HAO144" s="251"/>
      <c r="HAP144" s="251"/>
      <c r="HAQ144" s="251"/>
      <c r="HAR144" s="251"/>
      <c r="HAS144" s="251"/>
      <c r="HAT144" s="251"/>
      <c r="HAU144" s="251"/>
      <c r="HAV144" s="251"/>
      <c r="HAW144" s="251"/>
      <c r="HAX144" s="251"/>
      <c r="HAY144" s="251"/>
      <c r="HAZ144" s="251"/>
      <c r="HBA144" s="251"/>
      <c r="HBB144" s="251"/>
      <c r="HBC144" s="251"/>
      <c r="HBD144" s="251"/>
      <c r="HBE144" s="251"/>
      <c r="HBF144" s="251"/>
      <c r="HBG144" s="251"/>
      <c r="HBH144" s="251"/>
      <c r="HBI144" s="251"/>
      <c r="HBJ144" s="251"/>
      <c r="HBK144" s="251"/>
      <c r="HBL144" s="251"/>
      <c r="HBM144" s="251"/>
      <c r="HBN144" s="251"/>
      <c r="HBO144" s="251"/>
      <c r="HBP144" s="251"/>
      <c r="HBQ144" s="251"/>
      <c r="HBR144" s="251"/>
      <c r="HBS144" s="251"/>
      <c r="HBT144" s="251"/>
      <c r="HBU144" s="251"/>
      <c r="HBV144" s="251"/>
      <c r="HBW144" s="251"/>
      <c r="HBX144" s="251"/>
      <c r="HBY144" s="251"/>
      <c r="HBZ144" s="251"/>
      <c r="HCA144" s="251"/>
      <c r="HCB144" s="251"/>
      <c r="HCC144" s="251"/>
      <c r="HCD144" s="251"/>
      <c r="HCE144" s="251"/>
      <c r="HCF144" s="251"/>
      <c r="HCG144" s="251"/>
      <c r="HCH144" s="251"/>
      <c r="HCI144" s="251"/>
      <c r="HCJ144" s="251"/>
      <c r="HCK144" s="251"/>
      <c r="HCL144" s="251"/>
      <c r="HCM144" s="251"/>
      <c r="HCN144" s="251"/>
      <c r="HCO144" s="251"/>
      <c r="HCP144" s="251"/>
      <c r="HCQ144" s="251"/>
      <c r="HCR144" s="251"/>
      <c r="HCS144" s="251"/>
      <c r="HCT144" s="251"/>
      <c r="HCU144" s="251"/>
      <c r="HCV144" s="251"/>
      <c r="HCW144" s="251"/>
      <c r="HCX144" s="251"/>
      <c r="HCY144" s="251"/>
      <c r="HCZ144" s="251"/>
      <c r="HDA144" s="251"/>
      <c r="HDB144" s="251"/>
      <c r="HDC144" s="251"/>
      <c r="HDD144" s="251"/>
      <c r="HDE144" s="251"/>
      <c r="HDF144" s="251"/>
      <c r="HDG144" s="251"/>
      <c r="HDH144" s="251"/>
      <c r="HDI144" s="251"/>
      <c r="HDJ144" s="251"/>
      <c r="HDK144" s="251"/>
      <c r="HDL144" s="251"/>
      <c r="HDM144" s="251"/>
      <c r="HDN144" s="251"/>
      <c r="HDO144" s="251"/>
      <c r="HDP144" s="251"/>
      <c r="HDQ144" s="251"/>
      <c r="HDR144" s="251"/>
      <c r="HDS144" s="251"/>
      <c r="HDT144" s="251"/>
      <c r="HDU144" s="251"/>
      <c r="HDV144" s="251"/>
      <c r="HDW144" s="251"/>
      <c r="HDX144" s="251"/>
      <c r="HDY144" s="251"/>
      <c r="HDZ144" s="251"/>
      <c r="HEA144" s="251"/>
      <c r="HEB144" s="251"/>
      <c r="HEC144" s="251"/>
      <c r="HED144" s="251"/>
      <c r="HEE144" s="251"/>
      <c r="HEF144" s="251"/>
      <c r="HEG144" s="251"/>
      <c r="HEH144" s="251"/>
      <c r="HEI144" s="251"/>
      <c r="HEJ144" s="251"/>
      <c r="HEK144" s="251"/>
      <c r="HEL144" s="251"/>
      <c r="HEM144" s="251"/>
      <c r="HEN144" s="251"/>
      <c r="HEO144" s="251"/>
      <c r="HEP144" s="251"/>
      <c r="HEQ144" s="251"/>
      <c r="HER144" s="251"/>
      <c r="HES144" s="251"/>
      <c r="HET144" s="251"/>
      <c r="HEU144" s="251"/>
      <c r="HEV144" s="251"/>
      <c r="HEW144" s="251"/>
      <c r="HEX144" s="251"/>
      <c r="HEY144" s="251"/>
      <c r="HEZ144" s="251"/>
      <c r="HFA144" s="251"/>
      <c r="HFB144" s="251"/>
      <c r="HFC144" s="251"/>
      <c r="HFD144" s="251"/>
      <c r="HFE144" s="251"/>
      <c r="HFF144" s="251"/>
      <c r="HFG144" s="251"/>
      <c r="HFH144" s="251"/>
      <c r="HFI144" s="251"/>
      <c r="HFJ144" s="251"/>
      <c r="HFK144" s="251"/>
      <c r="HFL144" s="251"/>
      <c r="HFM144" s="251"/>
      <c r="HFN144" s="251"/>
      <c r="HFO144" s="251"/>
      <c r="HFP144" s="251"/>
      <c r="HFQ144" s="251"/>
      <c r="HFR144" s="251"/>
      <c r="HFS144" s="251"/>
      <c r="HFT144" s="251"/>
      <c r="HFU144" s="251"/>
      <c r="HFV144" s="251"/>
      <c r="HFW144" s="251"/>
      <c r="HFX144" s="251"/>
      <c r="HFY144" s="251"/>
      <c r="HFZ144" s="251"/>
      <c r="HGA144" s="251"/>
      <c r="HGB144" s="251"/>
      <c r="HGC144" s="251"/>
      <c r="HGD144" s="251"/>
      <c r="HGE144" s="251"/>
      <c r="HGF144" s="251"/>
      <c r="HGG144" s="251"/>
      <c r="HGH144" s="251"/>
      <c r="HGI144" s="251"/>
      <c r="HGJ144" s="251"/>
      <c r="HGK144" s="251"/>
      <c r="HGL144" s="251"/>
      <c r="HGM144" s="251"/>
      <c r="HGN144" s="251"/>
      <c r="HGO144" s="251"/>
      <c r="HGP144" s="251"/>
      <c r="HGQ144" s="251"/>
      <c r="HGR144" s="251"/>
      <c r="HGS144" s="251"/>
      <c r="HGT144" s="251"/>
      <c r="HGU144" s="251"/>
      <c r="HGV144" s="251"/>
      <c r="HGW144" s="251"/>
      <c r="HGX144" s="251"/>
      <c r="HGY144" s="251"/>
      <c r="HGZ144" s="251"/>
      <c r="HHA144" s="251"/>
      <c r="HHB144" s="251"/>
      <c r="HHC144" s="251"/>
      <c r="HHD144" s="251"/>
      <c r="HHE144" s="251"/>
      <c r="HHF144" s="251"/>
      <c r="HHG144" s="251"/>
      <c r="HHH144" s="251"/>
      <c r="HHI144" s="251"/>
      <c r="HHJ144" s="251"/>
      <c r="HHK144" s="251"/>
      <c r="HHL144" s="251"/>
      <c r="HHM144" s="251"/>
      <c r="HHN144" s="251"/>
      <c r="HHO144" s="251"/>
      <c r="HHP144" s="251"/>
      <c r="HHQ144" s="251"/>
      <c r="HHR144" s="251"/>
      <c r="HHS144" s="251"/>
      <c r="HHT144" s="251"/>
      <c r="HHU144" s="251"/>
      <c r="HHV144" s="251"/>
      <c r="HHW144" s="251"/>
      <c r="HHX144" s="251"/>
      <c r="HHY144" s="251"/>
      <c r="HHZ144" s="251"/>
      <c r="HIA144" s="251"/>
      <c r="HIB144" s="251"/>
      <c r="HIC144" s="251"/>
      <c r="HID144" s="251"/>
      <c r="HIE144" s="251"/>
      <c r="HIF144" s="251"/>
      <c r="HIG144" s="251"/>
      <c r="HIH144" s="251"/>
      <c r="HII144" s="251"/>
      <c r="HIJ144" s="251"/>
      <c r="HIK144" s="251"/>
      <c r="HIL144" s="251"/>
      <c r="HIM144" s="251"/>
      <c r="HIN144" s="251"/>
      <c r="HIO144" s="251"/>
      <c r="HIP144" s="251"/>
      <c r="HIQ144" s="251"/>
      <c r="HIR144" s="251"/>
      <c r="HIS144" s="251"/>
      <c r="HIT144" s="251"/>
      <c r="HIU144" s="251"/>
      <c r="HIV144" s="251"/>
      <c r="HIW144" s="251"/>
      <c r="HIX144" s="251"/>
      <c r="HIY144" s="251"/>
      <c r="HIZ144" s="251"/>
      <c r="HJA144" s="251"/>
      <c r="HJB144" s="251"/>
      <c r="HJC144" s="251"/>
      <c r="HJD144" s="251"/>
      <c r="HJE144" s="251"/>
      <c r="HJF144" s="251"/>
      <c r="HJG144" s="251"/>
      <c r="HJH144" s="251"/>
      <c r="HJI144" s="251"/>
      <c r="HJJ144" s="251"/>
      <c r="HJK144" s="251"/>
      <c r="HJL144" s="251"/>
      <c r="HJM144" s="251"/>
      <c r="HJN144" s="251"/>
      <c r="HJO144" s="251"/>
      <c r="HJP144" s="251"/>
      <c r="HJQ144" s="251"/>
      <c r="HJR144" s="251"/>
      <c r="HJS144" s="251"/>
      <c r="HJT144" s="251"/>
      <c r="HJU144" s="251"/>
      <c r="HJV144" s="251"/>
      <c r="HJW144" s="251"/>
      <c r="HJX144" s="251"/>
      <c r="HJY144" s="251"/>
      <c r="HJZ144" s="251"/>
      <c r="HKA144" s="251"/>
      <c r="HKB144" s="251"/>
      <c r="HKC144" s="251"/>
      <c r="HKD144" s="251"/>
      <c r="HKE144" s="251"/>
      <c r="HKF144" s="251"/>
      <c r="HKG144" s="251"/>
      <c r="HKH144" s="251"/>
      <c r="HKI144" s="251"/>
      <c r="HKJ144" s="251"/>
      <c r="HKK144" s="251"/>
      <c r="HKL144" s="251"/>
      <c r="HKM144" s="251"/>
      <c r="HKN144" s="251"/>
      <c r="HKO144" s="251"/>
      <c r="HKP144" s="251"/>
      <c r="HKQ144" s="251"/>
      <c r="HKR144" s="251"/>
      <c r="HKS144" s="251"/>
      <c r="HKT144" s="251"/>
      <c r="HKU144" s="251"/>
      <c r="HKV144" s="251"/>
      <c r="HKW144" s="251"/>
      <c r="HKX144" s="251"/>
      <c r="HKY144" s="251"/>
      <c r="HKZ144" s="251"/>
      <c r="HLA144" s="251"/>
      <c r="HLB144" s="251"/>
      <c r="HLC144" s="251"/>
      <c r="HLD144" s="251"/>
      <c r="HLE144" s="251"/>
      <c r="HLF144" s="251"/>
      <c r="HLG144" s="251"/>
      <c r="HLH144" s="251"/>
      <c r="HLI144" s="251"/>
      <c r="HLJ144" s="251"/>
      <c r="HLK144" s="251"/>
      <c r="HLL144" s="251"/>
      <c r="HLM144" s="251"/>
      <c r="HLN144" s="251"/>
      <c r="HLO144" s="251"/>
      <c r="HLP144" s="251"/>
      <c r="HLQ144" s="251"/>
      <c r="HLR144" s="251"/>
      <c r="HLS144" s="251"/>
      <c r="HLT144" s="251"/>
      <c r="HLU144" s="251"/>
      <c r="HLV144" s="251"/>
      <c r="HLW144" s="251"/>
      <c r="HLX144" s="251"/>
      <c r="HLY144" s="251"/>
      <c r="HLZ144" s="251"/>
      <c r="HMA144" s="251"/>
      <c r="HMB144" s="251"/>
      <c r="HMC144" s="251"/>
      <c r="HMD144" s="251"/>
      <c r="HME144" s="251"/>
      <c r="HMF144" s="251"/>
      <c r="HMG144" s="251"/>
      <c r="HMH144" s="251"/>
      <c r="HMI144" s="251"/>
      <c r="HMJ144" s="251"/>
      <c r="HMK144" s="251"/>
      <c r="HML144" s="251"/>
      <c r="HMM144" s="251"/>
      <c r="HMN144" s="251"/>
      <c r="HMO144" s="251"/>
      <c r="HMP144" s="251"/>
      <c r="HMQ144" s="251"/>
      <c r="HMR144" s="251"/>
      <c r="HMS144" s="251"/>
      <c r="HMT144" s="251"/>
      <c r="HMU144" s="251"/>
      <c r="HMV144" s="251"/>
      <c r="HMW144" s="251"/>
      <c r="HMX144" s="251"/>
      <c r="HMY144" s="251"/>
      <c r="HMZ144" s="251"/>
      <c r="HNA144" s="251"/>
      <c r="HNB144" s="251"/>
      <c r="HNC144" s="251"/>
      <c r="HND144" s="251"/>
      <c r="HNE144" s="251"/>
      <c r="HNF144" s="251"/>
      <c r="HNG144" s="251"/>
      <c r="HNH144" s="251"/>
      <c r="HNI144" s="251"/>
      <c r="HNJ144" s="251"/>
      <c r="HNK144" s="251"/>
      <c r="HNL144" s="251"/>
      <c r="HNM144" s="251"/>
      <c r="HNN144" s="251"/>
      <c r="HNO144" s="251"/>
      <c r="HNP144" s="251"/>
      <c r="HNQ144" s="251"/>
      <c r="HNR144" s="251"/>
      <c r="HNS144" s="251"/>
      <c r="HNT144" s="251"/>
      <c r="HNU144" s="251"/>
      <c r="HNV144" s="251"/>
      <c r="HNW144" s="251"/>
      <c r="HNX144" s="251"/>
      <c r="HNY144" s="251"/>
      <c r="HNZ144" s="251"/>
      <c r="HOA144" s="251"/>
      <c r="HOB144" s="251"/>
      <c r="HOC144" s="251"/>
      <c r="HOD144" s="251"/>
      <c r="HOE144" s="251"/>
      <c r="HOF144" s="251"/>
      <c r="HOG144" s="251"/>
      <c r="HOH144" s="251"/>
      <c r="HOI144" s="251"/>
      <c r="HOJ144" s="251"/>
      <c r="HOK144" s="251"/>
      <c r="HOL144" s="251"/>
      <c r="HOM144" s="251"/>
      <c r="HON144" s="251"/>
      <c r="HOO144" s="251"/>
      <c r="HOP144" s="251"/>
      <c r="HOQ144" s="251"/>
      <c r="HOR144" s="251"/>
      <c r="HOS144" s="251"/>
      <c r="HOT144" s="251"/>
      <c r="HOU144" s="251"/>
      <c r="HOV144" s="251"/>
      <c r="HOW144" s="251"/>
      <c r="HOX144" s="251"/>
      <c r="HOY144" s="251"/>
      <c r="HOZ144" s="251"/>
      <c r="HPA144" s="251"/>
      <c r="HPB144" s="251"/>
      <c r="HPC144" s="251"/>
      <c r="HPD144" s="251"/>
      <c r="HPE144" s="251"/>
      <c r="HPF144" s="251"/>
      <c r="HPG144" s="251"/>
      <c r="HPH144" s="251"/>
      <c r="HPI144" s="251"/>
      <c r="HPJ144" s="251"/>
      <c r="HPK144" s="251"/>
      <c r="HPL144" s="251"/>
      <c r="HPM144" s="251"/>
      <c r="HPN144" s="251"/>
      <c r="HPO144" s="251"/>
      <c r="HPP144" s="251"/>
      <c r="HPQ144" s="251"/>
      <c r="HPR144" s="251"/>
      <c r="HPS144" s="251"/>
      <c r="HPT144" s="251"/>
      <c r="HPU144" s="251"/>
      <c r="HPV144" s="251"/>
      <c r="HPW144" s="251"/>
      <c r="HPX144" s="251"/>
      <c r="HPY144" s="251"/>
      <c r="HPZ144" s="251"/>
      <c r="HQA144" s="251"/>
      <c r="HQB144" s="251"/>
      <c r="HQC144" s="251"/>
      <c r="HQD144" s="251"/>
      <c r="HQE144" s="251"/>
      <c r="HQF144" s="251"/>
      <c r="HQG144" s="251"/>
      <c r="HQH144" s="251"/>
      <c r="HQI144" s="251"/>
      <c r="HQJ144" s="251"/>
      <c r="HQK144" s="251"/>
      <c r="HQL144" s="251"/>
      <c r="HQM144" s="251"/>
      <c r="HQN144" s="251"/>
      <c r="HQO144" s="251"/>
      <c r="HQP144" s="251"/>
      <c r="HQQ144" s="251"/>
      <c r="HQR144" s="251"/>
      <c r="HQS144" s="251"/>
      <c r="HQT144" s="251"/>
      <c r="HQU144" s="251"/>
      <c r="HQV144" s="251"/>
      <c r="HQW144" s="251"/>
      <c r="HQX144" s="251"/>
      <c r="HQY144" s="251"/>
      <c r="HQZ144" s="251"/>
      <c r="HRA144" s="251"/>
      <c r="HRB144" s="251"/>
      <c r="HRC144" s="251"/>
      <c r="HRD144" s="251"/>
      <c r="HRE144" s="251"/>
      <c r="HRF144" s="251"/>
      <c r="HRG144" s="251"/>
      <c r="HRH144" s="251"/>
      <c r="HRI144" s="251"/>
      <c r="HRJ144" s="251"/>
      <c r="HRK144" s="251"/>
      <c r="HRL144" s="251"/>
      <c r="HRM144" s="251"/>
      <c r="HRN144" s="251"/>
      <c r="HRO144" s="251"/>
      <c r="HRP144" s="251"/>
      <c r="HRQ144" s="251"/>
      <c r="HRR144" s="251"/>
      <c r="HRS144" s="251"/>
      <c r="HRT144" s="251"/>
      <c r="HRU144" s="251"/>
      <c r="HRV144" s="251"/>
      <c r="HRW144" s="251"/>
      <c r="HRX144" s="251"/>
      <c r="HRY144" s="251"/>
      <c r="HRZ144" s="251"/>
      <c r="HSA144" s="251"/>
      <c r="HSB144" s="251"/>
      <c r="HSC144" s="251"/>
      <c r="HSD144" s="251"/>
      <c r="HSE144" s="251"/>
      <c r="HSF144" s="251"/>
      <c r="HSG144" s="251"/>
      <c r="HSH144" s="251"/>
      <c r="HSI144" s="251"/>
      <c r="HSJ144" s="251"/>
      <c r="HSK144" s="251"/>
      <c r="HSL144" s="251"/>
      <c r="HSM144" s="251"/>
      <c r="HSN144" s="251"/>
      <c r="HSO144" s="251"/>
      <c r="HSP144" s="251"/>
      <c r="HSQ144" s="251"/>
      <c r="HSR144" s="251"/>
      <c r="HSS144" s="251"/>
      <c r="HST144" s="251"/>
      <c r="HSU144" s="251"/>
      <c r="HSV144" s="251"/>
      <c r="HSW144" s="251"/>
      <c r="HSX144" s="251"/>
      <c r="HSY144" s="251"/>
      <c r="HSZ144" s="251"/>
      <c r="HTA144" s="251"/>
      <c r="HTB144" s="251"/>
      <c r="HTC144" s="251"/>
      <c r="HTD144" s="251"/>
      <c r="HTE144" s="251"/>
      <c r="HTF144" s="251"/>
      <c r="HTG144" s="251"/>
      <c r="HTH144" s="251"/>
      <c r="HTI144" s="251"/>
      <c r="HTJ144" s="251"/>
      <c r="HTK144" s="251"/>
      <c r="HTL144" s="251"/>
      <c r="HTM144" s="251"/>
      <c r="HTN144" s="251"/>
      <c r="HTO144" s="251"/>
      <c r="HTP144" s="251"/>
      <c r="HTQ144" s="251"/>
      <c r="HTR144" s="251"/>
      <c r="HTS144" s="251"/>
      <c r="HTT144" s="251"/>
      <c r="HTU144" s="251"/>
      <c r="HTV144" s="251"/>
      <c r="HTW144" s="251"/>
      <c r="HTX144" s="251"/>
      <c r="HTY144" s="251"/>
      <c r="HTZ144" s="251"/>
      <c r="HUA144" s="251"/>
      <c r="HUB144" s="251"/>
      <c r="HUC144" s="251"/>
      <c r="HUD144" s="251"/>
      <c r="HUE144" s="251"/>
      <c r="HUF144" s="251"/>
      <c r="HUG144" s="251"/>
      <c r="HUH144" s="251"/>
      <c r="HUI144" s="251"/>
      <c r="HUJ144" s="251"/>
      <c r="HUK144" s="251"/>
      <c r="HUL144" s="251"/>
      <c r="HUM144" s="251"/>
      <c r="HUN144" s="251"/>
      <c r="HUO144" s="251"/>
      <c r="HUP144" s="251"/>
      <c r="HUQ144" s="251"/>
      <c r="HUR144" s="251"/>
      <c r="HUS144" s="251"/>
      <c r="HUT144" s="251"/>
      <c r="HUU144" s="251"/>
      <c r="HUV144" s="251"/>
      <c r="HUW144" s="251"/>
      <c r="HUX144" s="251"/>
      <c r="HUY144" s="251"/>
      <c r="HUZ144" s="251"/>
      <c r="HVA144" s="251"/>
      <c r="HVB144" s="251"/>
      <c r="HVC144" s="251"/>
      <c r="HVD144" s="251"/>
      <c r="HVE144" s="251"/>
      <c r="HVF144" s="251"/>
      <c r="HVG144" s="251"/>
      <c r="HVH144" s="251"/>
      <c r="HVI144" s="251"/>
      <c r="HVJ144" s="251"/>
      <c r="HVK144" s="251"/>
      <c r="HVL144" s="251"/>
      <c r="HVM144" s="251"/>
      <c r="HVN144" s="251"/>
      <c r="HVO144" s="251"/>
      <c r="HVP144" s="251"/>
      <c r="HVQ144" s="251"/>
      <c r="HVR144" s="251"/>
      <c r="HVS144" s="251"/>
      <c r="HVT144" s="251"/>
      <c r="HVU144" s="251"/>
      <c r="HVV144" s="251"/>
      <c r="HVW144" s="251"/>
      <c r="HVX144" s="251"/>
      <c r="HVY144" s="251"/>
      <c r="HVZ144" s="251"/>
      <c r="HWA144" s="251"/>
      <c r="HWB144" s="251"/>
      <c r="HWC144" s="251"/>
      <c r="HWD144" s="251"/>
      <c r="HWE144" s="251"/>
      <c r="HWF144" s="251"/>
      <c r="HWG144" s="251"/>
      <c r="HWH144" s="251"/>
      <c r="HWI144" s="251"/>
      <c r="HWJ144" s="251"/>
      <c r="HWK144" s="251"/>
      <c r="HWL144" s="251"/>
      <c r="HWM144" s="251"/>
      <c r="HWN144" s="251"/>
      <c r="HWO144" s="251"/>
      <c r="HWP144" s="251"/>
      <c r="HWQ144" s="251"/>
      <c r="HWR144" s="251"/>
      <c r="HWS144" s="251"/>
      <c r="HWT144" s="251"/>
      <c r="HWU144" s="251"/>
      <c r="HWV144" s="251"/>
      <c r="HWW144" s="251"/>
      <c r="HWX144" s="251"/>
      <c r="HWY144" s="251"/>
      <c r="HWZ144" s="251"/>
      <c r="HXA144" s="251"/>
      <c r="HXB144" s="251"/>
      <c r="HXC144" s="251"/>
      <c r="HXD144" s="251"/>
      <c r="HXE144" s="251"/>
      <c r="HXF144" s="251"/>
      <c r="HXG144" s="251"/>
      <c r="HXH144" s="251"/>
      <c r="HXI144" s="251"/>
      <c r="HXJ144" s="251"/>
      <c r="HXK144" s="251"/>
      <c r="HXL144" s="251"/>
      <c r="HXM144" s="251"/>
      <c r="HXN144" s="251"/>
      <c r="HXO144" s="251"/>
      <c r="HXP144" s="251"/>
      <c r="HXQ144" s="251"/>
      <c r="HXR144" s="251"/>
      <c r="HXS144" s="251"/>
      <c r="HXT144" s="251"/>
      <c r="HXU144" s="251"/>
      <c r="HXV144" s="251"/>
      <c r="HXW144" s="251"/>
      <c r="HXX144" s="251"/>
      <c r="HXY144" s="251"/>
      <c r="HXZ144" s="251"/>
      <c r="HYA144" s="251"/>
      <c r="HYB144" s="251"/>
      <c r="HYC144" s="251"/>
      <c r="HYD144" s="251"/>
      <c r="HYE144" s="251"/>
      <c r="HYF144" s="251"/>
      <c r="HYG144" s="251"/>
      <c r="HYH144" s="251"/>
      <c r="HYI144" s="251"/>
      <c r="HYJ144" s="251"/>
      <c r="HYK144" s="251"/>
      <c r="HYL144" s="251"/>
      <c r="HYM144" s="251"/>
      <c r="HYN144" s="251"/>
      <c r="HYO144" s="251"/>
      <c r="HYP144" s="251"/>
      <c r="HYQ144" s="251"/>
      <c r="HYR144" s="251"/>
      <c r="HYS144" s="251"/>
      <c r="HYT144" s="251"/>
      <c r="HYU144" s="251"/>
      <c r="HYV144" s="251"/>
      <c r="HYW144" s="251"/>
      <c r="HYX144" s="251"/>
      <c r="HYY144" s="251"/>
      <c r="HYZ144" s="251"/>
      <c r="HZA144" s="251"/>
      <c r="HZB144" s="251"/>
      <c r="HZC144" s="251"/>
      <c r="HZD144" s="251"/>
      <c r="HZE144" s="251"/>
      <c r="HZF144" s="251"/>
      <c r="HZG144" s="251"/>
      <c r="HZH144" s="251"/>
      <c r="HZI144" s="251"/>
      <c r="HZJ144" s="251"/>
      <c r="HZK144" s="251"/>
      <c r="HZL144" s="251"/>
      <c r="HZM144" s="251"/>
      <c r="HZN144" s="251"/>
      <c r="HZO144" s="251"/>
      <c r="HZP144" s="251"/>
      <c r="HZQ144" s="251"/>
      <c r="HZR144" s="251"/>
      <c r="HZS144" s="251"/>
      <c r="HZT144" s="251"/>
      <c r="HZU144" s="251"/>
      <c r="HZV144" s="251"/>
      <c r="HZW144" s="251"/>
      <c r="HZX144" s="251"/>
      <c r="HZY144" s="251"/>
      <c r="HZZ144" s="251"/>
      <c r="IAA144" s="251"/>
      <c r="IAB144" s="251"/>
      <c r="IAC144" s="251"/>
      <c r="IAD144" s="251"/>
      <c r="IAE144" s="251"/>
      <c r="IAF144" s="251"/>
      <c r="IAG144" s="251"/>
      <c r="IAH144" s="251"/>
      <c r="IAI144" s="251"/>
      <c r="IAJ144" s="251"/>
      <c r="IAK144" s="251"/>
      <c r="IAL144" s="251"/>
      <c r="IAM144" s="251"/>
      <c r="IAN144" s="251"/>
      <c r="IAO144" s="251"/>
      <c r="IAP144" s="251"/>
      <c r="IAQ144" s="251"/>
      <c r="IAR144" s="251"/>
      <c r="IAS144" s="251"/>
      <c r="IAT144" s="251"/>
      <c r="IAU144" s="251"/>
      <c r="IAV144" s="251"/>
      <c r="IAW144" s="251"/>
      <c r="IAX144" s="251"/>
      <c r="IAY144" s="251"/>
      <c r="IAZ144" s="251"/>
      <c r="IBA144" s="251"/>
      <c r="IBB144" s="251"/>
      <c r="IBC144" s="251"/>
      <c r="IBD144" s="251"/>
      <c r="IBE144" s="251"/>
      <c r="IBF144" s="251"/>
      <c r="IBG144" s="251"/>
      <c r="IBH144" s="251"/>
      <c r="IBI144" s="251"/>
      <c r="IBJ144" s="251"/>
      <c r="IBK144" s="251"/>
      <c r="IBL144" s="251"/>
      <c r="IBM144" s="251"/>
      <c r="IBN144" s="251"/>
      <c r="IBO144" s="251"/>
      <c r="IBP144" s="251"/>
      <c r="IBQ144" s="251"/>
      <c r="IBR144" s="251"/>
      <c r="IBS144" s="251"/>
      <c r="IBT144" s="251"/>
      <c r="IBU144" s="251"/>
      <c r="IBV144" s="251"/>
      <c r="IBW144" s="251"/>
      <c r="IBX144" s="251"/>
      <c r="IBY144" s="251"/>
      <c r="IBZ144" s="251"/>
      <c r="ICA144" s="251"/>
      <c r="ICB144" s="251"/>
      <c r="ICC144" s="251"/>
      <c r="ICD144" s="251"/>
      <c r="ICE144" s="251"/>
      <c r="ICF144" s="251"/>
      <c r="ICG144" s="251"/>
      <c r="ICH144" s="251"/>
      <c r="ICI144" s="251"/>
      <c r="ICJ144" s="251"/>
      <c r="ICK144" s="251"/>
      <c r="ICL144" s="251"/>
      <c r="ICM144" s="251"/>
      <c r="ICN144" s="251"/>
      <c r="ICO144" s="251"/>
      <c r="ICP144" s="251"/>
      <c r="ICQ144" s="251"/>
      <c r="ICR144" s="251"/>
      <c r="ICS144" s="251"/>
      <c r="ICT144" s="251"/>
      <c r="ICU144" s="251"/>
      <c r="ICV144" s="251"/>
      <c r="ICW144" s="251"/>
      <c r="ICX144" s="251"/>
      <c r="ICY144" s="251"/>
      <c r="ICZ144" s="251"/>
      <c r="IDA144" s="251"/>
      <c r="IDB144" s="251"/>
      <c r="IDC144" s="251"/>
      <c r="IDD144" s="251"/>
      <c r="IDE144" s="251"/>
      <c r="IDF144" s="251"/>
      <c r="IDG144" s="251"/>
      <c r="IDH144" s="251"/>
      <c r="IDI144" s="251"/>
      <c r="IDJ144" s="251"/>
      <c r="IDK144" s="251"/>
      <c r="IDL144" s="251"/>
      <c r="IDM144" s="251"/>
      <c r="IDN144" s="251"/>
      <c r="IDO144" s="251"/>
      <c r="IDP144" s="251"/>
      <c r="IDQ144" s="251"/>
      <c r="IDR144" s="251"/>
      <c r="IDS144" s="251"/>
      <c r="IDT144" s="251"/>
      <c r="IDU144" s="251"/>
      <c r="IDV144" s="251"/>
      <c r="IDW144" s="251"/>
      <c r="IDX144" s="251"/>
      <c r="IDY144" s="251"/>
      <c r="IDZ144" s="251"/>
      <c r="IEA144" s="251"/>
      <c r="IEB144" s="251"/>
      <c r="IEC144" s="251"/>
      <c r="IED144" s="251"/>
      <c r="IEE144" s="251"/>
      <c r="IEF144" s="251"/>
      <c r="IEG144" s="251"/>
      <c r="IEH144" s="251"/>
      <c r="IEI144" s="251"/>
      <c r="IEJ144" s="251"/>
      <c r="IEK144" s="251"/>
      <c r="IEL144" s="251"/>
      <c r="IEM144" s="251"/>
      <c r="IEN144" s="251"/>
      <c r="IEO144" s="251"/>
      <c r="IEP144" s="251"/>
      <c r="IEQ144" s="251"/>
      <c r="IER144" s="251"/>
      <c r="IES144" s="251"/>
      <c r="IET144" s="251"/>
      <c r="IEU144" s="251"/>
      <c r="IEV144" s="251"/>
      <c r="IEW144" s="251"/>
      <c r="IEX144" s="251"/>
      <c r="IEY144" s="251"/>
      <c r="IEZ144" s="251"/>
      <c r="IFA144" s="251"/>
      <c r="IFB144" s="251"/>
      <c r="IFC144" s="251"/>
      <c r="IFD144" s="251"/>
      <c r="IFE144" s="251"/>
      <c r="IFF144" s="251"/>
      <c r="IFG144" s="251"/>
      <c r="IFH144" s="251"/>
      <c r="IFI144" s="251"/>
      <c r="IFJ144" s="251"/>
      <c r="IFK144" s="251"/>
      <c r="IFL144" s="251"/>
      <c r="IFM144" s="251"/>
      <c r="IFN144" s="251"/>
      <c r="IFO144" s="251"/>
      <c r="IFP144" s="251"/>
      <c r="IFQ144" s="251"/>
      <c r="IFR144" s="251"/>
      <c r="IFS144" s="251"/>
      <c r="IFT144" s="251"/>
      <c r="IFU144" s="251"/>
      <c r="IFV144" s="251"/>
      <c r="IFW144" s="251"/>
      <c r="IFX144" s="251"/>
      <c r="IFY144" s="251"/>
      <c r="IFZ144" s="251"/>
      <c r="IGA144" s="251"/>
      <c r="IGB144" s="251"/>
      <c r="IGC144" s="251"/>
      <c r="IGD144" s="251"/>
      <c r="IGE144" s="251"/>
      <c r="IGF144" s="251"/>
      <c r="IGG144" s="251"/>
      <c r="IGH144" s="251"/>
      <c r="IGI144" s="251"/>
      <c r="IGJ144" s="251"/>
      <c r="IGK144" s="251"/>
      <c r="IGL144" s="251"/>
      <c r="IGM144" s="251"/>
      <c r="IGN144" s="251"/>
      <c r="IGO144" s="251"/>
      <c r="IGP144" s="251"/>
      <c r="IGQ144" s="251"/>
      <c r="IGR144" s="251"/>
      <c r="IGS144" s="251"/>
      <c r="IGT144" s="251"/>
      <c r="IGU144" s="251"/>
      <c r="IGV144" s="251"/>
      <c r="IGW144" s="251"/>
      <c r="IGX144" s="251"/>
      <c r="IGY144" s="251"/>
      <c r="IGZ144" s="251"/>
      <c r="IHA144" s="251"/>
      <c r="IHB144" s="251"/>
      <c r="IHC144" s="251"/>
      <c r="IHD144" s="251"/>
      <c r="IHE144" s="251"/>
      <c r="IHF144" s="251"/>
      <c r="IHG144" s="251"/>
      <c r="IHH144" s="251"/>
      <c r="IHI144" s="251"/>
      <c r="IHJ144" s="251"/>
      <c r="IHK144" s="251"/>
      <c r="IHL144" s="251"/>
      <c r="IHM144" s="251"/>
      <c r="IHN144" s="251"/>
      <c r="IHO144" s="251"/>
      <c r="IHP144" s="251"/>
      <c r="IHQ144" s="251"/>
      <c r="IHR144" s="251"/>
      <c r="IHS144" s="251"/>
      <c r="IHT144" s="251"/>
      <c r="IHU144" s="251"/>
      <c r="IHV144" s="251"/>
      <c r="IHW144" s="251"/>
      <c r="IHX144" s="251"/>
      <c r="IHY144" s="251"/>
      <c r="IHZ144" s="251"/>
      <c r="IIA144" s="251"/>
      <c r="IIB144" s="251"/>
      <c r="IIC144" s="251"/>
      <c r="IID144" s="251"/>
      <c r="IIE144" s="251"/>
      <c r="IIF144" s="251"/>
      <c r="IIG144" s="251"/>
      <c r="IIH144" s="251"/>
      <c r="III144" s="251"/>
      <c r="IIJ144" s="251"/>
      <c r="IIK144" s="251"/>
      <c r="IIL144" s="251"/>
      <c r="IIM144" s="251"/>
      <c r="IIN144" s="251"/>
      <c r="IIO144" s="251"/>
      <c r="IIP144" s="251"/>
      <c r="IIQ144" s="251"/>
      <c r="IIR144" s="251"/>
      <c r="IIS144" s="251"/>
      <c r="IIT144" s="251"/>
      <c r="IIU144" s="251"/>
      <c r="IIV144" s="251"/>
      <c r="IIW144" s="251"/>
      <c r="IIX144" s="251"/>
      <c r="IIY144" s="251"/>
      <c r="IIZ144" s="251"/>
      <c r="IJA144" s="251"/>
      <c r="IJB144" s="251"/>
      <c r="IJC144" s="251"/>
      <c r="IJD144" s="251"/>
      <c r="IJE144" s="251"/>
      <c r="IJF144" s="251"/>
      <c r="IJG144" s="251"/>
      <c r="IJH144" s="251"/>
      <c r="IJI144" s="251"/>
      <c r="IJJ144" s="251"/>
      <c r="IJK144" s="251"/>
      <c r="IJL144" s="251"/>
      <c r="IJM144" s="251"/>
      <c r="IJN144" s="251"/>
      <c r="IJO144" s="251"/>
      <c r="IJP144" s="251"/>
      <c r="IJQ144" s="251"/>
      <c r="IJR144" s="251"/>
      <c r="IJS144" s="251"/>
      <c r="IJT144" s="251"/>
      <c r="IJU144" s="251"/>
      <c r="IJV144" s="251"/>
      <c r="IJW144" s="251"/>
      <c r="IJX144" s="251"/>
      <c r="IJY144" s="251"/>
      <c r="IJZ144" s="251"/>
      <c r="IKA144" s="251"/>
      <c r="IKB144" s="251"/>
      <c r="IKC144" s="251"/>
      <c r="IKD144" s="251"/>
      <c r="IKE144" s="251"/>
      <c r="IKF144" s="251"/>
      <c r="IKG144" s="251"/>
      <c r="IKH144" s="251"/>
      <c r="IKI144" s="251"/>
      <c r="IKJ144" s="251"/>
      <c r="IKK144" s="251"/>
      <c r="IKL144" s="251"/>
      <c r="IKM144" s="251"/>
      <c r="IKN144" s="251"/>
      <c r="IKO144" s="251"/>
      <c r="IKP144" s="251"/>
      <c r="IKQ144" s="251"/>
      <c r="IKR144" s="251"/>
      <c r="IKS144" s="251"/>
      <c r="IKT144" s="251"/>
      <c r="IKU144" s="251"/>
      <c r="IKV144" s="251"/>
      <c r="IKW144" s="251"/>
      <c r="IKX144" s="251"/>
      <c r="IKY144" s="251"/>
      <c r="IKZ144" s="251"/>
      <c r="ILA144" s="251"/>
      <c r="ILB144" s="251"/>
      <c r="ILC144" s="251"/>
      <c r="ILD144" s="251"/>
      <c r="ILE144" s="251"/>
      <c r="ILF144" s="251"/>
      <c r="ILG144" s="251"/>
      <c r="ILH144" s="251"/>
      <c r="ILI144" s="251"/>
      <c r="ILJ144" s="251"/>
      <c r="ILK144" s="251"/>
      <c r="ILL144" s="251"/>
      <c r="ILM144" s="251"/>
      <c r="ILN144" s="251"/>
      <c r="ILO144" s="251"/>
      <c r="ILP144" s="251"/>
      <c r="ILQ144" s="251"/>
      <c r="ILR144" s="251"/>
      <c r="ILS144" s="251"/>
      <c r="ILT144" s="251"/>
      <c r="ILU144" s="251"/>
      <c r="ILV144" s="251"/>
      <c r="ILW144" s="251"/>
      <c r="ILX144" s="251"/>
      <c r="ILY144" s="251"/>
      <c r="ILZ144" s="251"/>
      <c r="IMA144" s="251"/>
      <c r="IMB144" s="251"/>
      <c r="IMC144" s="251"/>
      <c r="IMD144" s="251"/>
      <c r="IME144" s="251"/>
      <c r="IMF144" s="251"/>
      <c r="IMG144" s="251"/>
      <c r="IMH144" s="251"/>
      <c r="IMI144" s="251"/>
      <c r="IMJ144" s="251"/>
      <c r="IMK144" s="251"/>
      <c r="IML144" s="251"/>
      <c r="IMM144" s="251"/>
      <c r="IMN144" s="251"/>
      <c r="IMO144" s="251"/>
      <c r="IMP144" s="251"/>
      <c r="IMQ144" s="251"/>
      <c r="IMR144" s="251"/>
      <c r="IMS144" s="251"/>
      <c r="IMT144" s="251"/>
      <c r="IMU144" s="251"/>
      <c r="IMV144" s="251"/>
      <c r="IMW144" s="251"/>
      <c r="IMX144" s="251"/>
      <c r="IMY144" s="251"/>
      <c r="IMZ144" s="251"/>
      <c r="INA144" s="251"/>
      <c r="INB144" s="251"/>
      <c r="INC144" s="251"/>
      <c r="IND144" s="251"/>
      <c r="INE144" s="251"/>
      <c r="INF144" s="251"/>
      <c r="ING144" s="251"/>
      <c r="INH144" s="251"/>
      <c r="INI144" s="251"/>
      <c r="INJ144" s="251"/>
      <c r="INK144" s="251"/>
      <c r="INL144" s="251"/>
      <c r="INM144" s="251"/>
      <c r="INN144" s="251"/>
      <c r="INO144" s="251"/>
      <c r="INP144" s="251"/>
      <c r="INQ144" s="251"/>
      <c r="INR144" s="251"/>
      <c r="INS144" s="251"/>
      <c r="INT144" s="251"/>
      <c r="INU144" s="251"/>
      <c r="INV144" s="251"/>
      <c r="INW144" s="251"/>
      <c r="INX144" s="251"/>
      <c r="INY144" s="251"/>
      <c r="INZ144" s="251"/>
      <c r="IOA144" s="251"/>
      <c r="IOB144" s="251"/>
      <c r="IOC144" s="251"/>
      <c r="IOD144" s="251"/>
      <c r="IOE144" s="251"/>
      <c r="IOF144" s="251"/>
      <c r="IOG144" s="251"/>
      <c r="IOH144" s="251"/>
      <c r="IOI144" s="251"/>
      <c r="IOJ144" s="251"/>
      <c r="IOK144" s="251"/>
      <c r="IOL144" s="251"/>
      <c r="IOM144" s="251"/>
      <c r="ION144" s="251"/>
      <c r="IOO144" s="251"/>
      <c r="IOP144" s="251"/>
      <c r="IOQ144" s="251"/>
      <c r="IOR144" s="251"/>
      <c r="IOS144" s="251"/>
      <c r="IOT144" s="251"/>
      <c r="IOU144" s="251"/>
      <c r="IOV144" s="251"/>
      <c r="IOW144" s="251"/>
      <c r="IOX144" s="251"/>
      <c r="IOY144" s="251"/>
      <c r="IOZ144" s="251"/>
      <c r="IPA144" s="251"/>
      <c r="IPB144" s="251"/>
      <c r="IPC144" s="251"/>
      <c r="IPD144" s="251"/>
      <c r="IPE144" s="251"/>
      <c r="IPF144" s="251"/>
      <c r="IPG144" s="251"/>
      <c r="IPH144" s="251"/>
      <c r="IPI144" s="251"/>
      <c r="IPJ144" s="251"/>
      <c r="IPK144" s="251"/>
      <c r="IPL144" s="251"/>
      <c r="IPM144" s="251"/>
      <c r="IPN144" s="251"/>
      <c r="IPO144" s="251"/>
      <c r="IPP144" s="251"/>
      <c r="IPQ144" s="251"/>
      <c r="IPR144" s="251"/>
      <c r="IPS144" s="251"/>
      <c r="IPT144" s="251"/>
      <c r="IPU144" s="251"/>
      <c r="IPV144" s="251"/>
      <c r="IPW144" s="251"/>
      <c r="IPX144" s="251"/>
      <c r="IPY144" s="251"/>
      <c r="IPZ144" s="251"/>
      <c r="IQA144" s="251"/>
      <c r="IQB144" s="251"/>
      <c r="IQC144" s="251"/>
      <c r="IQD144" s="251"/>
      <c r="IQE144" s="251"/>
      <c r="IQF144" s="251"/>
      <c r="IQG144" s="251"/>
      <c r="IQH144" s="251"/>
      <c r="IQI144" s="251"/>
      <c r="IQJ144" s="251"/>
      <c r="IQK144" s="251"/>
      <c r="IQL144" s="251"/>
      <c r="IQM144" s="251"/>
      <c r="IQN144" s="251"/>
      <c r="IQO144" s="251"/>
      <c r="IQP144" s="251"/>
      <c r="IQQ144" s="251"/>
      <c r="IQR144" s="251"/>
      <c r="IQS144" s="251"/>
      <c r="IQT144" s="251"/>
      <c r="IQU144" s="251"/>
      <c r="IQV144" s="251"/>
      <c r="IQW144" s="251"/>
      <c r="IQX144" s="251"/>
      <c r="IQY144" s="251"/>
      <c r="IQZ144" s="251"/>
      <c r="IRA144" s="251"/>
      <c r="IRB144" s="251"/>
      <c r="IRC144" s="251"/>
      <c r="IRD144" s="251"/>
      <c r="IRE144" s="251"/>
      <c r="IRF144" s="251"/>
      <c r="IRG144" s="251"/>
      <c r="IRH144" s="251"/>
      <c r="IRI144" s="251"/>
      <c r="IRJ144" s="251"/>
      <c r="IRK144" s="251"/>
      <c r="IRL144" s="251"/>
      <c r="IRM144" s="251"/>
      <c r="IRN144" s="251"/>
      <c r="IRO144" s="251"/>
      <c r="IRP144" s="251"/>
      <c r="IRQ144" s="251"/>
      <c r="IRR144" s="251"/>
      <c r="IRS144" s="251"/>
      <c r="IRT144" s="251"/>
      <c r="IRU144" s="251"/>
      <c r="IRV144" s="251"/>
      <c r="IRW144" s="251"/>
      <c r="IRX144" s="251"/>
      <c r="IRY144" s="251"/>
      <c r="IRZ144" s="251"/>
      <c r="ISA144" s="251"/>
      <c r="ISB144" s="251"/>
      <c r="ISC144" s="251"/>
      <c r="ISD144" s="251"/>
      <c r="ISE144" s="251"/>
      <c r="ISF144" s="251"/>
      <c r="ISG144" s="251"/>
      <c r="ISH144" s="251"/>
      <c r="ISI144" s="251"/>
      <c r="ISJ144" s="251"/>
      <c r="ISK144" s="251"/>
      <c r="ISL144" s="251"/>
      <c r="ISM144" s="251"/>
      <c r="ISN144" s="251"/>
      <c r="ISO144" s="251"/>
      <c r="ISP144" s="251"/>
      <c r="ISQ144" s="251"/>
      <c r="ISR144" s="251"/>
      <c r="ISS144" s="251"/>
      <c r="IST144" s="251"/>
      <c r="ISU144" s="251"/>
      <c r="ISV144" s="251"/>
      <c r="ISW144" s="251"/>
      <c r="ISX144" s="251"/>
      <c r="ISY144" s="251"/>
      <c r="ISZ144" s="251"/>
      <c r="ITA144" s="251"/>
      <c r="ITB144" s="251"/>
      <c r="ITC144" s="251"/>
      <c r="ITD144" s="251"/>
      <c r="ITE144" s="251"/>
      <c r="ITF144" s="251"/>
      <c r="ITG144" s="251"/>
      <c r="ITH144" s="251"/>
      <c r="ITI144" s="251"/>
      <c r="ITJ144" s="251"/>
      <c r="ITK144" s="251"/>
      <c r="ITL144" s="251"/>
      <c r="ITM144" s="251"/>
      <c r="ITN144" s="251"/>
      <c r="ITO144" s="251"/>
      <c r="ITP144" s="251"/>
      <c r="ITQ144" s="251"/>
      <c r="ITR144" s="251"/>
      <c r="ITS144" s="251"/>
      <c r="ITT144" s="251"/>
      <c r="ITU144" s="251"/>
      <c r="ITV144" s="251"/>
      <c r="ITW144" s="251"/>
      <c r="ITX144" s="251"/>
      <c r="ITY144" s="251"/>
      <c r="ITZ144" s="251"/>
      <c r="IUA144" s="251"/>
      <c r="IUB144" s="251"/>
      <c r="IUC144" s="251"/>
      <c r="IUD144" s="251"/>
      <c r="IUE144" s="251"/>
      <c r="IUF144" s="251"/>
      <c r="IUG144" s="251"/>
      <c r="IUH144" s="251"/>
      <c r="IUI144" s="251"/>
      <c r="IUJ144" s="251"/>
      <c r="IUK144" s="251"/>
      <c r="IUL144" s="251"/>
      <c r="IUM144" s="251"/>
      <c r="IUN144" s="251"/>
      <c r="IUO144" s="251"/>
      <c r="IUP144" s="251"/>
      <c r="IUQ144" s="251"/>
      <c r="IUR144" s="251"/>
      <c r="IUS144" s="251"/>
      <c r="IUT144" s="251"/>
      <c r="IUU144" s="251"/>
      <c r="IUV144" s="251"/>
      <c r="IUW144" s="251"/>
      <c r="IUX144" s="251"/>
      <c r="IUY144" s="251"/>
      <c r="IUZ144" s="251"/>
      <c r="IVA144" s="251"/>
      <c r="IVB144" s="251"/>
      <c r="IVC144" s="251"/>
      <c r="IVD144" s="251"/>
      <c r="IVE144" s="251"/>
      <c r="IVF144" s="251"/>
      <c r="IVG144" s="251"/>
      <c r="IVH144" s="251"/>
      <c r="IVI144" s="251"/>
      <c r="IVJ144" s="251"/>
      <c r="IVK144" s="251"/>
      <c r="IVL144" s="251"/>
      <c r="IVM144" s="251"/>
      <c r="IVN144" s="251"/>
      <c r="IVO144" s="251"/>
      <c r="IVP144" s="251"/>
      <c r="IVQ144" s="251"/>
      <c r="IVR144" s="251"/>
      <c r="IVS144" s="251"/>
      <c r="IVT144" s="251"/>
      <c r="IVU144" s="251"/>
      <c r="IVV144" s="251"/>
      <c r="IVW144" s="251"/>
      <c r="IVX144" s="251"/>
      <c r="IVY144" s="251"/>
      <c r="IVZ144" s="251"/>
      <c r="IWA144" s="251"/>
      <c r="IWB144" s="251"/>
      <c r="IWC144" s="251"/>
      <c r="IWD144" s="251"/>
      <c r="IWE144" s="251"/>
      <c r="IWF144" s="251"/>
      <c r="IWG144" s="251"/>
      <c r="IWH144" s="251"/>
      <c r="IWI144" s="251"/>
      <c r="IWJ144" s="251"/>
      <c r="IWK144" s="251"/>
      <c r="IWL144" s="251"/>
      <c r="IWM144" s="251"/>
      <c r="IWN144" s="251"/>
      <c r="IWO144" s="251"/>
      <c r="IWP144" s="251"/>
      <c r="IWQ144" s="251"/>
      <c r="IWR144" s="251"/>
      <c r="IWS144" s="251"/>
      <c r="IWT144" s="251"/>
      <c r="IWU144" s="251"/>
      <c r="IWV144" s="251"/>
      <c r="IWW144" s="251"/>
      <c r="IWX144" s="251"/>
      <c r="IWY144" s="251"/>
      <c r="IWZ144" s="251"/>
      <c r="IXA144" s="251"/>
      <c r="IXB144" s="251"/>
      <c r="IXC144" s="251"/>
      <c r="IXD144" s="251"/>
      <c r="IXE144" s="251"/>
      <c r="IXF144" s="251"/>
      <c r="IXG144" s="251"/>
      <c r="IXH144" s="251"/>
      <c r="IXI144" s="251"/>
      <c r="IXJ144" s="251"/>
      <c r="IXK144" s="251"/>
      <c r="IXL144" s="251"/>
      <c r="IXM144" s="251"/>
      <c r="IXN144" s="251"/>
      <c r="IXO144" s="251"/>
      <c r="IXP144" s="251"/>
      <c r="IXQ144" s="251"/>
      <c r="IXR144" s="251"/>
      <c r="IXS144" s="251"/>
      <c r="IXT144" s="251"/>
      <c r="IXU144" s="251"/>
      <c r="IXV144" s="251"/>
      <c r="IXW144" s="251"/>
      <c r="IXX144" s="251"/>
      <c r="IXY144" s="251"/>
      <c r="IXZ144" s="251"/>
      <c r="IYA144" s="251"/>
      <c r="IYB144" s="251"/>
      <c r="IYC144" s="251"/>
      <c r="IYD144" s="251"/>
      <c r="IYE144" s="251"/>
      <c r="IYF144" s="251"/>
      <c r="IYG144" s="251"/>
      <c r="IYH144" s="251"/>
      <c r="IYI144" s="251"/>
      <c r="IYJ144" s="251"/>
      <c r="IYK144" s="251"/>
      <c r="IYL144" s="251"/>
      <c r="IYM144" s="251"/>
      <c r="IYN144" s="251"/>
      <c r="IYO144" s="251"/>
      <c r="IYP144" s="251"/>
      <c r="IYQ144" s="251"/>
      <c r="IYR144" s="251"/>
      <c r="IYS144" s="251"/>
      <c r="IYT144" s="251"/>
      <c r="IYU144" s="251"/>
      <c r="IYV144" s="251"/>
      <c r="IYW144" s="251"/>
      <c r="IYX144" s="251"/>
      <c r="IYY144" s="251"/>
      <c r="IYZ144" s="251"/>
      <c r="IZA144" s="251"/>
      <c r="IZB144" s="251"/>
      <c r="IZC144" s="251"/>
      <c r="IZD144" s="251"/>
      <c r="IZE144" s="251"/>
      <c r="IZF144" s="251"/>
      <c r="IZG144" s="251"/>
      <c r="IZH144" s="251"/>
      <c r="IZI144" s="251"/>
      <c r="IZJ144" s="251"/>
      <c r="IZK144" s="251"/>
      <c r="IZL144" s="251"/>
      <c r="IZM144" s="251"/>
      <c r="IZN144" s="251"/>
      <c r="IZO144" s="251"/>
      <c r="IZP144" s="251"/>
      <c r="IZQ144" s="251"/>
      <c r="IZR144" s="251"/>
      <c r="IZS144" s="251"/>
      <c r="IZT144" s="251"/>
      <c r="IZU144" s="251"/>
      <c r="IZV144" s="251"/>
      <c r="IZW144" s="251"/>
      <c r="IZX144" s="251"/>
      <c r="IZY144" s="251"/>
      <c r="IZZ144" s="251"/>
      <c r="JAA144" s="251"/>
      <c r="JAB144" s="251"/>
      <c r="JAC144" s="251"/>
      <c r="JAD144" s="251"/>
      <c r="JAE144" s="251"/>
      <c r="JAF144" s="251"/>
      <c r="JAG144" s="251"/>
      <c r="JAH144" s="251"/>
      <c r="JAI144" s="251"/>
      <c r="JAJ144" s="251"/>
      <c r="JAK144" s="251"/>
      <c r="JAL144" s="251"/>
      <c r="JAM144" s="251"/>
      <c r="JAN144" s="251"/>
      <c r="JAO144" s="251"/>
      <c r="JAP144" s="251"/>
      <c r="JAQ144" s="251"/>
      <c r="JAR144" s="251"/>
      <c r="JAS144" s="251"/>
      <c r="JAT144" s="251"/>
      <c r="JAU144" s="251"/>
      <c r="JAV144" s="251"/>
      <c r="JAW144" s="251"/>
      <c r="JAX144" s="251"/>
      <c r="JAY144" s="251"/>
      <c r="JAZ144" s="251"/>
      <c r="JBA144" s="251"/>
      <c r="JBB144" s="251"/>
      <c r="JBC144" s="251"/>
      <c r="JBD144" s="251"/>
      <c r="JBE144" s="251"/>
      <c r="JBF144" s="251"/>
      <c r="JBG144" s="251"/>
      <c r="JBH144" s="251"/>
      <c r="JBI144" s="251"/>
      <c r="JBJ144" s="251"/>
      <c r="JBK144" s="251"/>
      <c r="JBL144" s="251"/>
      <c r="JBM144" s="251"/>
      <c r="JBN144" s="251"/>
      <c r="JBO144" s="251"/>
      <c r="JBP144" s="251"/>
      <c r="JBQ144" s="251"/>
      <c r="JBR144" s="251"/>
      <c r="JBS144" s="251"/>
      <c r="JBT144" s="251"/>
      <c r="JBU144" s="251"/>
      <c r="JBV144" s="251"/>
      <c r="JBW144" s="251"/>
      <c r="JBX144" s="251"/>
      <c r="JBY144" s="251"/>
      <c r="JBZ144" s="251"/>
      <c r="JCA144" s="251"/>
      <c r="JCB144" s="251"/>
      <c r="JCC144" s="251"/>
      <c r="JCD144" s="251"/>
      <c r="JCE144" s="251"/>
      <c r="JCF144" s="251"/>
      <c r="JCG144" s="251"/>
      <c r="JCH144" s="251"/>
      <c r="JCI144" s="251"/>
      <c r="JCJ144" s="251"/>
      <c r="JCK144" s="251"/>
      <c r="JCL144" s="251"/>
      <c r="JCM144" s="251"/>
      <c r="JCN144" s="251"/>
      <c r="JCO144" s="251"/>
      <c r="JCP144" s="251"/>
      <c r="JCQ144" s="251"/>
      <c r="JCR144" s="251"/>
      <c r="JCS144" s="251"/>
      <c r="JCT144" s="251"/>
      <c r="JCU144" s="251"/>
      <c r="JCV144" s="251"/>
      <c r="JCW144" s="251"/>
      <c r="JCX144" s="251"/>
      <c r="JCY144" s="251"/>
      <c r="JCZ144" s="251"/>
      <c r="JDA144" s="251"/>
      <c r="JDB144" s="251"/>
      <c r="JDC144" s="251"/>
      <c r="JDD144" s="251"/>
      <c r="JDE144" s="251"/>
      <c r="JDF144" s="251"/>
      <c r="JDG144" s="251"/>
      <c r="JDH144" s="251"/>
      <c r="JDI144" s="251"/>
      <c r="JDJ144" s="251"/>
      <c r="JDK144" s="251"/>
      <c r="JDL144" s="251"/>
      <c r="JDM144" s="251"/>
      <c r="JDN144" s="251"/>
      <c r="JDO144" s="251"/>
      <c r="JDP144" s="251"/>
      <c r="JDQ144" s="251"/>
      <c r="JDR144" s="251"/>
      <c r="JDS144" s="251"/>
      <c r="JDT144" s="251"/>
      <c r="JDU144" s="251"/>
      <c r="JDV144" s="251"/>
      <c r="JDW144" s="251"/>
      <c r="JDX144" s="251"/>
      <c r="JDY144" s="251"/>
      <c r="JDZ144" s="251"/>
      <c r="JEA144" s="251"/>
      <c r="JEB144" s="251"/>
      <c r="JEC144" s="251"/>
      <c r="JED144" s="251"/>
      <c r="JEE144" s="251"/>
      <c r="JEF144" s="251"/>
      <c r="JEG144" s="251"/>
      <c r="JEH144" s="251"/>
      <c r="JEI144" s="251"/>
      <c r="JEJ144" s="251"/>
      <c r="JEK144" s="251"/>
      <c r="JEL144" s="251"/>
      <c r="JEM144" s="251"/>
      <c r="JEN144" s="251"/>
      <c r="JEO144" s="251"/>
      <c r="JEP144" s="251"/>
      <c r="JEQ144" s="251"/>
      <c r="JER144" s="251"/>
      <c r="JES144" s="251"/>
      <c r="JET144" s="251"/>
      <c r="JEU144" s="251"/>
      <c r="JEV144" s="251"/>
      <c r="JEW144" s="251"/>
      <c r="JEX144" s="251"/>
      <c r="JEY144" s="251"/>
      <c r="JEZ144" s="251"/>
      <c r="JFA144" s="251"/>
      <c r="JFB144" s="251"/>
      <c r="JFC144" s="251"/>
      <c r="JFD144" s="251"/>
      <c r="JFE144" s="251"/>
      <c r="JFF144" s="251"/>
      <c r="JFG144" s="251"/>
      <c r="JFH144" s="251"/>
      <c r="JFI144" s="251"/>
      <c r="JFJ144" s="251"/>
      <c r="JFK144" s="251"/>
      <c r="JFL144" s="251"/>
      <c r="JFM144" s="251"/>
      <c r="JFN144" s="251"/>
      <c r="JFO144" s="251"/>
      <c r="JFP144" s="251"/>
      <c r="JFQ144" s="251"/>
      <c r="JFR144" s="251"/>
      <c r="JFS144" s="251"/>
      <c r="JFT144" s="251"/>
      <c r="JFU144" s="251"/>
      <c r="JFV144" s="251"/>
      <c r="JFW144" s="251"/>
      <c r="JFX144" s="251"/>
      <c r="JFY144" s="251"/>
      <c r="JFZ144" s="251"/>
      <c r="JGA144" s="251"/>
      <c r="JGB144" s="251"/>
      <c r="JGC144" s="251"/>
      <c r="JGD144" s="251"/>
      <c r="JGE144" s="251"/>
      <c r="JGF144" s="251"/>
      <c r="JGG144" s="251"/>
      <c r="JGH144" s="251"/>
      <c r="JGI144" s="251"/>
      <c r="JGJ144" s="251"/>
      <c r="JGK144" s="251"/>
      <c r="JGL144" s="251"/>
      <c r="JGM144" s="251"/>
      <c r="JGN144" s="251"/>
      <c r="JGO144" s="251"/>
      <c r="JGP144" s="251"/>
      <c r="JGQ144" s="251"/>
      <c r="JGR144" s="251"/>
      <c r="JGS144" s="251"/>
      <c r="JGT144" s="251"/>
      <c r="JGU144" s="251"/>
      <c r="JGV144" s="251"/>
      <c r="JGW144" s="251"/>
      <c r="JGX144" s="251"/>
      <c r="JGY144" s="251"/>
      <c r="JGZ144" s="251"/>
      <c r="JHA144" s="251"/>
      <c r="JHB144" s="251"/>
      <c r="JHC144" s="251"/>
      <c r="JHD144" s="251"/>
      <c r="JHE144" s="251"/>
      <c r="JHF144" s="251"/>
      <c r="JHG144" s="251"/>
      <c r="JHH144" s="251"/>
      <c r="JHI144" s="251"/>
      <c r="JHJ144" s="251"/>
      <c r="JHK144" s="251"/>
      <c r="JHL144" s="251"/>
      <c r="JHM144" s="251"/>
      <c r="JHN144" s="251"/>
      <c r="JHO144" s="251"/>
      <c r="JHP144" s="251"/>
      <c r="JHQ144" s="251"/>
      <c r="JHR144" s="251"/>
      <c r="JHS144" s="251"/>
      <c r="JHT144" s="251"/>
      <c r="JHU144" s="251"/>
      <c r="JHV144" s="251"/>
      <c r="JHW144" s="251"/>
      <c r="JHX144" s="251"/>
      <c r="JHY144" s="251"/>
      <c r="JHZ144" s="251"/>
      <c r="JIA144" s="251"/>
      <c r="JIB144" s="251"/>
      <c r="JIC144" s="251"/>
      <c r="JID144" s="251"/>
      <c r="JIE144" s="251"/>
      <c r="JIF144" s="251"/>
      <c r="JIG144" s="251"/>
      <c r="JIH144" s="251"/>
      <c r="JII144" s="251"/>
      <c r="JIJ144" s="251"/>
      <c r="JIK144" s="251"/>
      <c r="JIL144" s="251"/>
      <c r="JIM144" s="251"/>
      <c r="JIN144" s="251"/>
      <c r="JIO144" s="251"/>
      <c r="JIP144" s="251"/>
      <c r="JIQ144" s="251"/>
      <c r="JIR144" s="251"/>
      <c r="JIS144" s="251"/>
      <c r="JIT144" s="251"/>
      <c r="JIU144" s="251"/>
      <c r="JIV144" s="251"/>
      <c r="JIW144" s="251"/>
      <c r="JIX144" s="251"/>
      <c r="JIY144" s="251"/>
      <c r="JIZ144" s="251"/>
      <c r="JJA144" s="251"/>
      <c r="JJB144" s="251"/>
      <c r="JJC144" s="251"/>
      <c r="JJD144" s="251"/>
      <c r="JJE144" s="251"/>
      <c r="JJF144" s="251"/>
      <c r="JJG144" s="251"/>
      <c r="JJH144" s="251"/>
      <c r="JJI144" s="251"/>
      <c r="JJJ144" s="251"/>
      <c r="JJK144" s="251"/>
      <c r="JJL144" s="251"/>
      <c r="JJM144" s="251"/>
      <c r="JJN144" s="251"/>
      <c r="JJO144" s="251"/>
      <c r="JJP144" s="251"/>
      <c r="JJQ144" s="251"/>
      <c r="JJR144" s="251"/>
      <c r="JJS144" s="251"/>
      <c r="JJT144" s="251"/>
      <c r="JJU144" s="251"/>
      <c r="JJV144" s="251"/>
      <c r="JJW144" s="251"/>
      <c r="JJX144" s="251"/>
      <c r="JJY144" s="251"/>
      <c r="JJZ144" s="251"/>
      <c r="JKA144" s="251"/>
      <c r="JKB144" s="251"/>
      <c r="JKC144" s="251"/>
      <c r="JKD144" s="251"/>
      <c r="JKE144" s="251"/>
      <c r="JKF144" s="251"/>
      <c r="JKG144" s="251"/>
      <c r="JKH144" s="251"/>
      <c r="JKI144" s="251"/>
      <c r="JKJ144" s="251"/>
      <c r="JKK144" s="251"/>
      <c r="JKL144" s="251"/>
      <c r="JKM144" s="251"/>
      <c r="JKN144" s="251"/>
      <c r="JKO144" s="251"/>
      <c r="JKP144" s="251"/>
      <c r="JKQ144" s="251"/>
      <c r="JKR144" s="251"/>
      <c r="JKS144" s="251"/>
      <c r="JKT144" s="251"/>
      <c r="JKU144" s="251"/>
      <c r="JKV144" s="251"/>
      <c r="JKW144" s="251"/>
      <c r="JKX144" s="251"/>
      <c r="JKY144" s="251"/>
      <c r="JKZ144" s="251"/>
      <c r="JLA144" s="251"/>
      <c r="JLB144" s="251"/>
      <c r="JLC144" s="251"/>
      <c r="JLD144" s="251"/>
      <c r="JLE144" s="251"/>
      <c r="JLF144" s="251"/>
      <c r="JLG144" s="251"/>
      <c r="JLH144" s="251"/>
      <c r="JLI144" s="251"/>
      <c r="JLJ144" s="251"/>
      <c r="JLK144" s="251"/>
      <c r="JLL144" s="251"/>
      <c r="JLM144" s="251"/>
      <c r="JLN144" s="251"/>
      <c r="JLO144" s="251"/>
      <c r="JLP144" s="251"/>
      <c r="JLQ144" s="251"/>
      <c r="JLR144" s="251"/>
      <c r="JLS144" s="251"/>
      <c r="JLT144" s="251"/>
      <c r="JLU144" s="251"/>
      <c r="JLV144" s="251"/>
      <c r="JLW144" s="251"/>
      <c r="JLX144" s="251"/>
      <c r="JLY144" s="251"/>
      <c r="JLZ144" s="251"/>
      <c r="JMA144" s="251"/>
      <c r="JMB144" s="251"/>
      <c r="JMC144" s="251"/>
      <c r="JMD144" s="251"/>
      <c r="JME144" s="251"/>
      <c r="JMF144" s="251"/>
      <c r="JMG144" s="251"/>
      <c r="JMH144" s="251"/>
      <c r="JMI144" s="251"/>
      <c r="JMJ144" s="251"/>
      <c r="JMK144" s="251"/>
      <c r="JML144" s="251"/>
      <c r="JMM144" s="251"/>
      <c r="JMN144" s="251"/>
      <c r="JMO144" s="251"/>
      <c r="JMP144" s="251"/>
      <c r="JMQ144" s="251"/>
      <c r="JMR144" s="251"/>
      <c r="JMS144" s="251"/>
      <c r="JMT144" s="251"/>
      <c r="JMU144" s="251"/>
      <c r="JMV144" s="251"/>
      <c r="JMW144" s="251"/>
      <c r="JMX144" s="251"/>
      <c r="JMY144" s="251"/>
      <c r="JMZ144" s="251"/>
      <c r="JNA144" s="251"/>
      <c r="JNB144" s="251"/>
      <c r="JNC144" s="251"/>
      <c r="JND144" s="251"/>
      <c r="JNE144" s="251"/>
      <c r="JNF144" s="251"/>
      <c r="JNG144" s="251"/>
      <c r="JNH144" s="251"/>
      <c r="JNI144" s="251"/>
      <c r="JNJ144" s="251"/>
      <c r="JNK144" s="251"/>
      <c r="JNL144" s="251"/>
      <c r="JNM144" s="251"/>
      <c r="JNN144" s="251"/>
      <c r="JNO144" s="251"/>
      <c r="JNP144" s="251"/>
      <c r="JNQ144" s="251"/>
      <c r="JNR144" s="251"/>
      <c r="JNS144" s="251"/>
      <c r="JNT144" s="251"/>
      <c r="JNU144" s="251"/>
      <c r="JNV144" s="251"/>
      <c r="JNW144" s="251"/>
      <c r="JNX144" s="251"/>
      <c r="JNY144" s="251"/>
      <c r="JNZ144" s="251"/>
      <c r="JOA144" s="251"/>
      <c r="JOB144" s="251"/>
      <c r="JOC144" s="251"/>
      <c r="JOD144" s="251"/>
      <c r="JOE144" s="251"/>
      <c r="JOF144" s="251"/>
      <c r="JOG144" s="251"/>
      <c r="JOH144" s="251"/>
      <c r="JOI144" s="251"/>
      <c r="JOJ144" s="251"/>
      <c r="JOK144" s="251"/>
      <c r="JOL144" s="251"/>
      <c r="JOM144" s="251"/>
      <c r="JON144" s="251"/>
      <c r="JOO144" s="251"/>
      <c r="JOP144" s="251"/>
      <c r="JOQ144" s="251"/>
      <c r="JOR144" s="251"/>
      <c r="JOS144" s="251"/>
      <c r="JOT144" s="251"/>
      <c r="JOU144" s="251"/>
      <c r="JOV144" s="251"/>
      <c r="JOW144" s="251"/>
      <c r="JOX144" s="251"/>
      <c r="JOY144" s="251"/>
      <c r="JOZ144" s="251"/>
      <c r="JPA144" s="251"/>
      <c r="JPB144" s="251"/>
      <c r="JPC144" s="251"/>
      <c r="JPD144" s="251"/>
      <c r="JPE144" s="251"/>
      <c r="JPF144" s="251"/>
      <c r="JPG144" s="251"/>
      <c r="JPH144" s="251"/>
      <c r="JPI144" s="251"/>
      <c r="JPJ144" s="251"/>
      <c r="JPK144" s="251"/>
      <c r="JPL144" s="251"/>
      <c r="JPM144" s="251"/>
      <c r="JPN144" s="251"/>
      <c r="JPO144" s="251"/>
      <c r="JPP144" s="251"/>
      <c r="JPQ144" s="251"/>
      <c r="JPR144" s="251"/>
      <c r="JPS144" s="251"/>
      <c r="JPT144" s="251"/>
      <c r="JPU144" s="251"/>
      <c r="JPV144" s="251"/>
      <c r="JPW144" s="251"/>
      <c r="JPX144" s="251"/>
      <c r="JPY144" s="251"/>
      <c r="JPZ144" s="251"/>
      <c r="JQA144" s="251"/>
      <c r="JQB144" s="251"/>
      <c r="JQC144" s="251"/>
      <c r="JQD144" s="251"/>
      <c r="JQE144" s="251"/>
      <c r="JQF144" s="251"/>
      <c r="JQG144" s="251"/>
      <c r="JQH144" s="251"/>
      <c r="JQI144" s="251"/>
      <c r="JQJ144" s="251"/>
      <c r="JQK144" s="251"/>
      <c r="JQL144" s="251"/>
      <c r="JQM144" s="251"/>
      <c r="JQN144" s="251"/>
      <c r="JQO144" s="251"/>
      <c r="JQP144" s="251"/>
      <c r="JQQ144" s="251"/>
      <c r="JQR144" s="251"/>
      <c r="JQS144" s="251"/>
      <c r="JQT144" s="251"/>
      <c r="JQU144" s="251"/>
      <c r="JQV144" s="251"/>
      <c r="JQW144" s="251"/>
      <c r="JQX144" s="251"/>
      <c r="JQY144" s="251"/>
      <c r="JQZ144" s="251"/>
      <c r="JRA144" s="251"/>
      <c r="JRB144" s="251"/>
      <c r="JRC144" s="251"/>
      <c r="JRD144" s="251"/>
      <c r="JRE144" s="251"/>
      <c r="JRF144" s="251"/>
      <c r="JRG144" s="251"/>
      <c r="JRH144" s="251"/>
      <c r="JRI144" s="251"/>
      <c r="JRJ144" s="251"/>
      <c r="JRK144" s="251"/>
      <c r="JRL144" s="251"/>
      <c r="JRM144" s="251"/>
      <c r="JRN144" s="251"/>
      <c r="JRO144" s="251"/>
      <c r="JRP144" s="251"/>
      <c r="JRQ144" s="251"/>
      <c r="JRR144" s="251"/>
      <c r="JRS144" s="251"/>
      <c r="JRT144" s="251"/>
      <c r="JRU144" s="251"/>
      <c r="JRV144" s="251"/>
      <c r="JRW144" s="251"/>
      <c r="JRX144" s="251"/>
      <c r="JRY144" s="251"/>
      <c r="JRZ144" s="251"/>
      <c r="JSA144" s="251"/>
      <c r="JSB144" s="251"/>
      <c r="JSC144" s="251"/>
      <c r="JSD144" s="251"/>
      <c r="JSE144" s="251"/>
      <c r="JSF144" s="251"/>
      <c r="JSG144" s="251"/>
      <c r="JSH144" s="251"/>
      <c r="JSI144" s="251"/>
      <c r="JSJ144" s="251"/>
      <c r="JSK144" s="251"/>
      <c r="JSL144" s="251"/>
      <c r="JSM144" s="251"/>
      <c r="JSN144" s="251"/>
      <c r="JSO144" s="251"/>
      <c r="JSP144" s="251"/>
      <c r="JSQ144" s="251"/>
      <c r="JSR144" s="251"/>
      <c r="JSS144" s="251"/>
      <c r="JST144" s="251"/>
      <c r="JSU144" s="251"/>
      <c r="JSV144" s="251"/>
      <c r="JSW144" s="251"/>
      <c r="JSX144" s="251"/>
      <c r="JSY144" s="251"/>
      <c r="JSZ144" s="251"/>
      <c r="JTA144" s="251"/>
      <c r="JTB144" s="251"/>
      <c r="JTC144" s="251"/>
      <c r="JTD144" s="251"/>
      <c r="JTE144" s="251"/>
      <c r="JTF144" s="251"/>
      <c r="JTG144" s="251"/>
      <c r="JTH144" s="251"/>
      <c r="JTI144" s="251"/>
      <c r="JTJ144" s="251"/>
      <c r="JTK144" s="251"/>
      <c r="JTL144" s="251"/>
      <c r="JTM144" s="251"/>
      <c r="JTN144" s="251"/>
      <c r="JTO144" s="251"/>
      <c r="JTP144" s="251"/>
      <c r="JTQ144" s="251"/>
      <c r="JTR144" s="251"/>
      <c r="JTS144" s="251"/>
      <c r="JTT144" s="251"/>
      <c r="JTU144" s="251"/>
      <c r="JTV144" s="251"/>
      <c r="JTW144" s="251"/>
      <c r="JTX144" s="251"/>
      <c r="JTY144" s="251"/>
      <c r="JTZ144" s="251"/>
      <c r="JUA144" s="251"/>
      <c r="JUB144" s="251"/>
      <c r="JUC144" s="251"/>
      <c r="JUD144" s="251"/>
      <c r="JUE144" s="251"/>
      <c r="JUF144" s="251"/>
      <c r="JUG144" s="251"/>
      <c r="JUH144" s="251"/>
      <c r="JUI144" s="251"/>
      <c r="JUJ144" s="251"/>
      <c r="JUK144" s="251"/>
      <c r="JUL144" s="251"/>
      <c r="JUM144" s="251"/>
      <c r="JUN144" s="251"/>
      <c r="JUO144" s="251"/>
      <c r="JUP144" s="251"/>
      <c r="JUQ144" s="251"/>
      <c r="JUR144" s="251"/>
      <c r="JUS144" s="251"/>
      <c r="JUT144" s="251"/>
      <c r="JUU144" s="251"/>
      <c r="JUV144" s="251"/>
      <c r="JUW144" s="251"/>
      <c r="JUX144" s="251"/>
      <c r="JUY144" s="251"/>
      <c r="JUZ144" s="251"/>
      <c r="JVA144" s="251"/>
      <c r="JVB144" s="251"/>
      <c r="JVC144" s="251"/>
      <c r="JVD144" s="251"/>
      <c r="JVE144" s="251"/>
      <c r="JVF144" s="251"/>
      <c r="JVG144" s="251"/>
      <c r="JVH144" s="251"/>
      <c r="JVI144" s="251"/>
      <c r="JVJ144" s="251"/>
      <c r="JVK144" s="251"/>
      <c r="JVL144" s="251"/>
      <c r="JVM144" s="251"/>
      <c r="JVN144" s="251"/>
      <c r="JVO144" s="251"/>
      <c r="JVP144" s="251"/>
      <c r="JVQ144" s="251"/>
      <c r="JVR144" s="251"/>
      <c r="JVS144" s="251"/>
      <c r="JVT144" s="251"/>
      <c r="JVU144" s="251"/>
      <c r="JVV144" s="251"/>
      <c r="JVW144" s="251"/>
      <c r="JVX144" s="251"/>
      <c r="JVY144" s="251"/>
      <c r="JVZ144" s="251"/>
      <c r="JWA144" s="251"/>
      <c r="JWB144" s="251"/>
      <c r="JWC144" s="251"/>
      <c r="JWD144" s="251"/>
      <c r="JWE144" s="251"/>
      <c r="JWF144" s="251"/>
      <c r="JWG144" s="251"/>
      <c r="JWH144" s="251"/>
      <c r="JWI144" s="251"/>
      <c r="JWJ144" s="251"/>
      <c r="JWK144" s="251"/>
      <c r="JWL144" s="251"/>
      <c r="JWM144" s="251"/>
      <c r="JWN144" s="251"/>
      <c r="JWO144" s="251"/>
      <c r="JWP144" s="251"/>
      <c r="JWQ144" s="251"/>
      <c r="JWR144" s="251"/>
      <c r="JWS144" s="251"/>
      <c r="JWT144" s="251"/>
      <c r="JWU144" s="251"/>
      <c r="JWV144" s="251"/>
      <c r="JWW144" s="251"/>
      <c r="JWX144" s="251"/>
      <c r="JWY144" s="251"/>
      <c r="JWZ144" s="251"/>
      <c r="JXA144" s="251"/>
      <c r="JXB144" s="251"/>
      <c r="JXC144" s="251"/>
      <c r="JXD144" s="251"/>
      <c r="JXE144" s="251"/>
      <c r="JXF144" s="251"/>
      <c r="JXG144" s="251"/>
      <c r="JXH144" s="251"/>
      <c r="JXI144" s="251"/>
      <c r="JXJ144" s="251"/>
      <c r="JXK144" s="251"/>
      <c r="JXL144" s="251"/>
      <c r="JXM144" s="251"/>
      <c r="JXN144" s="251"/>
      <c r="JXO144" s="251"/>
      <c r="JXP144" s="251"/>
      <c r="JXQ144" s="251"/>
      <c r="JXR144" s="251"/>
      <c r="JXS144" s="251"/>
      <c r="JXT144" s="251"/>
      <c r="JXU144" s="251"/>
      <c r="JXV144" s="251"/>
      <c r="JXW144" s="251"/>
      <c r="JXX144" s="251"/>
      <c r="JXY144" s="251"/>
      <c r="JXZ144" s="251"/>
      <c r="JYA144" s="251"/>
      <c r="JYB144" s="251"/>
      <c r="JYC144" s="251"/>
      <c r="JYD144" s="251"/>
      <c r="JYE144" s="251"/>
      <c r="JYF144" s="251"/>
      <c r="JYG144" s="251"/>
      <c r="JYH144" s="251"/>
      <c r="JYI144" s="251"/>
      <c r="JYJ144" s="251"/>
      <c r="JYK144" s="251"/>
      <c r="JYL144" s="251"/>
      <c r="JYM144" s="251"/>
      <c r="JYN144" s="251"/>
      <c r="JYO144" s="251"/>
      <c r="JYP144" s="251"/>
      <c r="JYQ144" s="251"/>
      <c r="JYR144" s="251"/>
      <c r="JYS144" s="251"/>
      <c r="JYT144" s="251"/>
      <c r="JYU144" s="251"/>
      <c r="JYV144" s="251"/>
      <c r="JYW144" s="251"/>
      <c r="JYX144" s="251"/>
      <c r="JYY144" s="251"/>
      <c r="JYZ144" s="251"/>
      <c r="JZA144" s="251"/>
      <c r="JZB144" s="251"/>
      <c r="JZC144" s="251"/>
      <c r="JZD144" s="251"/>
      <c r="JZE144" s="251"/>
      <c r="JZF144" s="251"/>
      <c r="JZG144" s="251"/>
      <c r="JZH144" s="251"/>
      <c r="JZI144" s="251"/>
      <c r="JZJ144" s="251"/>
      <c r="JZK144" s="251"/>
      <c r="JZL144" s="251"/>
      <c r="JZM144" s="251"/>
      <c r="JZN144" s="251"/>
      <c r="JZO144" s="251"/>
      <c r="JZP144" s="251"/>
      <c r="JZQ144" s="251"/>
      <c r="JZR144" s="251"/>
      <c r="JZS144" s="251"/>
      <c r="JZT144" s="251"/>
      <c r="JZU144" s="251"/>
      <c r="JZV144" s="251"/>
      <c r="JZW144" s="251"/>
      <c r="JZX144" s="251"/>
      <c r="JZY144" s="251"/>
      <c r="JZZ144" s="251"/>
      <c r="KAA144" s="251"/>
      <c r="KAB144" s="251"/>
      <c r="KAC144" s="251"/>
      <c r="KAD144" s="251"/>
      <c r="KAE144" s="251"/>
      <c r="KAF144" s="251"/>
      <c r="KAG144" s="251"/>
      <c r="KAH144" s="251"/>
      <c r="KAI144" s="251"/>
      <c r="KAJ144" s="251"/>
      <c r="KAK144" s="251"/>
      <c r="KAL144" s="251"/>
      <c r="KAM144" s="251"/>
      <c r="KAN144" s="251"/>
      <c r="KAO144" s="251"/>
      <c r="KAP144" s="251"/>
      <c r="KAQ144" s="251"/>
      <c r="KAR144" s="251"/>
      <c r="KAS144" s="251"/>
      <c r="KAT144" s="251"/>
      <c r="KAU144" s="251"/>
      <c r="KAV144" s="251"/>
      <c r="KAW144" s="251"/>
      <c r="KAX144" s="251"/>
      <c r="KAY144" s="251"/>
      <c r="KAZ144" s="251"/>
      <c r="KBA144" s="251"/>
      <c r="KBB144" s="251"/>
      <c r="KBC144" s="251"/>
      <c r="KBD144" s="251"/>
      <c r="KBE144" s="251"/>
      <c r="KBF144" s="251"/>
      <c r="KBG144" s="251"/>
      <c r="KBH144" s="251"/>
      <c r="KBI144" s="251"/>
      <c r="KBJ144" s="251"/>
      <c r="KBK144" s="251"/>
      <c r="KBL144" s="251"/>
      <c r="KBM144" s="251"/>
      <c r="KBN144" s="251"/>
      <c r="KBO144" s="251"/>
      <c r="KBP144" s="251"/>
      <c r="KBQ144" s="251"/>
      <c r="KBR144" s="251"/>
      <c r="KBS144" s="251"/>
      <c r="KBT144" s="251"/>
      <c r="KBU144" s="251"/>
      <c r="KBV144" s="251"/>
      <c r="KBW144" s="251"/>
      <c r="KBX144" s="251"/>
      <c r="KBY144" s="251"/>
      <c r="KBZ144" s="251"/>
      <c r="KCA144" s="251"/>
      <c r="KCB144" s="251"/>
      <c r="KCC144" s="251"/>
      <c r="KCD144" s="251"/>
      <c r="KCE144" s="251"/>
      <c r="KCF144" s="251"/>
      <c r="KCG144" s="251"/>
      <c r="KCH144" s="251"/>
      <c r="KCI144" s="251"/>
      <c r="KCJ144" s="251"/>
      <c r="KCK144" s="251"/>
      <c r="KCL144" s="251"/>
      <c r="KCM144" s="251"/>
      <c r="KCN144" s="251"/>
      <c r="KCO144" s="251"/>
      <c r="KCP144" s="251"/>
      <c r="KCQ144" s="251"/>
      <c r="KCR144" s="251"/>
      <c r="KCS144" s="251"/>
      <c r="KCT144" s="251"/>
      <c r="KCU144" s="251"/>
      <c r="KCV144" s="251"/>
      <c r="KCW144" s="251"/>
      <c r="KCX144" s="251"/>
      <c r="KCY144" s="251"/>
      <c r="KCZ144" s="251"/>
      <c r="KDA144" s="251"/>
      <c r="KDB144" s="251"/>
      <c r="KDC144" s="251"/>
      <c r="KDD144" s="251"/>
      <c r="KDE144" s="251"/>
      <c r="KDF144" s="251"/>
      <c r="KDG144" s="251"/>
      <c r="KDH144" s="251"/>
      <c r="KDI144" s="251"/>
      <c r="KDJ144" s="251"/>
      <c r="KDK144" s="251"/>
      <c r="KDL144" s="251"/>
      <c r="KDM144" s="251"/>
      <c r="KDN144" s="251"/>
      <c r="KDO144" s="251"/>
      <c r="KDP144" s="251"/>
      <c r="KDQ144" s="251"/>
      <c r="KDR144" s="251"/>
      <c r="KDS144" s="251"/>
      <c r="KDT144" s="251"/>
      <c r="KDU144" s="251"/>
      <c r="KDV144" s="251"/>
      <c r="KDW144" s="251"/>
      <c r="KDX144" s="251"/>
      <c r="KDY144" s="251"/>
      <c r="KDZ144" s="251"/>
      <c r="KEA144" s="251"/>
      <c r="KEB144" s="251"/>
      <c r="KEC144" s="251"/>
      <c r="KED144" s="251"/>
      <c r="KEE144" s="251"/>
      <c r="KEF144" s="251"/>
      <c r="KEG144" s="251"/>
      <c r="KEH144" s="251"/>
      <c r="KEI144" s="251"/>
      <c r="KEJ144" s="251"/>
      <c r="KEK144" s="251"/>
      <c r="KEL144" s="251"/>
      <c r="KEM144" s="251"/>
      <c r="KEN144" s="251"/>
      <c r="KEO144" s="251"/>
      <c r="KEP144" s="251"/>
      <c r="KEQ144" s="251"/>
      <c r="KER144" s="251"/>
      <c r="KES144" s="251"/>
      <c r="KET144" s="251"/>
      <c r="KEU144" s="251"/>
      <c r="KEV144" s="251"/>
      <c r="KEW144" s="251"/>
      <c r="KEX144" s="251"/>
      <c r="KEY144" s="251"/>
      <c r="KEZ144" s="251"/>
      <c r="KFA144" s="251"/>
      <c r="KFB144" s="251"/>
      <c r="KFC144" s="251"/>
      <c r="KFD144" s="251"/>
      <c r="KFE144" s="251"/>
      <c r="KFF144" s="251"/>
      <c r="KFG144" s="251"/>
      <c r="KFH144" s="251"/>
      <c r="KFI144" s="251"/>
      <c r="KFJ144" s="251"/>
      <c r="KFK144" s="251"/>
      <c r="KFL144" s="251"/>
      <c r="KFM144" s="251"/>
      <c r="KFN144" s="251"/>
      <c r="KFO144" s="251"/>
      <c r="KFP144" s="251"/>
      <c r="KFQ144" s="251"/>
      <c r="KFR144" s="251"/>
      <c r="KFS144" s="251"/>
      <c r="KFT144" s="251"/>
      <c r="KFU144" s="251"/>
      <c r="KFV144" s="251"/>
      <c r="KFW144" s="251"/>
      <c r="KFX144" s="251"/>
      <c r="KFY144" s="251"/>
      <c r="KFZ144" s="251"/>
      <c r="KGA144" s="251"/>
      <c r="KGB144" s="251"/>
      <c r="KGC144" s="251"/>
      <c r="KGD144" s="251"/>
      <c r="KGE144" s="251"/>
      <c r="KGF144" s="251"/>
      <c r="KGG144" s="251"/>
      <c r="KGH144" s="251"/>
      <c r="KGI144" s="251"/>
      <c r="KGJ144" s="251"/>
      <c r="KGK144" s="251"/>
      <c r="KGL144" s="251"/>
      <c r="KGM144" s="251"/>
      <c r="KGN144" s="251"/>
      <c r="KGO144" s="251"/>
      <c r="KGP144" s="251"/>
      <c r="KGQ144" s="251"/>
      <c r="KGR144" s="251"/>
      <c r="KGS144" s="251"/>
      <c r="KGT144" s="251"/>
      <c r="KGU144" s="251"/>
      <c r="KGV144" s="251"/>
      <c r="KGW144" s="251"/>
      <c r="KGX144" s="251"/>
      <c r="KGY144" s="251"/>
      <c r="KGZ144" s="251"/>
      <c r="KHA144" s="251"/>
      <c r="KHB144" s="251"/>
      <c r="KHC144" s="251"/>
      <c r="KHD144" s="251"/>
      <c r="KHE144" s="251"/>
      <c r="KHF144" s="251"/>
      <c r="KHG144" s="251"/>
      <c r="KHH144" s="251"/>
      <c r="KHI144" s="251"/>
      <c r="KHJ144" s="251"/>
      <c r="KHK144" s="251"/>
      <c r="KHL144" s="251"/>
      <c r="KHM144" s="251"/>
      <c r="KHN144" s="251"/>
      <c r="KHO144" s="251"/>
      <c r="KHP144" s="251"/>
      <c r="KHQ144" s="251"/>
      <c r="KHR144" s="251"/>
      <c r="KHS144" s="251"/>
      <c r="KHT144" s="251"/>
      <c r="KHU144" s="251"/>
      <c r="KHV144" s="251"/>
      <c r="KHW144" s="251"/>
      <c r="KHX144" s="251"/>
      <c r="KHY144" s="251"/>
      <c r="KHZ144" s="251"/>
      <c r="KIA144" s="251"/>
      <c r="KIB144" s="251"/>
      <c r="KIC144" s="251"/>
      <c r="KID144" s="251"/>
      <c r="KIE144" s="251"/>
      <c r="KIF144" s="251"/>
      <c r="KIG144" s="251"/>
      <c r="KIH144" s="251"/>
      <c r="KII144" s="251"/>
      <c r="KIJ144" s="251"/>
      <c r="KIK144" s="251"/>
      <c r="KIL144" s="251"/>
      <c r="KIM144" s="251"/>
      <c r="KIN144" s="251"/>
      <c r="KIO144" s="251"/>
      <c r="KIP144" s="251"/>
      <c r="KIQ144" s="251"/>
      <c r="KIR144" s="251"/>
      <c r="KIS144" s="251"/>
      <c r="KIT144" s="251"/>
      <c r="KIU144" s="251"/>
      <c r="KIV144" s="251"/>
      <c r="KIW144" s="251"/>
      <c r="KIX144" s="251"/>
      <c r="KIY144" s="251"/>
      <c r="KIZ144" s="251"/>
      <c r="KJA144" s="251"/>
      <c r="KJB144" s="251"/>
      <c r="KJC144" s="251"/>
      <c r="KJD144" s="251"/>
      <c r="KJE144" s="251"/>
      <c r="KJF144" s="251"/>
      <c r="KJG144" s="251"/>
      <c r="KJH144" s="251"/>
      <c r="KJI144" s="251"/>
      <c r="KJJ144" s="251"/>
      <c r="KJK144" s="251"/>
      <c r="KJL144" s="251"/>
      <c r="KJM144" s="251"/>
      <c r="KJN144" s="251"/>
      <c r="KJO144" s="251"/>
      <c r="KJP144" s="251"/>
      <c r="KJQ144" s="251"/>
      <c r="KJR144" s="251"/>
      <c r="KJS144" s="251"/>
      <c r="KJT144" s="251"/>
      <c r="KJU144" s="251"/>
      <c r="KJV144" s="251"/>
      <c r="KJW144" s="251"/>
      <c r="KJX144" s="251"/>
      <c r="KJY144" s="251"/>
      <c r="KJZ144" s="251"/>
      <c r="KKA144" s="251"/>
      <c r="KKB144" s="251"/>
      <c r="KKC144" s="251"/>
      <c r="KKD144" s="251"/>
      <c r="KKE144" s="251"/>
      <c r="KKF144" s="251"/>
      <c r="KKG144" s="251"/>
      <c r="KKH144" s="251"/>
      <c r="KKI144" s="251"/>
      <c r="KKJ144" s="251"/>
      <c r="KKK144" s="251"/>
      <c r="KKL144" s="251"/>
      <c r="KKM144" s="251"/>
      <c r="KKN144" s="251"/>
      <c r="KKO144" s="251"/>
      <c r="KKP144" s="251"/>
      <c r="KKQ144" s="251"/>
      <c r="KKR144" s="251"/>
      <c r="KKS144" s="251"/>
      <c r="KKT144" s="251"/>
      <c r="KKU144" s="251"/>
      <c r="KKV144" s="251"/>
      <c r="KKW144" s="251"/>
      <c r="KKX144" s="251"/>
      <c r="KKY144" s="251"/>
      <c r="KKZ144" s="251"/>
      <c r="KLA144" s="251"/>
      <c r="KLB144" s="251"/>
      <c r="KLC144" s="251"/>
      <c r="KLD144" s="251"/>
      <c r="KLE144" s="251"/>
      <c r="KLF144" s="251"/>
      <c r="KLG144" s="251"/>
      <c r="KLH144" s="251"/>
      <c r="KLI144" s="251"/>
      <c r="KLJ144" s="251"/>
      <c r="KLK144" s="251"/>
      <c r="KLL144" s="251"/>
      <c r="KLM144" s="251"/>
      <c r="KLN144" s="251"/>
      <c r="KLO144" s="251"/>
      <c r="KLP144" s="251"/>
      <c r="KLQ144" s="251"/>
      <c r="KLR144" s="251"/>
      <c r="KLS144" s="251"/>
      <c r="KLT144" s="251"/>
      <c r="KLU144" s="251"/>
      <c r="KLV144" s="251"/>
      <c r="KLW144" s="251"/>
      <c r="KLX144" s="251"/>
      <c r="KLY144" s="251"/>
      <c r="KLZ144" s="251"/>
      <c r="KMA144" s="251"/>
      <c r="KMB144" s="251"/>
      <c r="KMC144" s="251"/>
      <c r="KMD144" s="251"/>
      <c r="KME144" s="251"/>
      <c r="KMF144" s="251"/>
      <c r="KMG144" s="251"/>
      <c r="KMH144" s="251"/>
      <c r="KMI144" s="251"/>
      <c r="KMJ144" s="251"/>
      <c r="KMK144" s="251"/>
      <c r="KML144" s="251"/>
      <c r="KMM144" s="251"/>
      <c r="KMN144" s="251"/>
      <c r="KMO144" s="251"/>
      <c r="KMP144" s="251"/>
      <c r="KMQ144" s="251"/>
      <c r="KMR144" s="251"/>
      <c r="KMS144" s="251"/>
      <c r="KMT144" s="251"/>
      <c r="KMU144" s="251"/>
      <c r="KMV144" s="251"/>
      <c r="KMW144" s="251"/>
      <c r="KMX144" s="251"/>
      <c r="KMY144" s="251"/>
      <c r="KMZ144" s="251"/>
      <c r="KNA144" s="251"/>
      <c r="KNB144" s="251"/>
      <c r="KNC144" s="251"/>
      <c r="KND144" s="251"/>
      <c r="KNE144" s="251"/>
      <c r="KNF144" s="251"/>
      <c r="KNG144" s="251"/>
      <c r="KNH144" s="251"/>
      <c r="KNI144" s="251"/>
      <c r="KNJ144" s="251"/>
      <c r="KNK144" s="251"/>
      <c r="KNL144" s="251"/>
      <c r="KNM144" s="251"/>
      <c r="KNN144" s="251"/>
      <c r="KNO144" s="251"/>
      <c r="KNP144" s="251"/>
      <c r="KNQ144" s="251"/>
      <c r="KNR144" s="251"/>
      <c r="KNS144" s="251"/>
      <c r="KNT144" s="251"/>
      <c r="KNU144" s="251"/>
      <c r="KNV144" s="251"/>
      <c r="KNW144" s="251"/>
      <c r="KNX144" s="251"/>
      <c r="KNY144" s="251"/>
      <c r="KNZ144" s="251"/>
      <c r="KOA144" s="251"/>
      <c r="KOB144" s="251"/>
      <c r="KOC144" s="251"/>
      <c r="KOD144" s="251"/>
      <c r="KOE144" s="251"/>
      <c r="KOF144" s="251"/>
      <c r="KOG144" s="251"/>
      <c r="KOH144" s="251"/>
      <c r="KOI144" s="251"/>
      <c r="KOJ144" s="251"/>
      <c r="KOK144" s="251"/>
      <c r="KOL144" s="251"/>
      <c r="KOM144" s="251"/>
      <c r="KON144" s="251"/>
      <c r="KOO144" s="251"/>
      <c r="KOP144" s="251"/>
      <c r="KOQ144" s="251"/>
      <c r="KOR144" s="251"/>
      <c r="KOS144" s="251"/>
      <c r="KOT144" s="251"/>
      <c r="KOU144" s="251"/>
      <c r="KOV144" s="251"/>
      <c r="KOW144" s="251"/>
      <c r="KOX144" s="251"/>
      <c r="KOY144" s="251"/>
      <c r="KOZ144" s="251"/>
      <c r="KPA144" s="251"/>
      <c r="KPB144" s="251"/>
      <c r="KPC144" s="251"/>
      <c r="KPD144" s="251"/>
      <c r="KPE144" s="251"/>
      <c r="KPF144" s="251"/>
      <c r="KPG144" s="251"/>
      <c r="KPH144" s="251"/>
      <c r="KPI144" s="251"/>
      <c r="KPJ144" s="251"/>
      <c r="KPK144" s="251"/>
      <c r="KPL144" s="251"/>
      <c r="KPM144" s="251"/>
      <c r="KPN144" s="251"/>
      <c r="KPO144" s="251"/>
      <c r="KPP144" s="251"/>
      <c r="KPQ144" s="251"/>
      <c r="KPR144" s="251"/>
      <c r="KPS144" s="251"/>
      <c r="KPT144" s="251"/>
      <c r="KPU144" s="251"/>
      <c r="KPV144" s="251"/>
      <c r="KPW144" s="251"/>
      <c r="KPX144" s="251"/>
      <c r="KPY144" s="251"/>
      <c r="KPZ144" s="251"/>
      <c r="KQA144" s="251"/>
      <c r="KQB144" s="251"/>
      <c r="KQC144" s="251"/>
      <c r="KQD144" s="251"/>
      <c r="KQE144" s="251"/>
      <c r="KQF144" s="251"/>
      <c r="KQG144" s="251"/>
      <c r="KQH144" s="251"/>
      <c r="KQI144" s="251"/>
      <c r="KQJ144" s="251"/>
      <c r="KQK144" s="251"/>
      <c r="KQL144" s="251"/>
      <c r="KQM144" s="251"/>
      <c r="KQN144" s="251"/>
      <c r="KQO144" s="251"/>
      <c r="KQP144" s="251"/>
      <c r="KQQ144" s="251"/>
      <c r="KQR144" s="251"/>
      <c r="KQS144" s="251"/>
      <c r="KQT144" s="251"/>
      <c r="KQU144" s="251"/>
      <c r="KQV144" s="251"/>
      <c r="KQW144" s="251"/>
      <c r="KQX144" s="251"/>
      <c r="KQY144" s="251"/>
      <c r="KQZ144" s="251"/>
      <c r="KRA144" s="251"/>
      <c r="KRB144" s="251"/>
      <c r="KRC144" s="251"/>
      <c r="KRD144" s="251"/>
      <c r="KRE144" s="251"/>
      <c r="KRF144" s="251"/>
      <c r="KRG144" s="251"/>
      <c r="KRH144" s="251"/>
      <c r="KRI144" s="251"/>
      <c r="KRJ144" s="251"/>
      <c r="KRK144" s="251"/>
      <c r="KRL144" s="251"/>
      <c r="KRM144" s="251"/>
      <c r="KRN144" s="251"/>
      <c r="KRO144" s="251"/>
      <c r="KRP144" s="251"/>
      <c r="KRQ144" s="251"/>
      <c r="KRR144" s="251"/>
      <c r="KRS144" s="251"/>
      <c r="KRT144" s="251"/>
      <c r="KRU144" s="251"/>
      <c r="KRV144" s="251"/>
      <c r="KRW144" s="251"/>
      <c r="KRX144" s="251"/>
      <c r="KRY144" s="251"/>
      <c r="KRZ144" s="251"/>
      <c r="KSA144" s="251"/>
      <c r="KSB144" s="251"/>
      <c r="KSC144" s="251"/>
      <c r="KSD144" s="251"/>
      <c r="KSE144" s="251"/>
      <c r="KSF144" s="251"/>
      <c r="KSG144" s="251"/>
      <c r="KSH144" s="251"/>
      <c r="KSI144" s="251"/>
      <c r="KSJ144" s="251"/>
      <c r="KSK144" s="251"/>
      <c r="KSL144" s="251"/>
      <c r="KSM144" s="251"/>
      <c r="KSN144" s="251"/>
      <c r="KSO144" s="251"/>
      <c r="KSP144" s="251"/>
      <c r="KSQ144" s="251"/>
      <c r="KSR144" s="251"/>
      <c r="KSS144" s="251"/>
      <c r="KST144" s="251"/>
      <c r="KSU144" s="251"/>
      <c r="KSV144" s="251"/>
      <c r="KSW144" s="251"/>
      <c r="KSX144" s="251"/>
      <c r="KSY144" s="251"/>
      <c r="KSZ144" s="251"/>
      <c r="KTA144" s="251"/>
      <c r="KTB144" s="251"/>
      <c r="KTC144" s="251"/>
      <c r="KTD144" s="251"/>
      <c r="KTE144" s="251"/>
      <c r="KTF144" s="251"/>
      <c r="KTG144" s="251"/>
      <c r="KTH144" s="251"/>
      <c r="KTI144" s="251"/>
      <c r="KTJ144" s="251"/>
      <c r="KTK144" s="251"/>
      <c r="KTL144" s="251"/>
      <c r="KTM144" s="251"/>
      <c r="KTN144" s="251"/>
      <c r="KTO144" s="251"/>
      <c r="KTP144" s="251"/>
      <c r="KTQ144" s="251"/>
      <c r="KTR144" s="251"/>
      <c r="KTS144" s="251"/>
      <c r="KTT144" s="251"/>
      <c r="KTU144" s="251"/>
      <c r="KTV144" s="251"/>
      <c r="KTW144" s="251"/>
      <c r="KTX144" s="251"/>
      <c r="KTY144" s="251"/>
      <c r="KTZ144" s="251"/>
      <c r="KUA144" s="251"/>
      <c r="KUB144" s="251"/>
      <c r="KUC144" s="251"/>
      <c r="KUD144" s="251"/>
      <c r="KUE144" s="251"/>
      <c r="KUF144" s="251"/>
      <c r="KUG144" s="251"/>
      <c r="KUH144" s="251"/>
      <c r="KUI144" s="251"/>
      <c r="KUJ144" s="251"/>
      <c r="KUK144" s="251"/>
      <c r="KUL144" s="251"/>
      <c r="KUM144" s="251"/>
      <c r="KUN144" s="251"/>
      <c r="KUO144" s="251"/>
      <c r="KUP144" s="251"/>
      <c r="KUQ144" s="251"/>
      <c r="KUR144" s="251"/>
      <c r="KUS144" s="251"/>
      <c r="KUT144" s="251"/>
      <c r="KUU144" s="251"/>
      <c r="KUV144" s="251"/>
      <c r="KUW144" s="251"/>
      <c r="KUX144" s="251"/>
      <c r="KUY144" s="251"/>
      <c r="KUZ144" s="251"/>
      <c r="KVA144" s="251"/>
      <c r="KVB144" s="251"/>
      <c r="KVC144" s="251"/>
      <c r="KVD144" s="251"/>
      <c r="KVE144" s="251"/>
      <c r="KVF144" s="251"/>
      <c r="KVG144" s="251"/>
      <c r="KVH144" s="251"/>
      <c r="KVI144" s="251"/>
      <c r="KVJ144" s="251"/>
      <c r="KVK144" s="251"/>
      <c r="KVL144" s="251"/>
      <c r="KVM144" s="251"/>
      <c r="KVN144" s="251"/>
      <c r="KVO144" s="251"/>
      <c r="KVP144" s="251"/>
      <c r="KVQ144" s="251"/>
      <c r="KVR144" s="251"/>
      <c r="KVS144" s="251"/>
      <c r="KVT144" s="251"/>
      <c r="KVU144" s="251"/>
      <c r="KVV144" s="251"/>
      <c r="KVW144" s="251"/>
      <c r="KVX144" s="251"/>
      <c r="KVY144" s="251"/>
      <c r="KVZ144" s="251"/>
      <c r="KWA144" s="251"/>
      <c r="KWB144" s="251"/>
      <c r="KWC144" s="251"/>
      <c r="KWD144" s="251"/>
      <c r="KWE144" s="251"/>
      <c r="KWF144" s="251"/>
      <c r="KWG144" s="251"/>
      <c r="KWH144" s="251"/>
      <c r="KWI144" s="251"/>
      <c r="KWJ144" s="251"/>
      <c r="KWK144" s="251"/>
      <c r="KWL144" s="251"/>
      <c r="KWM144" s="251"/>
      <c r="KWN144" s="251"/>
      <c r="KWO144" s="251"/>
      <c r="KWP144" s="251"/>
      <c r="KWQ144" s="251"/>
      <c r="KWR144" s="251"/>
      <c r="KWS144" s="251"/>
      <c r="KWT144" s="251"/>
      <c r="KWU144" s="251"/>
      <c r="KWV144" s="251"/>
      <c r="KWW144" s="251"/>
      <c r="KWX144" s="251"/>
      <c r="KWY144" s="251"/>
      <c r="KWZ144" s="251"/>
      <c r="KXA144" s="251"/>
      <c r="KXB144" s="251"/>
      <c r="KXC144" s="251"/>
      <c r="KXD144" s="251"/>
      <c r="KXE144" s="251"/>
      <c r="KXF144" s="251"/>
      <c r="KXG144" s="251"/>
      <c r="KXH144" s="251"/>
      <c r="KXI144" s="251"/>
      <c r="KXJ144" s="251"/>
      <c r="KXK144" s="251"/>
      <c r="KXL144" s="251"/>
      <c r="KXM144" s="251"/>
      <c r="KXN144" s="251"/>
      <c r="KXO144" s="251"/>
      <c r="KXP144" s="251"/>
      <c r="KXQ144" s="251"/>
      <c r="KXR144" s="251"/>
      <c r="KXS144" s="251"/>
      <c r="KXT144" s="251"/>
      <c r="KXU144" s="251"/>
      <c r="KXV144" s="251"/>
      <c r="KXW144" s="251"/>
      <c r="KXX144" s="251"/>
      <c r="KXY144" s="251"/>
      <c r="KXZ144" s="251"/>
      <c r="KYA144" s="251"/>
      <c r="KYB144" s="251"/>
      <c r="KYC144" s="251"/>
      <c r="KYD144" s="251"/>
      <c r="KYE144" s="251"/>
      <c r="KYF144" s="251"/>
      <c r="KYG144" s="251"/>
      <c r="KYH144" s="251"/>
      <c r="KYI144" s="251"/>
      <c r="KYJ144" s="251"/>
      <c r="KYK144" s="251"/>
      <c r="KYL144" s="251"/>
      <c r="KYM144" s="251"/>
      <c r="KYN144" s="251"/>
      <c r="KYO144" s="251"/>
      <c r="KYP144" s="251"/>
      <c r="KYQ144" s="251"/>
      <c r="KYR144" s="251"/>
      <c r="KYS144" s="251"/>
      <c r="KYT144" s="251"/>
      <c r="KYU144" s="251"/>
      <c r="KYV144" s="251"/>
      <c r="KYW144" s="251"/>
      <c r="KYX144" s="251"/>
      <c r="KYY144" s="251"/>
      <c r="KYZ144" s="251"/>
      <c r="KZA144" s="251"/>
      <c r="KZB144" s="251"/>
      <c r="KZC144" s="251"/>
      <c r="KZD144" s="251"/>
      <c r="KZE144" s="251"/>
      <c r="KZF144" s="251"/>
      <c r="KZG144" s="251"/>
      <c r="KZH144" s="251"/>
      <c r="KZI144" s="251"/>
      <c r="KZJ144" s="251"/>
      <c r="KZK144" s="251"/>
      <c r="KZL144" s="251"/>
      <c r="KZM144" s="251"/>
      <c r="KZN144" s="251"/>
      <c r="KZO144" s="251"/>
      <c r="KZP144" s="251"/>
      <c r="KZQ144" s="251"/>
      <c r="KZR144" s="251"/>
      <c r="KZS144" s="251"/>
      <c r="KZT144" s="251"/>
      <c r="KZU144" s="251"/>
      <c r="KZV144" s="251"/>
      <c r="KZW144" s="251"/>
      <c r="KZX144" s="251"/>
      <c r="KZY144" s="251"/>
      <c r="KZZ144" s="251"/>
      <c r="LAA144" s="251"/>
      <c r="LAB144" s="251"/>
      <c r="LAC144" s="251"/>
      <c r="LAD144" s="251"/>
      <c r="LAE144" s="251"/>
      <c r="LAF144" s="251"/>
      <c r="LAG144" s="251"/>
      <c r="LAH144" s="251"/>
      <c r="LAI144" s="251"/>
      <c r="LAJ144" s="251"/>
      <c r="LAK144" s="251"/>
      <c r="LAL144" s="251"/>
      <c r="LAM144" s="251"/>
      <c r="LAN144" s="251"/>
      <c r="LAO144" s="251"/>
      <c r="LAP144" s="251"/>
      <c r="LAQ144" s="251"/>
      <c r="LAR144" s="251"/>
      <c r="LAS144" s="251"/>
      <c r="LAT144" s="251"/>
      <c r="LAU144" s="251"/>
      <c r="LAV144" s="251"/>
      <c r="LAW144" s="251"/>
      <c r="LAX144" s="251"/>
      <c r="LAY144" s="251"/>
      <c r="LAZ144" s="251"/>
      <c r="LBA144" s="251"/>
      <c r="LBB144" s="251"/>
      <c r="LBC144" s="251"/>
      <c r="LBD144" s="251"/>
      <c r="LBE144" s="251"/>
      <c r="LBF144" s="251"/>
      <c r="LBG144" s="251"/>
      <c r="LBH144" s="251"/>
      <c r="LBI144" s="251"/>
      <c r="LBJ144" s="251"/>
      <c r="LBK144" s="251"/>
      <c r="LBL144" s="251"/>
      <c r="LBM144" s="251"/>
      <c r="LBN144" s="251"/>
      <c r="LBO144" s="251"/>
      <c r="LBP144" s="251"/>
      <c r="LBQ144" s="251"/>
      <c r="LBR144" s="251"/>
      <c r="LBS144" s="251"/>
      <c r="LBT144" s="251"/>
      <c r="LBU144" s="251"/>
      <c r="LBV144" s="251"/>
      <c r="LBW144" s="251"/>
      <c r="LBX144" s="251"/>
      <c r="LBY144" s="251"/>
      <c r="LBZ144" s="251"/>
      <c r="LCA144" s="251"/>
      <c r="LCB144" s="251"/>
      <c r="LCC144" s="251"/>
      <c r="LCD144" s="251"/>
      <c r="LCE144" s="251"/>
      <c r="LCF144" s="251"/>
      <c r="LCG144" s="251"/>
      <c r="LCH144" s="251"/>
      <c r="LCI144" s="251"/>
      <c r="LCJ144" s="251"/>
      <c r="LCK144" s="251"/>
      <c r="LCL144" s="251"/>
      <c r="LCM144" s="251"/>
      <c r="LCN144" s="251"/>
      <c r="LCO144" s="251"/>
      <c r="LCP144" s="251"/>
      <c r="LCQ144" s="251"/>
      <c r="LCR144" s="251"/>
      <c r="LCS144" s="251"/>
      <c r="LCT144" s="251"/>
      <c r="LCU144" s="251"/>
      <c r="LCV144" s="251"/>
      <c r="LCW144" s="251"/>
      <c r="LCX144" s="251"/>
      <c r="LCY144" s="251"/>
      <c r="LCZ144" s="251"/>
      <c r="LDA144" s="251"/>
      <c r="LDB144" s="251"/>
      <c r="LDC144" s="251"/>
      <c r="LDD144" s="251"/>
      <c r="LDE144" s="251"/>
      <c r="LDF144" s="251"/>
      <c r="LDG144" s="251"/>
      <c r="LDH144" s="251"/>
      <c r="LDI144" s="251"/>
      <c r="LDJ144" s="251"/>
      <c r="LDK144" s="251"/>
      <c r="LDL144" s="251"/>
      <c r="LDM144" s="251"/>
      <c r="LDN144" s="251"/>
      <c r="LDO144" s="251"/>
      <c r="LDP144" s="251"/>
      <c r="LDQ144" s="251"/>
      <c r="LDR144" s="251"/>
      <c r="LDS144" s="251"/>
      <c r="LDT144" s="251"/>
      <c r="LDU144" s="251"/>
      <c r="LDV144" s="251"/>
      <c r="LDW144" s="251"/>
      <c r="LDX144" s="251"/>
      <c r="LDY144" s="251"/>
      <c r="LDZ144" s="251"/>
      <c r="LEA144" s="251"/>
      <c r="LEB144" s="251"/>
      <c r="LEC144" s="251"/>
      <c r="LED144" s="251"/>
      <c r="LEE144" s="251"/>
      <c r="LEF144" s="251"/>
      <c r="LEG144" s="251"/>
      <c r="LEH144" s="251"/>
      <c r="LEI144" s="251"/>
      <c r="LEJ144" s="251"/>
      <c r="LEK144" s="251"/>
      <c r="LEL144" s="251"/>
      <c r="LEM144" s="251"/>
      <c r="LEN144" s="251"/>
      <c r="LEO144" s="251"/>
      <c r="LEP144" s="251"/>
      <c r="LEQ144" s="251"/>
      <c r="LER144" s="251"/>
      <c r="LES144" s="251"/>
      <c r="LET144" s="251"/>
      <c r="LEU144" s="251"/>
      <c r="LEV144" s="251"/>
      <c r="LEW144" s="251"/>
      <c r="LEX144" s="251"/>
      <c r="LEY144" s="251"/>
      <c r="LEZ144" s="251"/>
      <c r="LFA144" s="251"/>
      <c r="LFB144" s="251"/>
      <c r="LFC144" s="251"/>
      <c r="LFD144" s="251"/>
      <c r="LFE144" s="251"/>
      <c r="LFF144" s="251"/>
      <c r="LFG144" s="251"/>
      <c r="LFH144" s="251"/>
      <c r="LFI144" s="251"/>
      <c r="LFJ144" s="251"/>
      <c r="LFK144" s="251"/>
      <c r="LFL144" s="251"/>
      <c r="LFM144" s="251"/>
      <c r="LFN144" s="251"/>
      <c r="LFO144" s="251"/>
      <c r="LFP144" s="251"/>
      <c r="LFQ144" s="251"/>
      <c r="LFR144" s="251"/>
      <c r="LFS144" s="251"/>
      <c r="LFT144" s="251"/>
      <c r="LFU144" s="251"/>
      <c r="LFV144" s="251"/>
      <c r="LFW144" s="251"/>
      <c r="LFX144" s="251"/>
      <c r="LFY144" s="251"/>
      <c r="LFZ144" s="251"/>
      <c r="LGA144" s="251"/>
      <c r="LGB144" s="251"/>
      <c r="LGC144" s="251"/>
      <c r="LGD144" s="251"/>
      <c r="LGE144" s="251"/>
      <c r="LGF144" s="251"/>
      <c r="LGG144" s="251"/>
      <c r="LGH144" s="251"/>
      <c r="LGI144" s="251"/>
      <c r="LGJ144" s="251"/>
      <c r="LGK144" s="251"/>
      <c r="LGL144" s="251"/>
      <c r="LGM144" s="251"/>
      <c r="LGN144" s="251"/>
      <c r="LGO144" s="251"/>
      <c r="LGP144" s="251"/>
      <c r="LGQ144" s="251"/>
      <c r="LGR144" s="251"/>
      <c r="LGS144" s="251"/>
      <c r="LGT144" s="251"/>
      <c r="LGU144" s="251"/>
      <c r="LGV144" s="251"/>
      <c r="LGW144" s="251"/>
      <c r="LGX144" s="251"/>
      <c r="LGY144" s="251"/>
      <c r="LGZ144" s="251"/>
      <c r="LHA144" s="251"/>
      <c r="LHB144" s="251"/>
      <c r="LHC144" s="251"/>
      <c r="LHD144" s="251"/>
      <c r="LHE144" s="251"/>
      <c r="LHF144" s="251"/>
      <c r="LHG144" s="251"/>
      <c r="LHH144" s="251"/>
      <c r="LHI144" s="251"/>
      <c r="LHJ144" s="251"/>
      <c r="LHK144" s="251"/>
      <c r="LHL144" s="251"/>
      <c r="LHM144" s="251"/>
      <c r="LHN144" s="251"/>
      <c r="LHO144" s="251"/>
      <c r="LHP144" s="251"/>
      <c r="LHQ144" s="251"/>
      <c r="LHR144" s="251"/>
      <c r="LHS144" s="251"/>
      <c r="LHT144" s="251"/>
      <c r="LHU144" s="251"/>
      <c r="LHV144" s="251"/>
      <c r="LHW144" s="251"/>
      <c r="LHX144" s="251"/>
      <c r="LHY144" s="251"/>
      <c r="LHZ144" s="251"/>
      <c r="LIA144" s="251"/>
      <c r="LIB144" s="251"/>
      <c r="LIC144" s="251"/>
      <c r="LID144" s="251"/>
      <c r="LIE144" s="251"/>
      <c r="LIF144" s="251"/>
      <c r="LIG144" s="251"/>
      <c r="LIH144" s="251"/>
      <c r="LII144" s="251"/>
      <c r="LIJ144" s="251"/>
      <c r="LIK144" s="251"/>
      <c r="LIL144" s="251"/>
      <c r="LIM144" s="251"/>
      <c r="LIN144" s="251"/>
      <c r="LIO144" s="251"/>
      <c r="LIP144" s="251"/>
      <c r="LIQ144" s="251"/>
      <c r="LIR144" s="251"/>
      <c r="LIS144" s="251"/>
      <c r="LIT144" s="251"/>
      <c r="LIU144" s="251"/>
      <c r="LIV144" s="251"/>
      <c r="LIW144" s="251"/>
      <c r="LIX144" s="251"/>
      <c r="LIY144" s="251"/>
      <c r="LIZ144" s="251"/>
      <c r="LJA144" s="251"/>
      <c r="LJB144" s="251"/>
      <c r="LJC144" s="251"/>
      <c r="LJD144" s="251"/>
      <c r="LJE144" s="251"/>
      <c r="LJF144" s="251"/>
      <c r="LJG144" s="251"/>
      <c r="LJH144" s="251"/>
      <c r="LJI144" s="251"/>
      <c r="LJJ144" s="251"/>
      <c r="LJK144" s="251"/>
      <c r="LJL144" s="251"/>
      <c r="LJM144" s="251"/>
      <c r="LJN144" s="251"/>
      <c r="LJO144" s="251"/>
      <c r="LJP144" s="251"/>
      <c r="LJQ144" s="251"/>
      <c r="LJR144" s="251"/>
      <c r="LJS144" s="251"/>
      <c r="LJT144" s="251"/>
      <c r="LJU144" s="251"/>
      <c r="LJV144" s="251"/>
      <c r="LJW144" s="251"/>
      <c r="LJX144" s="251"/>
      <c r="LJY144" s="251"/>
      <c r="LJZ144" s="251"/>
      <c r="LKA144" s="251"/>
      <c r="LKB144" s="251"/>
      <c r="LKC144" s="251"/>
      <c r="LKD144" s="251"/>
      <c r="LKE144" s="251"/>
      <c r="LKF144" s="251"/>
      <c r="LKG144" s="251"/>
      <c r="LKH144" s="251"/>
      <c r="LKI144" s="251"/>
      <c r="LKJ144" s="251"/>
      <c r="LKK144" s="251"/>
      <c r="LKL144" s="251"/>
      <c r="LKM144" s="251"/>
      <c r="LKN144" s="251"/>
      <c r="LKO144" s="251"/>
      <c r="LKP144" s="251"/>
      <c r="LKQ144" s="251"/>
      <c r="LKR144" s="251"/>
      <c r="LKS144" s="251"/>
      <c r="LKT144" s="251"/>
      <c r="LKU144" s="251"/>
      <c r="LKV144" s="251"/>
      <c r="LKW144" s="251"/>
      <c r="LKX144" s="251"/>
      <c r="LKY144" s="251"/>
      <c r="LKZ144" s="251"/>
      <c r="LLA144" s="251"/>
      <c r="LLB144" s="251"/>
      <c r="LLC144" s="251"/>
      <c r="LLD144" s="251"/>
      <c r="LLE144" s="251"/>
      <c r="LLF144" s="251"/>
      <c r="LLG144" s="251"/>
      <c r="LLH144" s="251"/>
      <c r="LLI144" s="251"/>
      <c r="LLJ144" s="251"/>
      <c r="LLK144" s="251"/>
      <c r="LLL144" s="251"/>
      <c r="LLM144" s="251"/>
      <c r="LLN144" s="251"/>
      <c r="LLO144" s="251"/>
      <c r="LLP144" s="251"/>
      <c r="LLQ144" s="251"/>
      <c r="LLR144" s="251"/>
      <c r="LLS144" s="251"/>
      <c r="LLT144" s="251"/>
      <c r="LLU144" s="251"/>
      <c r="LLV144" s="251"/>
      <c r="LLW144" s="251"/>
      <c r="LLX144" s="251"/>
      <c r="LLY144" s="251"/>
      <c r="LLZ144" s="251"/>
      <c r="LMA144" s="251"/>
      <c r="LMB144" s="251"/>
      <c r="LMC144" s="251"/>
      <c r="LMD144" s="251"/>
      <c r="LME144" s="251"/>
      <c r="LMF144" s="251"/>
      <c r="LMG144" s="251"/>
      <c r="LMH144" s="251"/>
      <c r="LMI144" s="251"/>
      <c r="LMJ144" s="251"/>
      <c r="LMK144" s="251"/>
      <c r="LML144" s="251"/>
      <c r="LMM144" s="251"/>
      <c r="LMN144" s="251"/>
      <c r="LMO144" s="251"/>
      <c r="LMP144" s="251"/>
      <c r="LMQ144" s="251"/>
      <c r="LMR144" s="251"/>
      <c r="LMS144" s="251"/>
      <c r="LMT144" s="251"/>
      <c r="LMU144" s="251"/>
      <c r="LMV144" s="251"/>
      <c r="LMW144" s="251"/>
      <c r="LMX144" s="251"/>
      <c r="LMY144" s="251"/>
      <c r="LMZ144" s="251"/>
      <c r="LNA144" s="251"/>
      <c r="LNB144" s="251"/>
      <c r="LNC144" s="251"/>
      <c r="LND144" s="251"/>
      <c r="LNE144" s="251"/>
      <c r="LNF144" s="251"/>
      <c r="LNG144" s="251"/>
      <c r="LNH144" s="251"/>
      <c r="LNI144" s="251"/>
      <c r="LNJ144" s="251"/>
      <c r="LNK144" s="251"/>
      <c r="LNL144" s="251"/>
      <c r="LNM144" s="251"/>
      <c r="LNN144" s="251"/>
      <c r="LNO144" s="251"/>
      <c r="LNP144" s="251"/>
      <c r="LNQ144" s="251"/>
      <c r="LNR144" s="251"/>
      <c r="LNS144" s="251"/>
      <c r="LNT144" s="251"/>
      <c r="LNU144" s="251"/>
      <c r="LNV144" s="251"/>
      <c r="LNW144" s="251"/>
      <c r="LNX144" s="251"/>
      <c r="LNY144" s="251"/>
      <c r="LNZ144" s="251"/>
      <c r="LOA144" s="251"/>
      <c r="LOB144" s="251"/>
      <c r="LOC144" s="251"/>
      <c r="LOD144" s="251"/>
      <c r="LOE144" s="251"/>
      <c r="LOF144" s="251"/>
      <c r="LOG144" s="251"/>
      <c r="LOH144" s="251"/>
      <c r="LOI144" s="251"/>
      <c r="LOJ144" s="251"/>
      <c r="LOK144" s="251"/>
      <c r="LOL144" s="251"/>
      <c r="LOM144" s="251"/>
      <c r="LON144" s="251"/>
      <c r="LOO144" s="251"/>
      <c r="LOP144" s="251"/>
      <c r="LOQ144" s="251"/>
      <c r="LOR144" s="251"/>
      <c r="LOS144" s="251"/>
      <c r="LOT144" s="251"/>
      <c r="LOU144" s="251"/>
      <c r="LOV144" s="251"/>
      <c r="LOW144" s="251"/>
      <c r="LOX144" s="251"/>
      <c r="LOY144" s="251"/>
      <c r="LOZ144" s="251"/>
      <c r="LPA144" s="251"/>
      <c r="LPB144" s="251"/>
      <c r="LPC144" s="251"/>
      <c r="LPD144" s="251"/>
      <c r="LPE144" s="251"/>
      <c r="LPF144" s="251"/>
      <c r="LPG144" s="251"/>
      <c r="LPH144" s="251"/>
      <c r="LPI144" s="251"/>
      <c r="LPJ144" s="251"/>
      <c r="LPK144" s="251"/>
      <c r="LPL144" s="251"/>
      <c r="LPM144" s="251"/>
      <c r="LPN144" s="251"/>
      <c r="LPO144" s="251"/>
      <c r="LPP144" s="251"/>
      <c r="LPQ144" s="251"/>
      <c r="LPR144" s="251"/>
      <c r="LPS144" s="251"/>
      <c r="LPT144" s="251"/>
      <c r="LPU144" s="251"/>
      <c r="LPV144" s="251"/>
      <c r="LPW144" s="251"/>
      <c r="LPX144" s="251"/>
      <c r="LPY144" s="251"/>
      <c r="LPZ144" s="251"/>
      <c r="LQA144" s="251"/>
      <c r="LQB144" s="251"/>
      <c r="LQC144" s="251"/>
      <c r="LQD144" s="251"/>
      <c r="LQE144" s="251"/>
      <c r="LQF144" s="251"/>
      <c r="LQG144" s="251"/>
      <c r="LQH144" s="251"/>
      <c r="LQI144" s="251"/>
      <c r="LQJ144" s="251"/>
      <c r="LQK144" s="251"/>
      <c r="LQL144" s="251"/>
      <c r="LQM144" s="251"/>
      <c r="LQN144" s="251"/>
      <c r="LQO144" s="251"/>
      <c r="LQP144" s="251"/>
      <c r="LQQ144" s="251"/>
      <c r="LQR144" s="251"/>
      <c r="LQS144" s="251"/>
      <c r="LQT144" s="251"/>
      <c r="LQU144" s="251"/>
      <c r="LQV144" s="251"/>
      <c r="LQW144" s="251"/>
      <c r="LQX144" s="251"/>
      <c r="LQY144" s="251"/>
      <c r="LQZ144" s="251"/>
      <c r="LRA144" s="251"/>
      <c r="LRB144" s="251"/>
      <c r="LRC144" s="251"/>
      <c r="LRD144" s="251"/>
      <c r="LRE144" s="251"/>
      <c r="LRF144" s="251"/>
      <c r="LRG144" s="251"/>
      <c r="LRH144" s="251"/>
      <c r="LRI144" s="251"/>
      <c r="LRJ144" s="251"/>
      <c r="LRK144" s="251"/>
      <c r="LRL144" s="251"/>
      <c r="LRM144" s="251"/>
      <c r="LRN144" s="251"/>
      <c r="LRO144" s="251"/>
      <c r="LRP144" s="251"/>
      <c r="LRQ144" s="251"/>
      <c r="LRR144" s="251"/>
      <c r="LRS144" s="251"/>
      <c r="LRT144" s="251"/>
      <c r="LRU144" s="251"/>
      <c r="LRV144" s="251"/>
      <c r="LRW144" s="251"/>
      <c r="LRX144" s="251"/>
      <c r="LRY144" s="251"/>
      <c r="LRZ144" s="251"/>
      <c r="LSA144" s="251"/>
      <c r="LSB144" s="251"/>
      <c r="LSC144" s="251"/>
      <c r="LSD144" s="251"/>
      <c r="LSE144" s="251"/>
      <c r="LSF144" s="251"/>
      <c r="LSG144" s="251"/>
      <c r="LSH144" s="251"/>
      <c r="LSI144" s="251"/>
      <c r="LSJ144" s="251"/>
      <c r="LSK144" s="251"/>
      <c r="LSL144" s="251"/>
      <c r="LSM144" s="251"/>
      <c r="LSN144" s="251"/>
      <c r="LSO144" s="251"/>
      <c r="LSP144" s="251"/>
      <c r="LSQ144" s="251"/>
      <c r="LSR144" s="251"/>
      <c r="LSS144" s="251"/>
      <c r="LST144" s="251"/>
      <c r="LSU144" s="251"/>
      <c r="LSV144" s="251"/>
      <c r="LSW144" s="251"/>
      <c r="LSX144" s="251"/>
      <c r="LSY144" s="251"/>
      <c r="LSZ144" s="251"/>
      <c r="LTA144" s="251"/>
      <c r="LTB144" s="251"/>
      <c r="LTC144" s="251"/>
      <c r="LTD144" s="251"/>
      <c r="LTE144" s="251"/>
      <c r="LTF144" s="251"/>
      <c r="LTG144" s="251"/>
      <c r="LTH144" s="251"/>
      <c r="LTI144" s="251"/>
      <c r="LTJ144" s="251"/>
      <c r="LTK144" s="251"/>
      <c r="LTL144" s="251"/>
      <c r="LTM144" s="251"/>
      <c r="LTN144" s="251"/>
      <c r="LTO144" s="251"/>
      <c r="LTP144" s="251"/>
      <c r="LTQ144" s="251"/>
      <c r="LTR144" s="251"/>
      <c r="LTS144" s="251"/>
      <c r="LTT144" s="251"/>
      <c r="LTU144" s="251"/>
      <c r="LTV144" s="251"/>
      <c r="LTW144" s="251"/>
      <c r="LTX144" s="251"/>
      <c r="LTY144" s="251"/>
      <c r="LTZ144" s="251"/>
      <c r="LUA144" s="251"/>
      <c r="LUB144" s="251"/>
      <c r="LUC144" s="251"/>
      <c r="LUD144" s="251"/>
      <c r="LUE144" s="251"/>
      <c r="LUF144" s="251"/>
      <c r="LUG144" s="251"/>
      <c r="LUH144" s="251"/>
      <c r="LUI144" s="251"/>
      <c r="LUJ144" s="251"/>
      <c r="LUK144" s="251"/>
      <c r="LUL144" s="251"/>
      <c r="LUM144" s="251"/>
      <c r="LUN144" s="251"/>
      <c r="LUO144" s="251"/>
      <c r="LUP144" s="251"/>
      <c r="LUQ144" s="251"/>
      <c r="LUR144" s="251"/>
      <c r="LUS144" s="251"/>
      <c r="LUT144" s="251"/>
      <c r="LUU144" s="251"/>
      <c r="LUV144" s="251"/>
      <c r="LUW144" s="251"/>
      <c r="LUX144" s="251"/>
      <c r="LUY144" s="251"/>
      <c r="LUZ144" s="251"/>
      <c r="LVA144" s="251"/>
      <c r="LVB144" s="251"/>
      <c r="LVC144" s="251"/>
      <c r="LVD144" s="251"/>
      <c r="LVE144" s="251"/>
      <c r="LVF144" s="251"/>
      <c r="LVG144" s="251"/>
      <c r="LVH144" s="251"/>
      <c r="LVI144" s="251"/>
      <c r="LVJ144" s="251"/>
      <c r="LVK144" s="251"/>
      <c r="LVL144" s="251"/>
      <c r="LVM144" s="251"/>
      <c r="LVN144" s="251"/>
      <c r="LVO144" s="251"/>
      <c r="LVP144" s="251"/>
      <c r="LVQ144" s="251"/>
      <c r="LVR144" s="251"/>
      <c r="LVS144" s="251"/>
      <c r="LVT144" s="251"/>
      <c r="LVU144" s="251"/>
      <c r="LVV144" s="251"/>
      <c r="LVW144" s="251"/>
      <c r="LVX144" s="251"/>
      <c r="LVY144" s="251"/>
      <c r="LVZ144" s="251"/>
      <c r="LWA144" s="251"/>
      <c r="LWB144" s="251"/>
      <c r="LWC144" s="251"/>
      <c r="LWD144" s="251"/>
      <c r="LWE144" s="251"/>
      <c r="LWF144" s="251"/>
      <c r="LWG144" s="251"/>
      <c r="LWH144" s="251"/>
      <c r="LWI144" s="251"/>
      <c r="LWJ144" s="251"/>
      <c r="LWK144" s="251"/>
      <c r="LWL144" s="251"/>
      <c r="LWM144" s="251"/>
      <c r="LWN144" s="251"/>
      <c r="LWO144" s="251"/>
      <c r="LWP144" s="251"/>
      <c r="LWQ144" s="251"/>
      <c r="LWR144" s="251"/>
      <c r="LWS144" s="251"/>
      <c r="LWT144" s="251"/>
      <c r="LWU144" s="251"/>
      <c r="LWV144" s="251"/>
      <c r="LWW144" s="251"/>
      <c r="LWX144" s="251"/>
      <c r="LWY144" s="251"/>
      <c r="LWZ144" s="251"/>
      <c r="LXA144" s="251"/>
      <c r="LXB144" s="251"/>
      <c r="LXC144" s="251"/>
      <c r="LXD144" s="251"/>
      <c r="LXE144" s="251"/>
      <c r="LXF144" s="251"/>
      <c r="LXG144" s="251"/>
      <c r="LXH144" s="251"/>
      <c r="LXI144" s="251"/>
      <c r="LXJ144" s="251"/>
      <c r="LXK144" s="251"/>
      <c r="LXL144" s="251"/>
      <c r="LXM144" s="251"/>
      <c r="LXN144" s="251"/>
      <c r="LXO144" s="251"/>
      <c r="LXP144" s="251"/>
      <c r="LXQ144" s="251"/>
      <c r="LXR144" s="251"/>
      <c r="LXS144" s="251"/>
      <c r="LXT144" s="251"/>
      <c r="LXU144" s="251"/>
      <c r="LXV144" s="251"/>
      <c r="LXW144" s="251"/>
      <c r="LXX144" s="251"/>
      <c r="LXY144" s="251"/>
      <c r="LXZ144" s="251"/>
      <c r="LYA144" s="251"/>
      <c r="LYB144" s="251"/>
      <c r="LYC144" s="251"/>
      <c r="LYD144" s="251"/>
      <c r="LYE144" s="251"/>
      <c r="LYF144" s="251"/>
      <c r="LYG144" s="251"/>
      <c r="LYH144" s="251"/>
      <c r="LYI144" s="251"/>
      <c r="LYJ144" s="251"/>
      <c r="LYK144" s="251"/>
      <c r="LYL144" s="251"/>
      <c r="LYM144" s="251"/>
      <c r="LYN144" s="251"/>
      <c r="LYO144" s="251"/>
      <c r="LYP144" s="251"/>
      <c r="LYQ144" s="251"/>
      <c r="LYR144" s="251"/>
      <c r="LYS144" s="251"/>
      <c r="LYT144" s="251"/>
      <c r="LYU144" s="251"/>
      <c r="LYV144" s="251"/>
      <c r="LYW144" s="251"/>
      <c r="LYX144" s="251"/>
      <c r="LYY144" s="251"/>
      <c r="LYZ144" s="251"/>
      <c r="LZA144" s="251"/>
      <c r="LZB144" s="251"/>
      <c r="LZC144" s="251"/>
      <c r="LZD144" s="251"/>
      <c r="LZE144" s="251"/>
      <c r="LZF144" s="251"/>
      <c r="LZG144" s="251"/>
      <c r="LZH144" s="251"/>
      <c r="LZI144" s="251"/>
      <c r="LZJ144" s="251"/>
      <c r="LZK144" s="251"/>
      <c r="LZL144" s="251"/>
      <c r="LZM144" s="251"/>
      <c r="LZN144" s="251"/>
      <c r="LZO144" s="251"/>
      <c r="LZP144" s="251"/>
      <c r="LZQ144" s="251"/>
      <c r="LZR144" s="251"/>
      <c r="LZS144" s="251"/>
      <c r="LZT144" s="251"/>
      <c r="LZU144" s="251"/>
      <c r="LZV144" s="251"/>
      <c r="LZW144" s="251"/>
      <c r="LZX144" s="251"/>
      <c r="LZY144" s="251"/>
      <c r="LZZ144" s="251"/>
      <c r="MAA144" s="251"/>
      <c r="MAB144" s="251"/>
      <c r="MAC144" s="251"/>
      <c r="MAD144" s="251"/>
      <c r="MAE144" s="251"/>
      <c r="MAF144" s="251"/>
      <c r="MAG144" s="251"/>
      <c r="MAH144" s="251"/>
      <c r="MAI144" s="251"/>
      <c r="MAJ144" s="251"/>
      <c r="MAK144" s="251"/>
      <c r="MAL144" s="251"/>
      <c r="MAM144" s="251"/>
      <c r="MAN144" s="251"/>
      <c r="MAO144" s="251"/>
      <c r="MAP144" s="251"/>
      <c r="MAQ144" s="251"/>
      <c r="MAR144" s="251"/>
      <c r="MAS144" s="251"/>
      <c r="MAT144" s="251"/>
      <c r="MAU144" s="251"/>
      <c r="MAV144" s="251"/>
      <c r="MAW144" s="251"/>
      <c r="MAX144" s="251"/>
      <c r="MAY144" s="251"/>
      <c r="MAZ144" s="251"/>
      <c r="MBA144" s="251"/>
      <c r="MBB144" s="251"/>
      <c r="MBC144" s="251"/>
      <c r="MBD144" s="251"/>
      <c r="MBE144" s="251"/>
      <c r="MBF144" s="251"/>
      <c r="MBG144" s="251"/>
      <c r="MBH144" s="251"/>
      <c r="MBI144" s="251"/>
      <c r="MBJ144" s="251"/>
      <c r="MBK144" s="251"/>
      <c r="MBL144" s="251"/>
      <c r="MBM144" s="251"/>
      <c r="MBN144" s="251"/>
      <c r="MBO144" s="251"/>
      <c r="MBP144" s="251"/>
      <c r="MBQ144" s="251"/>
      <c r="MBR144" s="251"/>
      <c r="MBS144" s="251"/>
      <c r="MBT144" s="251"/>
      <c r="MBU144" s="251"/>
      <c r="MBV144" s="251"/>
      <c r="MBW144" s="251"/>
      <c r="MBX144" s="251"/>
      <c r="MBY144" s="251"/>
      <c r="MBZ144" s="251"/>
      <c r="MCA144" s="251"/>
      <c r="MCB144" s="251"/>
      <c r="MCC144" s="251"/>
      <c r="MCD144" s="251"/>
      <c r="MCE144" s="251"/>
      <c r="MCF144" s="251"/>
      <c r="MCG144" s="251"/>
      <c r="MCH144" s="251"/>
      <c r="MCI144" s="251"/>
      <c r="MCJ144" s="251"/>
      <c r="MCK144" s="251"/>
      <c r="MCL144" s="251"/>
      <c r="MCM144" s="251"/>
      <c r="MCN144" s="251"/>
      <c r="MCO144" s="251"/>
      <c r="MCP144" s="251"/>
      <c r="MCQ144" s="251"/>
      <c r="MCR144" s="251"/>
      <c r="MCS144" s="251"/>
      <c r="MCT144" s="251"/>
      <c r="MCU144" s="251"/>
      <c r="MCV144" s="251"/>
      <c r="MCW144" s="251"/>
      <c r="MCX144" s="251"/>
      <c r="MCY144" s="251"/>
      <c r="MCZ144" s="251"/>
      <c r="MDA144" s="251"/>
      <c r="MDB144" s="251"/>
      <c r="MDC144" s="251"/>
      <c r="MDD144" s="251"/>
      <c r="MDE144" s="251"/>
      <c r="MDF144" s="251"/>
      <c r="MDG144" s="251"/>
      <c r="MDH144" s="251"/>
      <c r="MDI144" s="251"/>
      <c r="MDJ144" s="251"/>
      <c r="MDK144" s="251"/>
      <c r="MDL144" s="251"/>
      <c r="MDM144" s="251"/>
      <c r="MDN144" s="251"/>
      <c r="MDO144" s="251"/>
      <c r="MDP144" s="251"/>
      <c r="MDQ144" s="251"/>
      <c r="MDR144" s="251"/>
      <c r="MDS144" s="251"/>
      <c r="MDT144" s="251"/>
      <c r="MDU144" s="251"/>
      <c r="MDV144" s="251"/>
      <c r="MDW144" s="251"/>
      <c r="MDX144" s="251"/>
      <c r="MDY144" s="251"/>
      <c r="MDZ144" s="251"/>
      <c r="MEA144" s="251"/>
      <c r="MEB144" s="251"/>
      <c r="MEC144" s="251"/>
      <c r="MED144" s="251"/>
      <c r="MEE144" s="251"/>
      <c r="MEF144" s="251"/>
      <c r="MEG144" s="251"/>
      <c r="MEH144" s="251"/>
      <c r="MEI144" s="251"/>
      <c r="MEJ144" s="251"/>
      <c r="MEK144" s="251"/>
      <c r="MEL144" s="251"/>
      <c r="MEM144" s="251"/>
      <c r="MEN144" s="251"/>
      <c r="MEO144" s="251"/>
      <c r="MEP144" s="251"/>
      <c r="MEQ144" s="251"/>
      <c r="MER144" s="251"/>
      <c r="MES144" s="251"/>
      <c r="MET144" s="251"/>
      <c r="MEU144" s="251"/>
      <c r="MEV144" s="251"/>
      <c r="MEW144" s="251"/>
      <c r="MEX144" s="251"/>
      <c r="MEY144" s="251"/>
      <c r="MEZ144" s="251"/>
      <c r="MFA144" s="251"/>
      <c r="MFB144" s="251"/>
      <c r="MFC144" s="251"/>
      <c r="MFD144" s="251"/>
      <c r="MFE144" s="251"/>
      <c r="MFF144" s="251"/>
      <c r="MFG144" s="251"/>
      <c r="MFH144" s="251"/>
      <c r="MFI144" s="251"/>
      <c r="MFJ144" s="251"/>
      <c r="MFK144" s="251"/>
      <c r="MFL144" s="251"/>
      <c r="MFM144" s="251"/>
      <c r="MFN144" s="251"/>
      <c r="MFO144" s="251"/>
      <c r="MFP144" s="251"/>
      <c r="MFQ144" s="251"/>
      <c r="MFR144" s="251"/>
      <c r="MFS144" s="251"/>
      <c r="MFT144" s="251"/>
      <c r="MFU144" s="251"/>
      <c r="MFV144" s="251"/>
      <c r="MFW144" s="251"/>
      <c r="MFX144" s="251"/>
      <c r="MFY144" s="251"/>
      <c r="MFZ144" s="251"/>
      <c r="MGA144" s="251"/>
      <c r="MGB144" s="251"/>
      <c r="MGC144" s="251"/>
      <c r="MGD144" s="251"/>
      <c r="MGE144" s="251"/>
      <c r="MGF144" s="251"/>
      <c r="MGG144" s="251"/>
      <c r="MGH144" s="251"/>
      <c r="MGI144" s="251"/>
      <c r="MGJ144" s="251"/>
      <c r="MGK144" s="251"/>
      <c r="MGL144" s="251"/>
      <c r="MGM144" s="251"/>
      <c r="MGN144" s="251"/>
      <c r="MGO144" s="251"/>
      <c r="MGP144" s="251"/>
      <c r="MGQ144" s="251"/>
      <c r="MGR144" s="251"/>
      <c r="MGS144" s="251"/>
      <c r="MGT144" s="251"/>
      <c r="MGU144" s="251"/>
      <c r="MGV144" s="251"/>
      <c r="MGW144" s="251"/>
      <c r="MGX144" s="251"/>
      <c r="MGY144" s="251"/>
      <c r="MGZ144" s="251"/>
      <c r="MHA144" s="251"/>
      <c r="MHB144" s="251"/>
      <c r="MHC144" s="251"/>
      <c r="MHD144" s="251"/>
      <c r="MHE144" s="251"/>
      <c r="MHF144" s="251"/>
      <c r="MHG144" s="251"/>
      <c r="MHH144" s="251"/>
      <c r="MHI144" s="251"/>
      <c r="MHJ144" s="251"/>
      <c r="MHK144" s="251"/>
      <c r="MHL144" s="251"/>
      <c r="MHM144" s="251"/>
      <c r="MHN144" s="251"/>
      <c r="MHO144" s="251"/>
      <c r="MHP144" s="251"/>
      <c r="MHQ144" s="251"/>
      <c r="MHR144" s="251"/>
      <c r="MHS144" s="251"/>
      <c r="MHT144" s="251"/>
      <c r="MHU144" s="251"/>
      <c r="MHV144" s="251"/>
      <c r="MHW144" s="251"/>
      <c r="MHX144" s="251"/>
      <c r="MHY144" s="251"/>
      <c r="MHZ144" s="251"/>
      <c r="MIA144" s="251"/>
      <c r="MIB144" s="251"/>
      <c r="MIC144" s="251"/>
      <c r="MID144" s="251"/>
      <c r="MIE144" s="251"/>
      <c r="MIF144" s="251"/>
      <c r="MIG144" s="251"/>
      <c r="MIH144" s="251"/>
      <c r="MII144" s="251"/>
      <c r="MIJ144" s="251"/>
      <c r="MIK144" s="251"/>
      <c r="MIL144" s="251"/>
      <c r="MIM144" s="251"/>
      <c r="MIN144" s="251"/>
      <c r="MIO144" s="251"/>
      <c r="MIP144" s="251"/>
      <c r="MIQ144" s="251"/>
      <c r="MIR144" s="251"/>
      <c r="MIS144" s="251"/>
      <c r="MIT144" s="251"/>
      <c r="MIU144" s="251"/>
      <c r="MIV144" s="251"/>
      <c r="MIW144" s="251"/>
      <c r="MIX144" s="251"/>
      <c r="MIY144" s="251"/>
      <c r="MIZ144" s="251"/>
      <c r="MJA144" s="251"/>
      <c r="MJB144" s="251"/>
      <c r="MJC144" s="251"/>
      <c r="MJD144" s="251"/>
      <c r="MJE144" s="251"/>
      <c r="MJF144" s="251"/>
      <c r="MJG144" s="251"/>
      <c r="MJH144" s="251"/>
      <c r="MJI144" s="251"/>
      <c r="MJJ144" s="251"/>
      <c r="MJK144" s="251"/>
      <c r="MJL144" s="251"/>
      <c r="MJM144" s="251"/>
      <c r="MJN144" s="251"/>
      <c r="MJO144" s="251"/>
      <c r="MJP144" s="251"/>
      <c r="MJQ144" s="251"/>
      <c r="MJR144" s="251"/>
      <c r="MJS144" s="251"/>
      <c r="MJT144" s="251"/>
      <c r="MJU144" s="251"/>
      <c r="MJV144" s="251"/>
      <c r="MJW144" s="251"/>
      <c r="MJX144" s="251"/>
      <c r="MJY144" s="251"/>
      <c r="MJZ144" s="251"/>
      <c r="MKA144" s="251"/>
      <c r="MKB144" s="251"/>
      <c r="MKC144" s="251"/>
      <c r="MKD144" s="251"/>
      <c r="MKE144" s="251"/>
      <c r="MKF144" s="251"/>
      <c r="MKG144" s="251"/>
      <c r="MKH144" s="251"/>
      <c r="MKI144" s="251"/>
      <c r="MKJ144" s="251"/>
      <c r="MKK144" s="251"/>
      <c r="MKL144" s="251"/>
      <c r="MKM144" s="251"/>
      <c r="MKN144" s="251"/>
      <c r="MKO144" s="251"/>
      <c r="MKP144" s="251"/>
      <c r="MKQ144" s="251"/>
      <c r="MKR144" s="251"/>
      <c r="MKS144" s="251"/>
      <c r="MKT144" s="251"/>
      <c r="MKU144" s="251"/>
      <c r="MKV144" s="251"/>
      <c r="MKW144" s="251"/>
      <c r="MKX144" s="251"/>
      <c r="MKY144" s="251"/>
      <c r="MKZ144" s="251"/>
      <c r="MLA144" s="251"/>
      <c r="MLB144" s="251"/>
      <c r="MLC144" s="251"/>
      <c r="MLD144" s="251"/>
      <c r="MLE144" s="251"/>
      <c r="MLF144" s="251"/>
      <c r="MLG144" s="251"/>
      <c r="MLH144" s="251"/>
      <c r="MLI144" s="251"/>
      <c r="MLJ144" s="251"/>
      <c r="MLK144" s="251"/>
      <c r="MLL144" s="251"/>
      <c r="MLM144" s="251"/>
      <c r="MLN144" s="251"/>
      <c r="MLO144" s="251"/>
      <c r="MLP144" s="251"/>
      <c r="MLQ144" s="251"/>
      <c r="MLR144" s="251"/>
      <c r="MLS144" s="251"/>
      <c r="MLT144" s="251"/>
      <c r="MLU144" s="251"/>
      <c r="MLV144" s="251"/>
      <c r="MLW144" s="251"/>
      <c r="MLX144" s="251"/>
      <c r="MLY144" s="251"/>
      <c r="MLZ144" s="251"/>
      <c r="MMA144" s="251"/>
      <c r="MMB144" s="251"/>
      <c r="MMC144" s="251"/>
      <c r="MMD144" s="251"/>
      <c r="MME144" s="251"/>
      <c r="MMF144" s="251"/>
      <c r="MMG144" s="251"/>
      <c r="MMH144" s="251"/>
      <c r="MMI144" s="251"/>
      <c r="MMJ144" s="251"/>
      <c r="MMK144" s="251"/>
      <c r="MML144" s="251"/>
      <c r="MMM144" s="251"/>
      <c r="MMN144" s="251"/>
      <c r="MMO144" s="251"/>
      <c r="MMP144" s="251"/>
      <c r="MMQ144" s="251"/>
      <c r="MMR144" s="251"/>
      <c r="MMS144" s="251"/>
      <c r="MMT144" s="251"/>
      <c r="MMU144" s="251"/>
      <c r="MMV144" s="251"/>
      <c r="MMW144" s="251"/>
      <c r="MMX144" s="251"/>
      <c r="MMY144" s="251"/>
      <c r="MMZ144" s="251"/>
      <c r="MNA144" s="251"/>
      <c r="MNB144" s="251"/>
      <c r="MNC144" s="251"/>
      <c r="MND144" s="251"/>
      <c r="MNE144" s="251"/>
      <c r="MNF144" s="251"/>
      <c r="MNG144" s="251"/>
      <c r="MNH144" s="251"/>
      <c r="MNI144" s="251"/>
      <c r="MNJ144" s="251"/>
      <c r="MNK144" s="251"/>
      <c r="MNL144" s="251"/>
      <c r="MNM144" s="251"/>
      <c r="MNN144" s="251"/>
      <c r="MNO144" s="251"/>
      <c r="MNP144" s="251"/>
      <c r="MNQ144" s="251"/>
      <c r="MNR144" s="251"/>
      <c r="MNS144" s="251"/>
      <c r="MNT144" s="251"/>
      <c r="MNU144" s="251"/>
      <c r="MNV144" s="251"/>
      <c r="MNW144" s="251"/>
      <c r="MNX144" s="251"/>
      <c r="MNY144" s="251"/>
      <c r="MNZ144" s="251"/>
      <c r="MOA144" s="251"/>
      <c r="MOB144" s="251"/>
      <c r="MOC144" s="251"/>
      <c r="MOD144" s="251"/>
      <c r="MOE144" s="251"/>
      <c r="MOF144" s="251"/>
      <c r="MOG144" s="251"/>
      <c r="MOH144" s="251"/>
      <c r="MOI144" s="251"/>
      <c r="MOJ144" s="251"/>
      <c r="MOK144" s="251"/>
      <c r="MOL144" s="251"/>
      <c r="MOM144" s="251"/>
      <c r="MON144" s="251"/>
      <c r="MOO144" s="251"/>
      <c r="MOP144" s="251"/>
      <c r="MOQ144" s="251"/>
      <c r="MOR144" s="251"/>
      <c r="MOS144" s="251"/>
      <c r="MOT144" s="251"/>
      <c r="MOU144" s="251"/>
      <c r="MOV144" s="251"/>
      <c r="MOW144" s="251"/>
      <c r="MOX144" s="251"/>
      <c r="MOY144" s="251"/>
      <c r="MOZ144" s="251"/>
      <c r="MPA144" s="251"/>
      <c r="MPB144" s="251"/>
      <c r="MPC144" s="251"/>
      <c r="MPD144" s="251"/>
      <c r="MPE144" s="251"/>
      <c r="MPF144" s="251"/>
      <c r="MPG144" s="251"/>
      <c r="MPH144" s="251"/>
      <c r="MPI144" s="251"/>
      <c r="MPJ144" s="251"/>
      <c r="MPK144" s="251"/>
      <c r="MPL144" s="251"/>
      <c r="MPM144" s="251"/>
      <c r="MPN144" s="251"/>
      <c r="MPO144" s="251"/>
      <c r="MPP144" s="251"/>
      <c r="MPQ144" s="251"/>
      <c r="MPR144" s="251"/>
      <c r="MPS144" s="251"/>
      <c r="MPT144" s="251"/>
      <c r="MPU144" s="251"/>
      <c r="MPV144" s="251"/>
      <c r="MPW144" s="251"/>
      <c r="MPX144" s="251"/>
      <c r="MPY144" s="251"/>
      <c r="MPZ144" s="251"/>
      <c r="MQA144" s="251"/>
      <c r="MQB144" s="251"/>
      <c r="MQC144" s="251"/>
      <c r="MQD144" s="251"/>
      <c r="MQE144" s="251"/>
      <c r="MQF144" s="251"/>
      <c r="MQG144" s="251"/>
      <c r="MQH144" s="251"/>
      <c r="MQI144" s="251"/>
      <c r="MQJ144" s="251"/>
      <c r="MQK144" s="251"/>
      <c r="MQL144" s="251"/>
      <c r="MQM144" s="251"/>
      <c r="MQN144" s="251"/>
      <c r="MQO144" s="251"/>
      <c r="MQP144" s="251"/>
      <c r="MQQ144" s="251"/>
      <c r="MQR144" s="251"/>
      <c r="MQS144" s="251"/>
      <c r="MQT144" s="251"/>
      <c r="MQU144" s="251"/>
      <c r="MQV144" s="251"/>
      <c r="MQW144" s="251"/>
      <c r="MQX144" s="251"/>
      <c r="MQY144" s="251"/>
      <c r="MQZ144" s="251"/>
      <c r="MRA144" s="251"/>
      <c r="MRB144" s="251"/>
      <c r="MRC144" s="251"/>
      <c r="MRD144" s="251"/>
      <c r="MRE144" s="251"/>
      <c r="MRF144" s="251"/>
      <c r="MRG144" s="251"/>
      <c r="MRH144" s="251"/>
      <c r="MRI144" s="251"/>
      <c r="MRJ144" s="251"/>
      <c r="MRK144" s="251"/>
      <c r="MRL144" s="251"/>
      <c r="MRM144" s="251"/>
      <c r="MRN144" s="251"/>
      <c r="MRO144" s="251"/>
      <c r="MRP144" s="251"/>
      <c r="MRQ144" s="251"/>
      <c r="MRR144" s="251"/>
      <c r="MRS144" s="251"/>
      <c r="MRT144" s="251"/>
      <c r="MRU144" s="251"/>
      <c r="MRV144" s="251"/>
      <c r="MRW144" s="251"/>
      <c r="MRX144" s="251"/>
      <c r="MRY144" s="251"/>
      <c r="MRZ144" s="251"/>
      <c r="MSA144" s="251"/>
      <c r="MSB144" s="251"/>
      <c r="MSC144" s="251"/>
      <c r="MSD144" s="251"/>
      <c r="MSE144" s="251"/>
      <c r="MSF144" s="251"/>
      <c r="MSG144" s="251"/>
      <c r="MSH144" s="251"/>
      <c r="MSI144" s="251"/>
      <c r="MSJ144" s="251"/>
      <c r="MSK144" s="251"/>
      <c r="MSL144" s="251"/>
      <c r="MSM144" s="251"/>
      <c r="MSN144" s="251"/>
      <c r="MSO144" s="251"/>
      <c r="MSP144" s="251"/>
      <c r="MSQ144" s="251"/>
      <c r="MSR144" s="251"/>
      <c r="MSS144" s="251"/>
      <c r="MST144" s="251"/>
      <c r="MSU144" s="251"/>
      <c r="MSV144" s="251"/>
      <c r="MSW144" s="251"/>
      <c r="MSX144" s="251"/>
      <c r="MSY144" s="251"/>
      <c r="MSZ144" s="251"/>
      <c r="MTA144" s="251"/>
      <c r="MTB144" s="251"/>
      <c r="MTC144" s="251"/>
      <c r="MTD144" s="251"/>
      <c r="MTE144" s="251"/>
      <c r="MTF144" s="251"/>
      <c r="MTG144" s="251"/>
      <c r="MTH144" s="251"/>
      <c r="MTI144" s="251"/>
      <c r="MTJ144" s="251"/>
      <c r="MTK144" s="251"/>
      <c r="MTL144" s="251"/>
      <c r="MTM144" s="251"/>
      <c r="MTN144" s="251"/>
      <c r="MTO144" s="251"/>
      <c r="MTP144" s="251"/>
      <c r="MTQ144" s="251"/>
      <c r="MTR144" s="251"/>
      <c r="MTS144" s="251"/>
      <c r="MTT144" s="251"/>
      <c r="MTU144" s="251"/>
      <c r="MTV144" s="251"/>
      <c r="MTW144" s="251"/>
      <c r="MTX144" s="251"/>
      <c r="MTY144" s="251"/>
      <c r="MTZ144" s="251"/>
      <c r="MUA144" s="251"/>
      <c r="MUB144" s="251"/>
      <c r="MUC144" s="251"/>
      <c r="MUD144" s="251"/>
      <c r="MUE144" s="251"/>
      <c r="MUF144" s="251"/>
      <c r="MUG144" s="251"/>
      <c r="MUH144" s="251"/>
      <c r="MUI144" s="251"/>
      <c r="MUJ144" s="251"/>
      <c r="MUK144" s="251"/>
      <c r="MUL144" s="251"/>
      <c r="MUM144" s="251"/>
      <c r="MUN144" s="251"/>
      <c r="MUO144" s="251"/>
      <c r="MUP144" s="251"/>
      <c r="MUQ144" s="251"/>
      <c r="MUR144" s="251"/>
      <c r="MUS144" s="251"/>
      <c r="MUT144" s="251"/>
      <c r="MUU144" s="251"/>
      <c r="MUV144" s="251"/>
      <c r="MUW144" s="251"/>
      <c r="MUX144" s="251"/>
      <c r="MUY144" s="251"/>
      <c r="MUZ144" s="251"/>
      <c r="MVA144" s="251"/>
      <c r="MVB144" s="251"/>
      <c r="MVC144" s="251"/>
      <c r="MVD144" s="251"/>
      <c r="MVE144" s="251"/>
      <c r="MVF144" s="251"/>
      <c r="MVG144" s="251"/>
      <c r="MVH144" s="251"/>
      <c r="MVI144" s="251"/>
      <c r="MVJ144" s="251"/>
      <c r="MVK144" s="251"/>
      <c r="MVL144" s="251"/>
      <c r="MVM144" s="251"/>
      <c r="MVN144" s="251"/>
      <c r="MVO144" s="251"/>
      <c r="MVP144" s="251"/>
      <c r="MVQ144" s="251"/>
      <c r="MVR144" s="251"/>
      <c r="MVS144" s="251"/>
      <c r="MVT144" s="251"/>
      <c r="MVU144" s="251"/>
      <c r="MVV144" s="251"/>
      <c r="MVW144" s="251"/>
      <c r="MVX144" s="251"/>
      <c r="MVY144" s="251"/>
      <c r="MVZ144" s="251"/>
      <c r="MWA144" s="251"/>
      <c r="MWB144" s="251"/>
      <c r="MWC144" s="251"/>
      <c r="MWD144" s="251"/>
      <c r="MWE144" s="251"/>
      <c r="MWF144" s="251"/>
      <c r="MWG144" s="251"/>
      <c r="MWH144" s="251"/>
      <c r="MWI144" s="251"/>
      <c r="MWJ144" s="251"/>
      <c r="MWK144" s="251"/>
      <c r="MWL144" s="251"/>
      <c r="MWM144" s="251"/>
      <c r="MWN144" s="251"/>
      <c r="MWO144" s="251"/>
      <c r="MWP144" s="251"/>
      <c r="MWQ144" s="251"/>
      <c r="MWR144" s="251"/>
      <c r="MWS144" s="251"/>
      <c r="MWT144" s="251"/>
      <c r="MWU144" s="251"/>
      <c r="MWV144" s="251"/>
      <c r="MWW144" s="251"/>
      <c r="MWX144" s="251"/>
      <c r="MWY144" s="251"/>
      <c r="MWZ144" s="251"/>
      <c r="MXA144" s="251"/>
      <c r="MXB144" s="251"/>
      <c r="MXC144" s="251"/>
      <c r="MXD144" s="251"/>
      <c r="MXE144" s="251"/>
      <c r="MXF144" s="251"/>
      <c r="MXG144" s="251"/>
      <c r="MXH144" s="251"/>
      <c r="MXI144" s="251"/>
      <c r="MXJ144" s="251"/>
      <c r="MXK144" s="251"/>
      <c r="MXL144" s="251"/>
      <c r="MXM144" s="251"/>
      <c r="MXN144" s="251"/>
      <c r="MXO144" s="251"/>
      <c r="MXP144" s="251"/>
      <c r="MXQ144" s="251"/>
      <c r="MXR144" s="251"/>
      <c r="MXS144" s="251"/>
      <c r="MXT144" s="251"/>
      <c r="MXU144" s="251"/>
      <c r="MXV144" s="251"/>
      <c r="MXW144" s="251"/>
      <c r="MXX144" s="251"/>
      <c r="MXY144" s="251"/>
      <c r="MXZ144" s="251"/>
      <c r="MYA144" s="251"/>
      <c r="MYB144" s="251"/>
      <c r="MYC144" s="251"/>
      <c r="MYD144" s="251"/>
      <c r="MYE144" s="251"/>
      <c r="MYF144" s="251"/>
      <c r="MYG144" s="251"/>
      <c r="MYH144" s="251"/>
      <c r="MYI144" s="251"/>
      <c r="MYJ144" s="251"/>
      <c r="MYK144" s="251"/>
      <c r="MYL144" s="251"/>
      <c r="MYM144" s="251"/>
      <c r="MYN144" s="251"/>
      <c r="MYO144" s="251"/>
      <c r="MYP144" s="251"/>
      <c r="MYQ144" s="251"/>
      <c r="MYR144" s="251"/>
      <c r="MYS144" s="251"/>
      <c r="MYT144" s="251"/>
      <c r="MYU144" s="251"/>
      <c r="MYV144" s="251"/>
      <c r="MYW144" s="251"/>
      <c r="MYX144" s="251"/>
      <c r="MYY144" s="251"/>
      <c r="MYZ144" s="251"/>
      <c r="MZA144" s="251"/>
      <c r="MZB144" s="251"/>
      <c r="MZC144" s="251"/>
      <c r="MZD144" s="251"/>
      <c r="MZE144" s="251"/>
      <c r="MZF144" s="251"/>
      <c r="MZG144" s="251"/>
      <c r="MZH144" s="251"/>
      <c r="MZI144" s="251"/>
      <c r="MZJ144" s="251"/>
      <c r="MZK144" s="251"/>
      <c r="MZL144" s="251"/>
      <c r="MZM144" s="251"/>
      <c r="MZN144" s="251"/>
      <c r="MZO144" s="251"/>
      <c r="MZP144" s="251"/>
      <c r="MZQ144" s="251"/>
      <c r="MZR144" s="251"/>
      <c r="MZS144" s="251"/>
      <c r="MZT144" s="251"/>
      <c r="MZU144" s="251"/>
      <c r="MZV144" s="251"/>
      <c r="MZW144" s="251"/>
      <c r="MZX144" s="251"/>
      <c r="MZY144" s="251"/>
      <c r="MZZ144" s="251"/>
      <c r="NAA144" s="251"/>
      <c r="NAB144" s="251"/>
      <c r="NAC144" s="251"/>
      <c r="NAD144" s="251"/>
      <c r="NAE144" s="251"/>
      <c r="NAF144" s="251"/>
      <c r="NAG144" s="251"/>
      <c r="NAH144" s="251"/>
      <c r="NAI144" s="251"/>
      <c r="NAJ144" s="251"/>
      <c r="NAK144" s="251"/>
      <c r="NAL144" s="251"/>
      <c r="NAM144" s="251"/>
      <c r="NAN144" s="251"/>
      <c r="NAO144" s="251"/>
      <c r="NAP144" s="251"/>
      <c r="NAQ144" s="251"/>
      <c r="NAR144" s="251"/>
      <c r="NAS144" s="251"/>
      <c r="NAT144" s="251"/>
      <c r="NAU144" s="251"/>
      <c r="NAV144" s="251"/>
      <c r="NAW144" s="251"/>
      <c r="NAX144" s="251"/>
      <c r="NAY144" s="251"/>
      <c r="NAZ144" s="251"/>
      <c r="NBA144" s="251"/>
      <c r="NBB144" s="251"/>
      <c r="NBC144" s="251"/>
      <c r="NBD144" s="251"/>
      <c r="NBE144" s="251"/>
      <c r="NBF144" s="251"/>
      <c r="NBG144" s="251"/>
      <c r="NBH144" s="251"/>
      <c r="NBI144" s="251"/>
      <c r="NBJ144" s="251"/>
      <c r="NBK144" s="251"/>
      <c r="NBL144" s="251"/>
      <c r="NBM144" s="251"/>
      <c r="NBN144" s="251"/>
      <c r="NBO144" s="251"/>
      <c r="NBP144" s="251"/>
      <c r="NBQ144" s="251"/>
      <c r="NBR144" s="251"/>
      <c r="NBS144" s="251"/>
      <c r="NBT144" s="251"/>
      <c r="NBU144" s="251"/>
      <c r="NBV144" s="251"/>
      <c r="NBW144" s="251"/>
      <c r="NBX144" s="251"/>
      <c r="NBY144" s="251"/>
      <c r="NBZ144" s="251"/>
      <c r="NCA144" s="251"/>
      <c r="NCB144" s="251"/>
      <c r="NCC144" s="251"/>
      <c r="NCD144" s="251"/>
      <c r="NCE144" s="251"/>
      <c r="NCF144" s="251"/>
      <c r="NCG144" s="251"/>
      <c r="NCH144" s="251"/>
      <c r="NCI144" s="251"/>
      <c r="NCJ144" s="251"/>
      <c r="NCK144" s="251"/>
      <c r="NCL144" s="251"/>
      <c r="NCM144" s="251"/>
      <c r="NCN144" s="251"/>
      <c r="NCO144" s="251"/>
      <c r="NCP144" s="251"/>
      <c r="NCQ144" s="251"/>
      <c r="NCR144" s="251"/>
      <c r="NCS144" s="251"/>
      <c r="NCT144" s="251"/>
      <c r="NCU144" s="251"/>
      <c r="NCV144" s="251"/>
      <c r="NCW144" s="251"/>
      <c r="NCX144" s="251"/>
      <c r="NCY144" s="251"/>
      <c r="NCZ144" s="251"/>
      <c r="NDA144" s="251"/>
      <c r="NDB144" s="251"/>
      <c r="NDC144" s="251"/>
      <c r="NDD144" s="251"/>
      <c r="NDE144" s="251"/>
      <c r="NDF144" s="251"/>
      <c r="NDG144" s="251"/>
      <c r="NDH144" s="251"/>
      <c r="NDI144" s="251"/>
      <c r="NDJ144" s="251"/>
      <c r="NDK144" s="251"/>
      <c r="NDL144" s="251"/>
      <c r="NDM144" s="251"/>
      <c r="NDN144" s="251"/>
      <c r="NDO144" s="251"/>
      <c r="NDP144" s="251"/>
      <c r="NDQ144" s="251"/>
      <c r="NDR144" s="251"/>
      <c r="NDS144" s="251"/>
      <c r="NDT144" s="251"/>
      <c r="NDU144" s="251"/>
      <c r="NDV144" s="251"/>
      <c r="NDW144" s="251"/>
      <c r="NDX144" s="251"/>
      <c r="NDY144" s="251"/>
      <c r="NDZ144" s="251"/>
      <c r="NEA144" s="251"/>
      <c r="NEB144" s="251"/>
      <c r="NEC144" s="251"/>
      <c r="NED144" s="251"/>
      <c r="NEE144" s="251"/>
      <c r="NEF144" s="251"/>
      <c r="NEG144" s="251"/>
      <c r="NEH144" s="251"/>
      <c r="NEI144" s="251"/>
      <c r="NEJ144" s="251"/>
      <c r="NEK144" s="251"/>
      <c r="NEL144" s="251"/>
      <c r="NEM144" s="251"/>
      <c r="NEN144" s="251"/>
      <c r="NEO144" s="251"/>
      <c r="NEP144" s="251"/>
      <c r="NEQ144" s="251"/>
      <c r="NER144" s="251"/>
      <c r="NES144" s="251"/>
      <c r="NET144" s="251"/>
      <c r="NEU144" s="251"/>
      <c r="NEV144" s="251"/>
      <c r="NEW144" s="251"/>
      <c r="NEX144" s="251"/>
      <c r="NEY144" s="251"/>
      <c r="NEZ144" s="251"/>
      <c r="NFA144" s="251"/>
      <c r="NFB144" s="251"/>
      <c r="NFC144" s="251"/>
      <c r="NFD144" s="251"/>
      <c r="NFE144" s="251"/>
      <c r="NFF144" s="251"/>
      <c r="NFG144" s="251"/>
      <c r="NFH144" s="251"/>
      <c r="NFI144" s="251"/>
      <c r="NFJ144" s="251"/>
      <c r="NFK144" s="251"/>
      <c r="NFL144" s="251"/>
      <c r="NFM144" s="251"/>
      <c r="NFN144" s="251"/>
      <c r="NFO144" s="251"/>
      <c r="NFP144" s="251"/>
      <c r="NFQ144" s="251"/>
      <c r="NFR144" s="251"/>
      <c r="NFS144" s="251"/>
      <c r="NFT144" s="251"/>
      <c r="NFU144" s="251"/>
      <c r="NFV144" s="251"/>
      <c r="NFW144" s="251"/>
      <c r="NFX144" s="251"/>
      <c r="NFY144" s="251"/>
      <c r="NFZ144" s="251"/>
      <c r="NGA144" s="251"/>
      <c r="NGB144" s="251"/>
      <c r="NGC144" s="251"/>
      <c r="NGD144" s="251"/>
      <c r="NGE144" s="251"/>
      <c r="NGF144" s="251"/>
      <c r="NGG144" s="251"/>
      <c r="NGH144" s="251"/>
      <c r="NGI144" s="251"/>
      <c r="NGJ144" s="251"/>
      <c r="NGK144" s="251"/>
      <c r="NGL144" s="251"/>
      <c r="NGM144" s="251"/>
      <c r="NGN144" s="251"/>
      <c r="NGO144" s="251"/>
      <c r="NGP144" s="251"/>
      <c r="NGQ144" s="251"/>
      <c r="NGR144" s="251"/>
      <c r="NGS144" s="251"/>
      <c r="NGT144" s="251"/>
      <c r="NGU144" s="251"/>
      <c r="NGV144" s="251"/>
      <c r="NGW144" s="251"/>
      <c r="NGX144" s="251"/>
      <c r="NGY144" s="251"/>
      <c r="NGZ144" s="251"/>
      <c r="NHA144" s="251"/>
      <c r="NHB144" s="251"/>
      <c r="NHC144" s="251"/>
      <c r="NHD144" s="251"/>
      <c r="NHE144" s="251"/>
      <c r="NHF144" s="251"/>
      <c r="NHG144" s="251"/>
      <c r="NHH144" s="251"/>
      <c r="NHI144" s="251"/>
      <c r="NHJ144" s="251"/>
      <c r="NHK144" s="251"/>
      <c r="NHL144" s="251"/>
      <c r="NHM144" s="251"/>
      <c r="NHN144" s="251"/>
      <c r="NHO144" s="251"/>
      <c r="NHP144" s="251"/>
      <c r="NHQ144" s="251"/>
      <c r="NHR144" s="251"/>
      <c r="NHS144" s="251"/>
      <c r="NHT144" s="251"/>
      <c r="NHU144" s="251"/>
      <c r="NHV144" s="251"/>
      <c r="NHW144" s="251"/>
      <c r="NHX144" s="251"/>
      <c r="NHY144" s="251"/>
      <c r="NHZ144" s="251"/>
      <c r="NIA144" s="251"/>
      <c r="NIB144" s="251"/>
      <c r="NIC144" s="251"/>
      <c r="NID144" s="251"/>
      <c r="NIE144" s="251"/>
      <c r="NIF144" s="251"/>
      <c r="NIG144" s="251"/>
      <c r="NIH144" s="251"/>
      <c r="NII144" s="251"/>
      <c r="NIJ144" s="251"/>
      <c r="NIK144" s="251"/>
      <c r="NIL144" s="251"/>
      <c r="NIM144" s="251"/>
      <c r="NIN144" s="251"/>
      <c r="NIO144" s="251"/>
      <c r="NIP144" s="251"/>
      <c r="NIQ144" s="251"/>
      <c r="NIR144" s="251"/>
      <c r="NIS144" s="251"/>
      <c r="NIT144" s="251"/>
      <c r="NIU144" s="251"/>
      <c r="NIV144" s="251"/>
      <c r="NIW144" s="251"/>
      <c r="NIX144" s="251"/>
      <c r="NIY144" s="251"/>
      <c r="NIZ144" s="251"/>
      <c r="NJA144" s="251"/>
      <c r="NJB144" s="251"/>
      <c r="NJC144" s="251"/>
      <c r="NJD144" s="251"/>
      <c r="NJE144" s="251"/>
      <c r="NJF144" s="251"/>
      <c r="NJG144" s="251"/>
      <c r="NJH144" s="251"/>
      <c r="NJI144" s="251"/>
      <c r="NJJ144" s="251"/>
      <c r="NJK144" s="251"/>
      <c r="NJL144" s="251"/>
      <c r="NJM144" s="251"/>
      <c r="NJN144" s="251"/>
      <c r="NJO144" s="251"/>
      <c r="NJP144" s="251"/>
      <c r="NJQ144" s="251"/>
      <c r="NJR144" s="251"/>
      <c r="NJS144" s="251"/>
      <c r="NJT144" s="251"/>
      <c r="NJU144" s="251"/>
      <c r="NJV144" s="251"/>
      <c r="NJW144" s="251"/>
      <c r="NJX144" s="251"/>
      <c r="NJY144" s="251"/>
      <c r="NJZ144" s="251"/>
      <c r="NKA144" s="251"/>
      <c r="NKB144" s="251"/>
      <c r="NKC144" s="251"/>
      <c r="NKD144" s="251"/>
      <c r="NKE144" s="251"/>
      <c r="NKF144" s="251"/>
      <c r="NKG144" s="251"/>
      <c r="NKH144" s="251"/>
      <c r="NKI144" s="251"/>
      <c r="NKJ144" s="251"/>
      <c r="NKK144" s="251"/>
      <c r="NKL144" s="251"/>
      <c r="NKM144" s="251"/>
      <c r="NKN144" s="251"/>
      <c r="NKO144" s="251"/>
      <c r="NKP144" s="251"/>
      <c r="NKQ144" s="251"/>
      <c r="NKR144" s="251"/>
      <c r="NKS144" s="251"/>
      <c r="NKT144" s="251"/>
      <c r="NKU144" s="251"/>
      <c r="NKV144" s="251"/>
      <c r="NKW144" s="251"/>
      <c r="NKX144" s="251"/>
      <c r="NKY144" s="251"/>
      <c r="NKZ144" s="251"/>
      <c r="NLA144" s="251"/>
      <c r="NLB144" s="251"/>
      <c r="NLC144" s="251"/>
      <c r="NLD144" s="251"/>
      <c r="NLE144" s="251"/>
      <c r="NLF144" s="251"/>
      <c r="NLG144" s="251"/>
      <c r="NLH144" s="251"/>
      <c r="NLI144" s="251"/>
      <c r="NLJ144" s="251"/>
      <c r="NLK144" s="251"/>
      <c r="NLL144" s="251"/>
      <c r="NLM144" s="251"/>
      <c r="NLN144" s="251"/>
      <c r="NLO144" s="251"/>
      <c r="NLP144" s="251"/>
      <c r="NLQ144" s="251"/>
      <c r="NLR144" s="251"/>
      <c r="NLS144" s="251"/>
      <c r="NLT144" s="251"/>
      <c r="NLU144" s="251"/>
      <c r="NLV144" s="251"/>
      <c r="NLW144" s="251"/>
      <c r="NLX144" s="251"/>
      <c r="NLY144" s="251"/>
      <c r="NLZ144" s="251"/>
      <c r="NMA144" s="251"/>
      <c r="NMB144" s="251"/>
      <c r="NMC144" s="251"/>
      <c r="NMD144" s="251"/>
      <c r="NME144" s="251"/>
      <c r="NMF144" s="251"/>
      <c r="NMG144" s="251"/>
      <c r="NMH144" s="251"/>
      <c r="NMI144" s="251"/>
      <c r="NMJ144" s="251"/>
      <c r="NMK144" s="251"/>
      <c r="NML144" s="251"/>
      <c r="NMM144" s="251"/>
      <c r="NMN144" s="251"/>
      <c r="NMO144" s="251"/>
      <c r="NMP144" s="251"/>
      <c r="NMQ144" s="251"/>
      <c r="NMR144" s="251"/>
      <c r="NMS144" s="251"/>
      <c r="NMT144" s="251"/>
      <c r="NMU144" s="251"/>
      <c r="NMV144" s="251"/>
      <c r="NMW144" s="251"/>
      <c r="NMX144" s="251"/>
      <c r="NMY144" s="251"/>
      <c r="NMZ144" s="251"/>
      <c r="NNA144" s="251"/>
      <c r="NNB144" s="251"/>
      <c r="NNC144" s="251"/>
      <c r="NND144" s="251"/>
      <c r="NNE144" s="251"/>
      <c r="NNF144" s="251"/>
      <c r="NNG144" s="251"/>
      <c r="NNH144" s="251"/>
      <c r="NNI144" s="251"/>
      <c r="NNJ144" s="251"/>
      <c r="NNK144" s="251"/>
      <c r="NNL144" s="251"/>
      <c r="NNM144" s="251"/>
      <c r="NNN144" s="251"/>
      <c r="NNO144" s="251"/>
      <c r="NNP144" s="251"/>
      <c r="NNQ144" s="251"/>
      <c r="NNR144" s="251"/>
      <c r="NNS144" s="251"/>
      <c r="NNT144" s="251"/>
      <c r="NNU144" s="251"/>
      <c r="NNV144" s="251"/>
      <c r="NNW144" s="251"/>
      <c r="NNX144" s="251"/>
      <c r="NNY144" s="251"/>
      <c r="NNZ144" s="251"/>
      <c r="NOA144" s="251"/>
      <c r="NOB144" s="251"/>
      <c r="NOC144" s="251"/>
      <c r="NOD144" s="251"/>
      <c r="NOE144" s="251"/>
      <c r="NOF144" s="251"/>
      <c r="NOG144" s="251"/>
      <c r="NOH144" s="251"/>
      <c r="NOI144" s="251"/>
      <c r="NOJ144" s="251"/>
      <c r="NOK144" s="251"/>
      <c r="NOL144" s="251"/>
      <c r="NOM144" s="251"/>
      <c r="NON144" s="251"/>
      <c r="NOO144" s="251"/>
      <c r="NOP144" s="251"/>
      <c r="NOQ144" s="251"/>
      <c r="NOR144" s="251"/>
      <c r="NOS144" s="251"/>
      <c r="NOT144" s="251"/>
      <c r="NOU144" s="251"/>
      <c r="NOV144" s="251"/>
      <c r="NOW144" s="251"/>
      <c r="NOX144" s="251"/>
      <c r="NOY144" s="251"/>
      <c r="NOZ144" s="251"/>
      <c r="NPA144" s="251"/>
      <c r="NPB144" s="251"/>
      <c r="NPC144" s="251"/>
      <c r="NPD144" s="251"/>
      <c r="NPE144" s="251"/>
      <c r="NPF144" s="251"/>
      <c r="NPG144" s="251"/>
      <c r="NPH144" s="251"/>
      <c r="NPI144" s="251"/>
      <c r="NPJ144" s="251"/>
      <c r="NPK144" s="251"/>
      <c r="NPL144" s="251"/>
      <c r="NPM144" s="251"/>
      <c r="NPN144" s="251"/>
      <c r="NPO144" s="251"/>
      <c r="NPP144" s="251"/>
      <c r="NPQ144" s="251"/>
      <c r="NPR144" s="251"/>
      <c r="NPS144" s="251"/>
      <c r="NPT144" s="251"/>
      <c r="NPU144" s="251"/>
      <c r="NPV144" s="251"/>
      <c r="NPW144" s="251"/>
      <c r="NPX144" s="251"/>
      <c r="NPY144" s="251"/>
      <c r="NPZ144" s="251"/>
      <c r="NQA144" s="251"/>
      <c r="NQB144" s="251"/>
      <c r="NQC144" s="251"/>
      <c r="NQD144" s="251"/>
      <c r="NQE144" s="251"/>
      <c r="NQF144" s="251"/>
      <c r="NQG144" s="251"/>
      <c r="NQH144" s="251"/>
      <c r="NQI144" s="251"/>
      <c r="NQJ144" s="251"/>
      <c r="NQK144" s="251"/>
      <c r="NQL144" s="251"/>
      <c r="NQM144" s="251"/>
      <c r="NQN144" s="251"/>
      <c r="NQO144" s="251"/>
      <c r="NQP144" s="251"/>
      <c r="NQQ144" s="251"/>
      <c r="NQR144" s="251"/>
      <c r="NQS144" s="251"/>
      <c r="NQT144" s="251"/>
      <c r="NQU144" s="251"/>
      <c r="NQV144" s="251"/>
      <c r="NQW144" s="251"/>
      <c r="NQX144" s="251"/>
      <c r="NQY144" s="251"/>
      <c r="NQZ144" s="251"/>
      <c r="NRA144" s="251"/>
      <c r="NRB144" s="251"/>
      <c r="NRC144" s="251"/>
      <c r="NRD144" s="251"/>
      <c r="NRE144" s="251"/>
      <c r="NRF144" s="251"/>
      <c r="NRG144" s="251"/>
      <c r="NRH144" s="251"/>
      <c r="NRI144" s="251"/>
      <c r="NRJ144" s="251"/>
      <c r="NRK144" s="251"/>
      <c r="NRL144" s="251"/>
      <c r="NRM144" s="251"/>
      <c r="NRN144" s="251"/>
      <c r="NRO144" s="251"/>
      <c r="NRP144" s="251"/>
      <c r="NRQ144" s="251"/>
      <c r="NRR144" s="251"/>
      <c r="NRS144" s="251"/>
      <c r="NRT144" s="251"/>
      <c r="NRU144" s="251"/>
      <c r="NRV144" s="251"/>
      <c r="NRW144" s="251"/>
      <c r="NRX144" s="251"/>
      <c r="NRY144" s="251"/>
      <c r="NRZ144" s="251"/>
      <c r="NSA144" s="251"/>
      <c r="NSB144" s="251"/>
      <c r="NSC144" s="251"/>
      <c r="NSD144" s="251"/>
      <c r="NSE144" s="251"/>
      <c r="NSF144" s="251"/>
      <c r="NSG144" s="251"/>
      <c r="NSH144" s="251"/>
      <c r="NSI144" s="251"/>
      <c r="NSJ144" s="251"/>
      <c r="NSK144" s="251"/>
      <c r="NSL144" s="251"/>
      <c r="NSM144" s="251"/>
      <c r="NSN144" s="251"/>
      <c r="NSO144" s="251"/>
      <c r="NSP144" s="251"/>
      <c r="NSQ144" s="251"/>
      <c r="NSR144" s="251"/>
      <c r="NSS144" s="251"/>
      <c r="NST144" s="251"/>
      <c r="NSU144" s="251"/>
      <c r="NSV144" s="251"/>
      <c r="NSW144" s="251"/>
      <c r="NSX144" s="251"/>
      <c r="NSY144" s="251"/>
      <c r="NSZ144" s="251"/>
      <c r="NTA144" s="251"/>
      <c r="NTB144" s="251"/>
      <c r="NTC144" s="251"/>
      <c r="NTD144" s="251"/>
      <c r="NTE144" s="251"/>
      <c r="NTF144" s="251"/>
      <c r="NTG144" s="251"/>
      <c r="NTH144" s="251"/>
      <c r="NTI144" s="251"/>
      <c r="NTJ144" s="251"/>
      <c r="NTK144" s="251"/>
      <c r="NTL144" s="251"/>
      <c r="NTM144" s="251"/>
      <c r="NTN144" s="251"/>
      <c r="NTO144" s="251"/>
      <c r="NTP144" s="251"/>
      <c r="NTQ144" s="251"/>
      <c r="NTR144" s="251"/>
      <c r="NTS144" s="251"/>
      <c r="NTT144" s="251"/>
      <c r="NTU144" s="251"/>
      <c r="NTV144" s="251"/>
      <c r="NTW144" s="251"/>
      <c r="NTX144" s="251"/>
      <c r="NTY144" s="251"/>
      <c r="NTZ144" s="251"/>
      <c r="NUA144" s="251"/>
      <c r="NUB144" s="251"/>
      <c r="NUC144" s="251"/>
      <c r="NUD144" s="251"/>
      <c r="NUE144" s="251"/>
      <c r="NUF144" s="251"/>
      <c r="NUG144" s="251"/>
      <c r="NUH144" s="251"/>
      <c r="NUI144" s="251"/>
      <c r="NUJ144" s="251"/>
      <c r="NUK144" s="251"/>
      <c r="NUL144" s="251"/>
      <c r="NUM144" s="251"/>
      <c r="NUN144" s="251"/>
      <c r="NUO144" s="251"/>
      <c r="NUP144" s="251"/>
      <c r="NUQ144" s="251"/>
      <c r="NUR144" s="251"/>
      <c r="NUS144" s="251"/>
      <c r="NUT144" s="251"/>
      <c r="NUU144" s="251"/>
      <c r="NUV144" s="251"/>
      <c r="NUW144" s="251"/>
      <c r="NUX144" s="251"/>
      <c r="NUY144" s="251"/>
      <c r="NUZ144" s="251"/>
      <c r="NVA144" s="251"/>
      <c r="NVB144" s="251"/>
      <c r="NVC144" s="251"/>
      <c r="NVD144" s="251"/>
      <c r="NVE144" s="251"/>
      <c r="NVF144" s="251"/>
      <c r="NVG144" s="251"/>
      <c r="NVH144" s="251"/>
      <c r="NVI144" s="251"/>
      <c r="NVJ144" s="251"/>
      <c r="NVK144" s="251"/>
      <c r="NVL144" s="251"/>
      <c r="NVM144" s="251"/>
      <c r="NVN144" s="251"/>
      <c r="NVO144" s="251"/>
      <c r="NVP144" s="251"/>
      <c r="NVQ144" s="251"/>
      <c r="NVR144" s="251"/>
      <c r="NVS144" s="251"/>
      <c r="NVT144" s="251"/>
      <c r="NVU144" s="251"/>
      <c r="NVV144" s="251"/>
      <c r="NVW144" s="251"/>
      <c r="NVX144" s="251"/>
      <c r="NVY144" s="251"/>
      <c r="NVZ144" s="251"/>
      <c r="NWA144" s="251"/>
      <c r="NWB144" s="251"/>
      <c r="NWC144" s="251"/>
      <c r="NWD144" s="251"/>
      <c r="NWE144" s="251"/>
      <c r="NWF144" s="251"/>
      <c r="NWG144" s="251"/>
      <c r="NWH144" s="251"/>
      <c r="NWI144" s="251"/>
      <c r="NWJ144" s="251"/>
      <c r="NWK144" s="251"/>
      <c r="NWL144" s="251"/>
      <c r="NWM144" s="251"/>
      <c r="NWN144" s="251"/>
      <c r="NWO144" s="251"/>
      <c r="NWP144" s="251"/>
      <c r="NWQ144" s="251"/>
      <c r="NWR144" s="251"/>
      <c r="NWS144" s="251"/>
      <c r="NWT144" s="251"/>
      <c r="NWU144" s="251"/>
      <c r="NWV144" s="251"/>
      <c r="NWW144" s="251"/>
      <c r="NWX144" s="251"/>
      <c r="NWY144" s="251"/>
      <c r="NWZ144" s="251"/>
      <c r="NXA144" s="251"/>
      <c r="NXB144" s="251"/>
      <c r="NXC144" s="251"/>
      <c r="NXD144" s="251"/>
      <c r="NXE144" s="251"/>
      <c r="NXF144" s="251"/>
      <c r="NXG144" s="251"/>
      <c r="NXH144" s="251"/>
      <c r="NXI144" s="251"/>
      <c r="NXJ144" s="251"/>
      <c r="NXK144" s="251"/>
      <c r="NXL144" s="251"/>
      <c r="NXM144" s="251"/>
      <c r="NXN144" s="251"/>
      <c r="NXO144" s="251"/>
      <c r="NXP144" s="251"/>
      <c r="NXQ144" s="251"/>
      <c r="NXR144" s="251"/>
      <c r="NXS144" s="251"/>
      <c r="NXT144" s="251"/>
      <c r="NXU144" s="251"/>
      <c r="NXV144" s="251"/>
      <c r="NXW144" s="251"/>
      <c r="NXX144" s="251"/>
      <c r="NXY144" s="251"/>
      <c r="NXZ144" s="251"/>
      <c r="NYA144" s="251"/>
      <c r="NYB144" s="251"/>
      <c r="NYC144" s="251"/>
      <c r="NYD144" s="251"/>
      <c r="NYE144" s="251"/>
      <c r="NYF144" s="251"/>
      <c r="NYG144" s="251"/>
      <c r="NYH144" s="251"/>
      <c r="NYI144" s="251"/>
      <c r="NYJ144" s="251"/>
      <c r="NYK144" s="251"/>
      <c r="NYL144" s="251"/>
      <c r="NYM144" s="251"/>
      <c r="NYN144" s="251"/>
      <c r="NYO144" s="251"/>
      <c r="NYP144" s="251"/>
      <c r="NYQ144" s="251"/>
      <c r="NYR144" s="251"/>
      <c r="NYS144" s="251"/>
      <c r="NYT144" s="251"/>
      <c r="NYU144" s="251"/>
      <c r="NYV144" s="251"/>
      <c r="NYW144" s="251"/>
      <c r="NYX144" s="251"/>
      <c r="NYY144" s="251"/>
      <c r="NYZ144" s="251"/>
      <c r="NZA144" s="251"/>
      <c r="NZB144" s="251"/>
      <c r="NZC144" s="251"/>
      <c r="NZD144" s="251"/>
      <c r="NZE144" s="251"/>
      <c r="NZF144" s="251"/>
      <c r="NZG144" s="251"/>
      <c r="NZH144" s="251"/>
      <c r="NZI144" s="251"/>
      <c r="NZJ144" s="251"/>
      <c r="NZK144" s="251"/>
      <c r="NZL144" s="251"/>
      <c r="NZM144" s="251"/>
      <c r="NZN144" s="251"/>
      <c r="NZO144" s="251"/>
      <c r="NZP144" s="251"/>
      <c r="NZQ144" s="251"/>
      <c r="NZR144" s="251"/>
      <c r="NZS144" s="251"/>
      <c r="NZT144" s="251"/>
      <c r="NZU144" s="251"/>
      <c r="NZV144" s="251"/>
      <c r="NZW144" s="251"/>
      <c r="NZX144" s="251"/>
      <c r="NZY144" s="251"/>
      <c r="NZZ144" s="251"/>
      <c r="OAA144" s="251"/>
      <c r="OAB144" s="251"/>
      <c r="OAC144" s="251"/>
      <c r="OAD144" s="251"/>
      <c r="OAE144" s="251"/>
      <c r="OAF144" s="251"/>
      <c r="OAG144" s="251"/>
      <c r="OAH144" s="251"/>
      <c r="OAI144" s="251"/>
      <c r="OAJ144" s="251"/>
      <c r="OAK144" s="251"/>
      <c r="OAL144" s="251"/>
      <c r="OAM144" s="251"/>
      <c r="OAN144" s="251"/>
      <c r="OAO144" s="251"/>
      <c r="OAP144" s="251"/>
      <c r="OAQ144" s="251"/>
      <c r="OAR144" s="251"/>
      <c r="OAS144" s="251"/>
      <c r="OAT144" s="251"/>
      <c r="OAU144" s="251"/>
      <c r="OAV144" s="251"/>
      <c r="OAW144" s="251"/>
      <c r="OAX144" s="251"/>
      <c r="OAY144" s="251"/>
      <c r="OAZ144" s="251"/>
      <c r="OBA144" s="251"/>
      <c r="OBB144" s="251"/>
      <c r="OBC144" s="251"/>
      <c r="OBD144" s="251"/>
      <c r="OBE144" s="251"/>
      <c r="OBF144" s="251"/>
      <c r="OBG144" s="251"/>
      <c r="OBH144" s="251"/>
      <c r="OBI144" s="251"/>
      <c r="OBJ144" s="251"/>
      <c r="OBK144" s="251"/>
      <c r="OBL144" s="251"/>
      <c r="OBM144" s="251"/>
      <c r="OBN144" s="251"/>
      <c r="OBO144" s="251"/>
      <c r="OBP144" s="251"/>
      <c r="OBQ144" s="251"/>
      <c r="OBR144" s="251"/>
      <c r="OBS144" s="251"/>
      <c r="OBT144" s="251"/>
      <c r="OBU144" s="251"/>
      <c r="OBV144" s="251"/>
      <c r="OBW144" s="251"/>
      <c r="OBX144" s="251"/>
      <c r="OBY144" s="251"/>
      <c r="OBZ144" s="251"/>
      <c r="OCA144" s="251"/>
      <c r="OCB144" s="251"/>
      <c r="OCC144" s="251"/>
      <c r="OCD144" s="251"/>
      <c r="OCE144" s="251"/>
      <c r="OCF144" s="251"/>
      <c r="OCG144" s="251"/>
      <c r="OCH144" s="251"/>
      <c r="OCI144" s="251"/>
      <c r="OCJ144" s="251"/>
      <c r="OCK144" s="251"/>
      <c r="OCL144" s="251"/>
      <c r="OCM144" s="251"/>
      <c r="OCN144" s="251"/>
      <c r="OCO144" s="251"/>
      <c r="OCP144" s="251"/>
      <c r="OCQ144" s="251"/>
      <c r="OCR144" s="251"/>
      <c r="OCS144" s="251"/>
      <c r="OCT144" s="251"/>
      <c r="OCU144" s="251"/>
      <c r="OCV144" s="251"/>
      <c r="OCW144" s="251"/>
      <c r="OCX144" s="251"/>
      <c r="OCY144" s="251"/>
      <c r="OCZ144" s="251"/>
      <c r="ODA144" s="251"/>
      <c r="ODB144" s="251"/>
      <c r="ODC144" s="251"/>
      <c r="ODD144" s="251"/>
      <c r="ODE144" s="251"/>
      <c r="ODF144" s="251"/>
      <c r="ODG144" s="251"/>
      <c r="ODH144" s="251"/>
      <c r="ODI144" s="251"/>
      <c r="ODJ144" s="251"/>
      <c r="ODK144" s="251"/>
      <c r="ODL144" s="251"/>
      <c r="ODM144" s="251"/>
      <c r="ODN144" s="251"/>
      <c r="ODO144" s="251"/>
      <c r="ODP144" s="251"/>
      <c r="ODQ144" s="251"/>
      <c r="ODR144" s="251"/>
      <c r="ODS144" s="251"/>
      <c r="ODT144" s="251"/>
      <c r="ODU144" s="251"/>
      <c r="ODV144" s="251"/>
      <c r="ODW144" s="251"/>
      <c r="ODX144" s="251"/>
      <c r="ODY144" s="251"/>
      <c r="ODZ144" s="251"/>
      <c r="OEA144" s="251"/>
      <c r="OEB144" s="251"/>
      <c r="OEC144" s="251"/>
      <c r="OED144" s="251"/>
      <c r="OEE144" s="251"/>
      <c r="OEF144" s="251"/>
      <c r="OEG144" s="251"/>
      <c r="OEH144" s="251"/>
      <c r="OEI144" s="251"/>
      <c r="OEJ144" s="251"/>
      <c r="OEK144" s="251"/>
      <c r="OEL144" s="251"/>
      <c r="OEM144" s="251"/>
      <c r="OEN144" s="251"/>
      <c r="OEO144" s="251"/>
      <c r="OEP144" s="251"/>
      <c r="OEQ144" s="251"/>
      <c r="OER144" s="251"/>
      <c r="OES144" s="251"/>
      <c r="OET144" s="251"/>
      <c r="OEU144" s="251"/>
      <c r="OEV144" s="251"/>
      <c r="OEW144" s="251"/>
      <c r="OEX144" s="251"/>
      <c r="OEY144" s="251"/>
      <c r="OEZ144" s="251"/>
      <c r="OFA144" s="251"/>
      <c r="OFB144" s="251"/>
      <c r="OFC144" s="251"/>
      <c r="OFD144" s="251"/>
      <c r="OFE144" s="251"/>
      <c r="OFF144" s="251"/>
      <c r="OFG144" s="251"/>
      <c r="OFH144" s="251"/>
      <c r="OFI144" s="251"/>
      <c r="OFJ144" s="251"/>
      <c r="OFK144" s="251"/>
      <c r="OFL144" s="251"/>
      <c r="OFM144" s="251"/>
      <c r="OFN144" s="251"/>
      <c r="OFO144" s="251"/>
      <c r="OFP144" s="251"/>
      <c r="OFQ144" s="251"/>
      <c r="OFR144" s="251"/>
      <c r="OFS144" s="251"/>
      <c r="OFT144" s="251"/>
      <c r="OFU144" s="251"/>
      <c r="OFV144" s="251"/>
      <c r="OFW144" s="251"/>
      <c r="OFX144" s="251"/>
      <c r="OFY144" s="251"/>
      <c r="OFZ144" s="251"/>
      <c r="OGA144" s="251"/>
      <c r="OGB144" s="251"/>
      <c r="OGC144" s="251"/>
      <c r="OGD144" s="251"/>
      <c r="OGE144" s="251"/>
      <c r="OGF144" s="251"/>
      <c r="OGG144" s="251"/>
      <c r="OGH144" s="251"/>
      <c r="OGI144" s="251"/>
      <c r="OGJ144" s="251"/>
      <c r="OGK144" s="251"/>
      <c r="OGL144" s="251"/>
      <c r="OGM144" s="251"/>
      <c r="OGN144" s="251"/>
      <c r="OGO144" s="251"/>
      <c r="OGP144" s="251"/>
      <c r="OGQ144" s="251"/>
      <c r="OGR144" s="251"/>
      <c r="OGS144" s="251"/>
      <c r="OGT144" s="251"/>
      <c r="OGU144" s="251"/>
      <c r="OGV144" s="251"/>
      <c r="OGW144" s="251"/>
      <c r="OGX144" s="251"/>
      <c r="OGY144" s="251"/>
      <c r="OGZ144" s="251"/>
      <c r="OHA144" s="251"/>
      <c r="OHB144" s="251"/>
      <c r="OHC144" s="251"/>
      <c r="OHD144" s="251"/>
      <c r="OHE144" s="251"/>
      <c r="OHF144" s="251"/>
      <c r="OHG144" s="251"/>
      <c r="OHH144" s="251"/>
      <c r="OHI144" s="251"/>
      <c r="OHJ144" s="251"/>
      <c r="OHK144" s="251"/>
      <c r="OHL144" s="251"/>
      <c r="OHM144" s="251"/>
      <c r="OHN144" s="251"/>
      <c r="OHO144" s="251"/>
      <c r="OHP144" s="251"/>
      <c r="OHQ144" s="251"/>
      <c r="OHR144" s="251"/>
      <c r="OHS144" s="251"/>
      <c r="OHT144" s="251"/>
      <c r="OHU144" s="251"/>
      <c r="OHV144" s="251"/>
      <c r="OHW144" s="251"/>
      <c r="OHX144" s="251"/>
      <c r="OHY144" s="251"/>
      <c r="OHZ144" s="251"/>
      <c r="OIA144" s="251"/>
      <c r="OIB144" s="251"/>
      <c r="OIC144" s="251"/>
      <c r="OID144" s="251"/>
      <c r="OIE144" s="251"/>
      <c r="OIF144" s="251"/>
      <c r="OIG144" s="251"/>
      <c r="OIH144" s="251"/>
      <c r="OII144" s="251"/>
      <c r="OIJ144" s="251"/>
      <c r="OIK144" s="251"/>
      <c r="OIL144" s="251"/>
      <c r="OIM144" s="251"/>
      <c r="OIN144" s="251"/>
      <c r="OIO144" s="251"/>
      <c r="OIP144" s="251"/>
      <c r="OIQ144" s="251"/>
      <c r="OIR144" s="251"/>
      <c r="OIS144" s="251"/>
      <c r="OIT144" s="251"/>
      <c r="OIU144" s="251"/>
      <c r="OIV144" s="251"/>
      <c r="OIW144" s="251"/>
      <c r="OIX144" s="251"/>
      <c r="OIY144" s="251"/>
      <c r="OIZ144" s="251"/>
      <c r="OJA144" s="251"/>
      <c r="OJB144" s="251"/>
      <c r="OJC144" s="251"/>
      <c r="OJD144" s="251"/>
      <c r="OJE144" s="251"/>
      <c r="OJF144" s="251"/>
      <c r="OJG144" s="251"/>
      <c r="OJH144" s="251"/>
      <c r="OJI144" s="251"/>
      <c r="OJJ144" s="251"/>
      <c r="OJK144" s="251"/>
      <c r="OJL144" s="251"/>
      <c r="OJM144" s="251"/>
      <c r="OJN144" s="251"/>
      <c r="OJO144" s="251"/>
      <c r="OJP144" s="251"/>
      <c r="OJQ144" s="251"/>
      <c r="OJR144" s="251"/>
      <c r="OJS144" s="251"/>
      <c r="OJT144" s="251"/>
      <c r="OJU144" s="251"/>
      <c r="OJV144" s="251"/>
      <c r="OJW144" s="251"/>
      <c r="OJX144" s="251"/>
      <c r="OJY144" s="251"/>
      <c r="OJZ144" s="251"/>
      <c r="OKA144" s="251"/>
      <c r="OKB144" s="251"/>
      <c r="OKC144" s="251"/>
      <c r="OKD144" s="251"/>
      <c r="OKE144" s="251"/>
      <c r="OKF144" s="251"/>
      <c r="OKG144" s="251"/>
      <c r="OKH144" s="251"/>
      <c r="OKI144" s="251"/>
      <c r="OKJ144" s="251"/>
      <c r="OKK144" s="251"/>
      <c r="OKL144" s="251"/>
      <c r="OKM144" s="251"/>
      <c r="OKN144" s="251"/>
      <c r="OKO144" s="251"/>
      <c r="OKP144" s="251"/>
      <c r="OKQ144" s="251"/>
      <c r="OKR144" s="251"/>
      <c r="OKS144" s="251"/>
      <c r="OKT144" s="251"/>
      <c r="OKU144" s="251"/>
      <c r="OKV144" s="251"/>
      <c r="OKW144" s="251"/>
      <c r="OKX144" s="251"/>
      <c r="OKY144" s="251"/>
      <c r="OKZ144" s="251"/>
      <c r="OLA144" s="251"/>
      <c r="OLB144" s="251"/>
      <c r="OLC144" s="251"/>
      <c r="OLD144" s="251"/>
      <c r="OLE144" s="251"/>
      <c r="OLF144" s="251"/>
      <c r="OLG144" s="251"/>
      <c r="OLH144" s="251"/>
      <c r="OLI144" s="251"/>
      <c r="OLJ144" s="251"/>
      <c r="OLK144" s="251"/>
      <c r="OLL144" s="251"/>
      <c r="OLM144" s="251"/>
      <c r="OLN144" s="251"/>
      <c r="OLO144" s="251"/>
      <c r="OLP144" s="251"/>
      <c r="OLQ144" s="251"/>
      <c r="OLR144" s="251"/>
      <c r="OLS144" s="251"/>
      <c r="OLT144" s="251"/>
      <c r="OLU144" s="251"/>
      <c r="OLV144" s="251"/>
      <c r="OLW144" s="251"/>
      <c r="OLX144" s="251"/>
      <c r="OLY144" s="251"/>
      <c r="OLZ144" s="251"/>
      <c r="OMA144" s="251"/>
      <c r="OMB144" s="251"/>
      <c r="OMC144" s="251"/>
      <c r="OMD144" s="251"/>
      <c r="OME144" s="251"/>
      <c r="OMF144" s="251"/>
      <c r="OMG144" s="251"/>
      <c r="OMH144" s="251"/>
      <c r="OMI144" s="251"/>
      <c r="OMJ144" s="251"/>
      <c r="OMK144" s="251"/>
      <c r="OML144" s="251"/>
      <c r="OMM144" s="251"/>
      <c r="OMN144" s="251"/>
      <c r="OMO144" s="251"/>
      <c r="OMP144" s="251"/>
      <c r="OMQ144" s="251"/>
      <c r="OMR144" s="251"/>
      <c r="OMS144" s="251"/>
      <c r="OMT144" s="251"/>
      <c r="OMU144" s="251"/>
      <c r="OMV144" s="251"/>
      <c r="OMW144" s="251"/>
      <c r="OMX144" s="251"/>
      <c r="OMY144" s="251"/>
      <c r="OMZ144" s="251"/>
      <c r="ONA144" s="251"/>
      <c r="ONB144" s="251"/>
      <c r="ONC144" s="251"/>
      <c r="OND144" s="251"/>
      <c r="ONE144" s="251"/>
      <c r="ONF144" s="251"/>
      <c r="ONG144" s="251"/>
      <c r="ONH144" s="251"/>
      <c r="ONI144" s="251"/>
      <c r="ONJ144" s="251"/>
      <c r="ONK144" s="251"/>
      <c r="ONL144" s="251"/>
      <c r="ONM144" s="251"/>
      <c r="ONN144" s="251"/>
      <c r="ONO144" s="251"/>
      <c r="ONP144" s="251"/>
      <c r="ONQ144" s="251"/>
      <c r="ONR144" s="251"/>
      <c r="ONS144" s="251"/>
      <c r="ONT144" s="251"/>
      <c r="ONU144" s="251"/>
      <c r="ONV144" s="251"/>
      <c r="ONW144" s="251"/>
      <c r="ONX144" s="251"/>
      <c r="ONY144" s="251"/>
      <c r="ONZ144" s="251"/>
      <c r="OOA144" s="251"/>
      <c r="OOB144" s="251"/>
      <c r="OOC144" s="251"/>
      <c r="OOD144" s="251"/>
      <c r="OOE144" s="251"/>
      <c r="OOF144" s="251"/>
      <c r="OOG144" s="251"/>
      <c r="OOH144" s="251"/>
      <c r="OOI144" s="251"/>
      <c r="OOJ144" s="251"/>
      <c r="OOK144" s="251"/>
      <c r="OOL144" s="251"/>
      <c r="OOM144" s="251"/>
      <c r="OON144" s="251"/>
      <c r="OOO144" s="251"/>
      <c r="OOP144" s="251"/>
      <c r="OOQ144" s="251"/>
      <c r="OOR144" s="251"/>
      <c r="OOS144" s="251"/>
      <c r="OOT144" s="251"/>
      <c r="OOU144" s="251"/>
      <c r="OOV144" s="251"/>
      <c r="OOW144" s="251"/>
      <c r="OOX144" s="251"/>
      <c r="OOY144" s="251"/>
      <c r="OOZ144" s="251"/>
      <c r="OPA144" s="251"/>
      <c r="OPB144" s="251"/>
      <c r="OPC144" s="251"/>
      <c r="OPD144" s="251"/>
      <c r="OPE144" s="251"/>
      <c r="OPF144" s="251"/>
      <c r="OPG144" s="251"/>
      <c r="OPH144" s="251"/>
      <c r="OPI144" s="251"/>
      <c r="OPJ144" s="251"/>
      <c r="OPK144" s="251"/>
      <c r="OPL144" s="251"/>
      <c r="OPM144" s="251"/>
      <c r="OPN144" s="251"/>
      <c r="OPO144" s="251"/>
      <c r="OPP144" s="251"/>
      <c r="OPQ144" s="251"/>
      <c r="OPR144" s="251"/>
      <c r="OPS144" s="251"/>
      <c r="OPT144" s="251"/>
      <c r="OPU144" s="251"/>
      <c r="OPV144" s="251"/>
      <c r="OPW144" s="251"/>
      <c r="OPX144" s="251"/>
      <c r="OPY144" s="251"/>
      <c r="OPZ144" s="251"/>
      <c r="OQA144" s="251"/>
      <c r="OQB144" s="251"/>
      <c r="OQC144" s="251"/>
      <c r="OQD144" s="251"/>
      <c r="OQE144" s="251"/>
      <c r="OQF144" s="251"/>
      <c r="OQG144" s="251"/>
      <c r="OQH144" s="251"/>
      <c r="OQI144" s="251"/>
      <c r="OQJ144" s="251"/>
      <c r="OQK144" s="251"/>
      <c r="OQL144" s="251"/>
      <c r="OQM144" s="251"/>
      <c r="OQN144" s="251"/>
      <c r="OQO144" s="251"/>
      <c r="OQP144" s="251"/>
      <c r="OQQ144" s="251"/>
      <c r="OQR144" s="251"/>
      <c r="OQS144" s="251"/>
      <c r="OQT144" s="251"/>
      <c r="OQU144" s="251"/>
      <c r="OQV144" s="251"/>
      <c r="OQW144" s="251"/>
      <c r="OQX144" s="251"/>
      <c r="OQY144" s="251"/>
      <c r="OQZ144" s="251"/>
      <c r="ORA144" s="251"/>
      <c r="ORB144" s="251"/>
      <c r="ORC144" s="251"/>
      <c r="ORD144" s="251"/>
      <c r="ORE144" s="251"/>
      <c r="ORF144" s="251"/>
      <c r="ORG144" s="251"/>
      <c r="ORH144" s="251"/>
      <c r="ORI144" s="251"/>
      <c r="ORJ144" s="251"/>
      <c r="ORK144" s="251"/>
      <c r="ORL144" s="251"/>
      <c r="ORM144" s="251"/>
      <c r="ORN144" s="251"/>
      <c r="ORO144" s="251"/>
      <c r="ORP144" s="251"/>
      <c r="ORQ144" s="251"/>
      <c r="ORR144" s="251"/>
      <c r="ORS144" s="251"/>
      <c r="ORT144" s="251"/>
      <c r="ORU144" s="251"/>
      <c r="ORV144" s="251"/>
      <c r="ORW144" s="251"/>
      <c r="ORX144" s="251"/>
      <c r="ORY144" s="251"/>
      <c r="ORZ144" s="251"/>
      <c r="OSA144" s="251"/>
      <c r="OSB144" s="251"/>
      <c r="OSC144" s="251"/>
      <c r="OSD144" s="251"/>
      <c r="OSE144" s="251"/>
      <c r="OSF144" s="251"/>
      <c r="OSG144" s="251"/>
      <c r="OSH144" s="251"/>
      <c r="OSI144" s="251"/>
      <c r="OSJ144" s="251"/>
      <c r="OSK144" s="251"/>
      <c r="OSL144" s="251"/>
      <c r="OSM144" s="251"/>
      <c r="OSN144" s="251"/>
      <c r="OSO144" s="251"/>
      <c r="OSP144" s="251"/>
      <c r="OSQ144" s="251"/>
      <c r="OSR144" s="251"/>
      <c r="OSS144" s="251"/>
      <c r="OST144" s="251"/>
      <c r="OSU144" s="251"/>
      <c r="OSV144" s="251"/>
      <c r="OSW144" s="251"/>
      <c r="OSX144" s="251"/>
      <c r="OSY144" s="251"/>
      <c r="OSZ144" s="251"/>
      <c r="OTA144" s="251"/>
      <c r="OTB144" s="251"/>
      <c r="OTC144" s="251"/>
      <c r="OTD144" s="251"/>
      <c r="OTE144" s="251"/>
      <c r="OTF144" s="251"/>
      <c r="OTG144" s="251"/>
      <c r="OTH144" s="251"/>
      <c r="OTI144" s="251"/>
      <c r="OTJ144" s="251"/>
      <c r="OTK144" s="251"/>
      <c r="OTL144" s="251"/>
      <c r="OTM144" s="251"/>
      <c r="OTN144" s="251"/>
      <c r="OTO144" s="251"/>
      <c r="OTP144" s="251"/>
      <c r="OTQ144" s="251"/>
      <c r="OTR144" s="251"/>
      <c r="OTS144" s="251"/>
      <c r="OTT144" s="251"/>
      <c r="OTU144" s="251"/>
      <c r="OTV144" s="251"/>
      <c r="OTW144" s="251"/>
      <c r="OTX144" s="251"/>
      <c r="OTY144" s="251"/>
      <c r="OTZ144" s="251"/>
      <c r="OUA144" s="251"/>
      <c r="OUB144" s="251"/>
      <c r="OUC144" s="251"/>
      <c r="OUD144" s="251"/>
      <c r="OUE144" s="251"/>
      <c r="OUF144" s="251"/>
      <c r="OUG144" s="251"/>
      <c r="OUH144" s="251"/>
      <c r="OUI144" s="251"/>
      <c r="OUJ144" s="251"/>
      <c r="OUK144" s="251"/>
      <c r="OUL144" s="251"/>
      <c r="OUM144" s="251"/>
      <c r="OUN144" s="251"/>
      <c r="OUO144" s="251"/>
      <c r="OUP144" s="251"/>
      <c r="OUQ144" s="251"/>
      <c r="OUR144" s="251"/>
      <c r="OUS144" s="251"/>
      <c r="OUT144" s="251"/>
      <c r="OUU144" s="251"/>
      <c r="OUV144" s="251"/>
      <c r="OUW144" s="251"/>
      <c r="OUX144" s="251"/>
      <c r="OUY144" s="251"/>
      <c r="OUZ144" s="251"/>
      <c r="OVA144" s="251"/>
      <c r="OVB144" s="251"/>
      <c r="OVC144" s="251"/>
      <c r="OVD144" s="251"/>
      <c r="OVE144" s="251"/>
      <c r="OVF144" s="251"/>
      <c r="OVG144" s="251"/>
      <c r="OVH144" s="251"/>
      <c r="OVI144" s="251"/>
      <c r="OVJ144" s="251"/>
      <c r="OVK144" s="251"/>
      <c r="OVL144" s="251"/>
      <c r="OVM144" s="251"/>
      <c r="OVN144" s="251"/>
      <c r="OVO144" s="251"/>
      <c r="OVP144" s="251"/>
      <c r="OVQ144" s="251"/>
      <c r="OVR144" s="251"/>
      <c r="OVS144" s="251"/>
      <c r="OVT144" s="251"/>
      <c r="OVU144" s="251"/>
      <c r="OVV144" s="251"/>
      <c r="OVW144" s="251"/>
      <c r="OVX144" s="251"/>
      <c r="OVY144" s="251"/>
      <c r="OVZ144" s="251"/>
      <c r="OWA144" s="251"/>
      <c r="OWB144" s="251"/>
      <c r="OWC144" s="251"/>
      <c r="OWD144" s="251"/>
      <c r="OWE144" s="251"/>
      <c r="OWF144" s="251"/>
      <c r="OWG144" s="251"/>
      <c r="OWH144" s="251"/>
      <c r="OWI144" s="251"/>
      <c r="OWJ144" s="251"/>
      <c r="OWK144" s="251"/>
      <c r="OWL144" s="251"/>
      <c r="OWM144" s="251"/>
      <c r="OWN144" s="251"/>
      <c r="OWO144" s="251"/>
      <c r="OWP144" s="251"/>
      <c r="OWQ144" s="251"/>
      <c r="OWR144" s="251"/>
      <c r="OWS144" s="251"/>
      <c r="OWT144" s="251"/>
      <c r="OWU144" s="251"/>
      <c r="OWV144" s="251"/>
      <c r="OWW144" s="251"/>
      <c r="OWX144" s="251"/>
      <c r="OWY144" s="251"/>
      <c r="OWZ144" s="251"/>
      <c r="OXA144" s="251"/>
      <c r="OXB144" s="251"/>
      <c r="OXC144" s="251"/>
      <c r="OXD144" s="251"/>
      <c r="OXE144" s="251"/>
      <c r="OXF144" s="251"/>
      <c r="OXG144" s="251"/>
      <c r="OXH144" s="251"/>
      <c r="OXI144" s="251"/>
      <c r="OXJ144" s="251"/>
      <c r="OXK144" s="251"/>
      <c r="OXL144" s="251"/>
      <c r="OXM144" s="251"/>
      <c r="OXN144" s="251"/>
      <c r="OXO144" s="251"/>
      <c r="OXP144" s="251"/>
      <c r="OXQ144" s="251"/>
      <c r="OXR144" s="251"/>
      <c r="OXS144" s="251"/>
      <c r="OXT144" s="251"/>
      <c r="OXU144" s="251"/>
      <c r="OXV144" s="251"/>
      <c r="OXW144" s="251"/>
      <c r="OXX144" s="251"/>
      <c r="OXY144" s="251"/>
      <c r="OXZ144" s="251"/>
      <c r="OYA144" s="251"/>
      <c r="OYB144" s="251"/>
      <c r="OYC144" s="251"/>
      <c r="OYD144" s="251"/>
      <c r="OYE144" s="251"/>
      <c r="OYF144" s="251"/>
      <c r="OYG144" s="251"/>
      <c r="OYH144" s="251"/>
      <c r="OYI144" s="251"/>
      <c r="OYJ144" s="251"/>
      <c r="OYK144" s="251"/>
      <c r="OYL144" s="251"/>
      <c r="OYM144" s="251"/>
      <c r="OYN144" s="251"/>
      <c r="OYO144" s="251"/>
      <c r="OYP144" s="251"/>
      <c r="OYQ144" s="251"/>
      <c r="OYR144" s="251"/>
      <c r="OYS144" s="251"/>
      <c r="OYT144" s="251"/>
      <c r="OYU144" s="251"/>
      <c r="OYV144" s="251"/>
      <c r="OYW144" s="251"/>
      <c r="OYX144" s="251"/>
      <c r="OYY144" s="251"/>
      <c r="OYZ144" s="251"/>
      <c r="OZA144" s="251"/>
      <c r="OZB144" s="251"/>
      <c r="OZC144" s="251"/>
      <c r="OZD144" s="251"/>
      <c r="OZE144" s="251"/>
      <c r="OZF144" s="251"/>
      <c r="OZG144" s="251"/>
      <c r="OZH144" s="251"/>
      <c r="OZI144" s="251"/>
      <c r="OZJ144" s="251"/>
      <c r="OZK144" s="251"/>
      <c r="OZL144" s="251"/>
      <c r="OZM144" s="251"/>
      <c r="OZN144" s="251"/>
      <c r="OZO144" s="251"/>
      <c r="OZP144" s="251"/>
      <c r="OZQ144" s="251"/>
      <c r="OZR144" s="251"/>
      <c r="OZS144" s="251"/>
      <c r="OZT144" s="251"/>
      <c r="OZU144" s="251"/>
      <c r="OZV144" s="251"/>
      <c r="OZW144" s="251"/>
      <c r="OZX144" s="251"/>
      <c r="OZY144" s="251"/>
      <c r="OZZ144" s="251"/>
      <c r="PAA144" s="251"/>
      <c r="PAB144" s="251"/>
      <c r="PAC144" s="251"/>
      <c r="PAD144" s="251"/>
      <c r="PAE144" s="251"/>
      <c r="PAF144" s="251"/>
      <c r="PAG144" s="251"/>
      <c r="PAH144" s="251"/>
      <c r="PAI144" s="251"/>
      <c r="PAJ144" s="251"/>
      <c r="PAK144" s="251"/>
      <c r="PAL144" s="251"/>
      <c r="PAM144" s="251"/>
      <c r="PAN144" s="251"/>
      <c r="PAO144" s="251"/>
      <c r="PAP144" s="251"/>
      <c r="PAQ144" s="251"/>
      <c r="PAR144" s="251"/>
      <c r="PAS144" s="251"/>
      <c r="PAT144" s="251"/>
      <c r="PAU144" s="251"/>
      <c r="PAV144" s="251"/>
      <c r="PAW144" s="251"/>
      <c r="PAX144" s="251"/>
      <c r="PAY144" s="251"/>
      <c r="PAZ144" s="251"/>
      <c r="PBA144" s="251"/>
      <c r="PBB144" s="251"/>
      <c r="PBC144" s="251"/>
      <c r="PBD144" s="251"/>
      <c r="PBE144" s="251"/>
      <c r="PBF144" s="251"/>
      <c r="PBG144" s="251"/>
      <c r="PBH144" s="251"/>
      <c r="PBI144" s="251"/>
      <c r="PBJ144" s="251"/>
      <c r="PBK144" s="251"/>
      <c r="PBL144" s="251"/>
      <c r="PBM144" s="251"/>
      <c r="PBN144" s="251"/>
      <c r="PBO144" s="251"/>
      <c r="PBP144" s="251"/>
      <c r="PBQ144" s="251"/>
      <c r="PBR144" s="251"/>
      <c r="PBS144" s="251"/>
      <c r="PBT144" s="251"/>
      <c r="PBU144" s="251"/>
      <c r="PBV144" s="251"/>
      <c r="PBW144" s="251"/>
      <c r="PBX144" s="251"/>
      <c r="PBY144" s="251"/>
      <c r="PBZ144" s="251"/>
      <c r="PCA144" s="251"/>
      <c r="PCB144" s="251"/>
      <c r="PCC144" s="251"/>
      <c r="PCD144" s="251"/>
      <c r="PCE144" s="251"/>
      <c r="PCF144" s="251"/>
      <c r="PCG144" s="251"/>
      <c r="PCH144" s="251"/>
      <c r="PCI144" s="251"/>
      <c r="PCJ144" s="251"/>
      <c r="PCK144" s="251"/>
      <c r="PCL144" s="251"/>
      <c r="PCM144" s="251"/>
      <c r="PCN144" s="251"/>
      <c r="PCO144" s="251"/>
      <c r="PCP144" s="251"/>
      <c r="PCQ144" s="251"/>
      <c r="PCR144" s="251"/>
      <c r="PCS144" s="251"/>
      <c r="PCT144" s="251"/>
      <c r="PCU144" s="251"/>
      <c r="PCV144" s="251"/>
      <c r="PCW144" s="251"/>
      <c r="PCX144" s="251"/>
      <c r="PCY144" s="251"/>
      <c r="PCZ144" s="251"/>
      <c r="PDA144" s="251"/>
      <c r="PDB144" s="251"/>
      <c r="PDC144" s="251"/>
      <c r="PDD144" s="251"/>
      <c r="PDE144" s="251"/>
      <c r="PDF144" s="251"/>
      <c r="PDG144" s="251"/>
      <c r="PDH144" s="251"/>
      <c r="PDI144" s="251"/>
      <c r="PDJ144" s="251"/>
      <c r="PDK144" s="251"/>
      <c r="PDL144" s="251"/>
      <c r="PDM144" s="251"/>
      <c r="PDN144" s="251"/>
      <c r="PDO144" s="251"/>
      <c r="PDP144" s="251"/>
      <c r="PDQ144" s="251"/>
      <c r="PDR144" s="251"/>
      <c r="PDS144" s="251"/>
      <c r="PDT144" s="251"/>
      <c r="PDU144" s="251"/>
      <c r="PDV144" s="251"/>
      <c r="PDW144" s="251"/>
      <c r="PDX144" s="251"/>
      <c r="PDY144" s="251"/>
      <c r="PDZ144" s="251"/>
      <c r="PEA144" s="251"/>
      <c r="PEB144" s="251"/>
      <c r="PEC144" s="251"/>
      <c r="PED144" s="251"/>
      <c r="PEE144" s="251"/>
      <c r="PEF144" s="251"/>
      <c r="PEG144" s="251"/>
      <c r="PEH144" s="251"/>
      <c r="PEI144" s="251"/>
      <c r="PEJ144" s="251"/>
      <c r="PEK144" s="251"/>
      <c r="PEL144" s="251"/>
      <c r="PEM144" s="251"/>
      <c r="PEN144" s="251"/>
      <c r="PEO144" s="251"/>
      <c r="PEP144" s="251"/>
      <c r="PEQ144" s="251"/>
      <c r="PER144" s="251"/>
      <c r="PES144" s="251"/>
      <c r="PET144" s="251"/>
      <c r="PEU144" s="251"/>
      <c r="PEV144" s="251"/>
      <c r="PEW144" s="251"/>
      <c r="PEX144" s="251"/>
      <c r="PEY144" s="251"/>
      <c r="PEZ144" s="251"/>
      <c r="PFA144" s="251"/>
      <c r="PFB144" s="251"/>
      <c r="PFC144" s="251"/>
      <c r="PFD144" s="251"/>
      <c r="PFE144" s="251"/>
      <c r="PFF144" s="251"/>
      <c r="PFG144" s="251"/>
      <c r="PFH144" s="251"/>
      <c r="PFI144" s="251"/>
      <c r="PFJ144" s="251"/>
      <c r="PFK144" s="251"/>
      <c r="PFL144" s="251"/>
      <c r="PFM144" s="251"/>
      <c r="PFN144" s="251"/>
      <c r="PFO144" s="251"/>
      <c r="PFP144" s="251"/>
      <c r="PFQ144" s="251"/>
      <c r="PFR144" s="251"/>
      <c r="PFS144" s="251"/>
      <c r="PFT144" s="251"/>
      <c r="PFU144" s="251"/>
      <c r="PFV144" s="251"/>
      <c r="PFW144" s="251"/>
      <c r="PFX144" s="251"/>
      <c r="PFY144" s="251"/>
      <c r="PFZ144" s="251"/>
      <c r="PGA144" s="251"/>
      <c r="PGB144" s="251"/>
      <c r="PGC144" s="251"/>
      <c r="PGD144" s="251"/>
      <c r="PGE144" s="251"/>
      <c r="PGF144" s="251"/>
      <c r="PGG144" s="251"/>
      <c r="PGH144" s="251"/>
      <c r="PGI144" s="251"/>
      <c r="PGJ144" s="251"/>
      <c r="PGK144" s="251"/>
      <c r="PGL144" s="251"/>
      <c r="PGM144" s="251"/>
      <c r="PGN144" s="251"/>
      <c r="PGO144" s="251"/>
      <c r="PGP144" s="251"/>
      <c r="PGQ144" s="251"/>
      <c r="PGR144" s="251"/>
      <c r="PGS144" s="251"/>
      <c r="PGT144" s="251"/>
      <c r="PGU144" s="251"/>
      <c r="PGV144" s="251"/>
      <c r="PGW144" s="251"/>
      <c r="PGX144" s="251"/>
      <c r="PGY144" s="251"/>
      <c r="PGZ144" s="251"/>
      <c r="PHA144" s="251"/>
      <c r="PHB144" s="251"/>
      <c r="PHC144" s="251"/>
      <c r="PHD144" s="251"/>
      <c r="PHE144" s="251"/>
      <c r="PHF144" s="251"/>
      <c r="PHG144" s="251"/>
      <c r="PHH144" s="251"/>
      <c r="PHI144" s="251"/>
      <c r="PHJ144" s="251"/>
      <c r="PHK144" s="251"/>
      <c r="PHL144" s="251"/>
      <c r="PHM144" s="251"/>
      <c r="PHN144" s="251"/>
      <c r="PHO144" s="251"/>
      <c r="PHP144" s="251"/>
      <c r="PHQ144" s="251"/>
      <c r="PHR144" s="251"/>
      <c r="PHS144" s="251"/>
      <c r="PHT144" s="251"/>
      <c r="PHU144" s="251"/>
      <c r="PHV144" s="251"/>
      <c r="PHW144" s="251"/>
      <c r="PHX144" s="251"/>
      <c r="PHY144" s="251"/>
      <c r="PHZ144" s="251"/>
      <c r="PIA144" s="251"/>
      <c r="PIB144" s="251"/>
      <c r="PIC144" s="251"/>
      <c r="PID144" s="251"/>
      <c r="PIE144" s="251"/>
      <c r="PIF144" s="251"/>
      <c r="PIG144" s="251"/>
      <c r="PIH144" s="251"/>
      <c r="PII144" s="251"/>
      <c r="PIJ144" s="251"/>
      <c r="PIK144" s="251"/>
      <c r="PIL144" s="251"/>
      <c r="PIM144" s="251"/>
      <c r="PIN144" s="251"/>
      <c r="PIO144" s="251"/>
      <c r="PIP144" s="251"/>
      <c r="PIQ144" s="251"/>
      <c r="PIR144" s="251"/>
      <c r="PIS144" s="251"/>
      <c r="PIT144" s="251"/>
      <c r="PIU144" s="251"/>
      <c r="PIV144" s="251"/>
      <c r="PIW144" s="251"/>
      <c r="PIX144" s="251"/>
      <c r="PIY144" s="251"/>
      <c r="PIZ144" s="251"/>
      <c r="PJA144" s="251"/>
      <c r="PJB144" s="251"/>
      <c r="PJC144" s="251"/>
      <c r="PJD144" s="251"/>
      <c r="PJE144" s="251"/>
      <c r="PJF144" s="251"/>
      <c r="PJG144" s="251"/>
      <c r="PJH144" s="251"/>
      <c r="PJI144" s="251"/>
      <c r="PJJ144" s="251"/>
      <c r="PJK144" s="251"/>
      <c r="PJL144" s="251"/>
      <c r="PJM144" s="251"/>
      <c r="PJN144" s="251"/>
      <c r="PJO144" s="251"/>
      <c r="PJP144" s="251"/>
      <c r="PJQ144" s="251"/>
      <c r="PJR144" s="251"/>
      <c r="PJS144" s="251"/>
      <c r="PJT144" s="251"/>
      <c r="PJU144" s="251"/>
      <c r="PJV144" s="251"/>
      <c r="PJW144" s="251"/>
      <c r="PJX144" s="251"/>
      <c r="PJY144" s="251"/>
      <c r="PJZ144" s="251"/>
      <c r="PKA144" s="251"/>
      <c r="PKB144" s="251"/>
      <c r="PKC144" s="251"/>
      <c r="PKD144" s="251"/>
      <c r="PKE144" s="251"/>
      <c r="PKF144" s="251"/>
      <c r="PKG144" s="251"/>
      <c r="PKH144" s="251"/>
      <c r="PKI144" s="251"/>
      <c r="PKJ144" s="251"/>
      <c r="PKK144" s="251"/>
      <c r="PKL144" s="251"/>
      <c r="PKM144" s="251"/>
      <c r="PKN144" s="251"/>
      <c r="PKO144" s="251"/>
      <c r="PKP144" s="251"/>
      <c r="PKQ144" s="251"/>
      <c r="PKR144" s="251"/>
      <c r="PKS144" s="251"/>
      <c r="PKT144" s="251"/>
      <c r="PKU144" s="251"/>
      <c r="PKV144" s="251"/>
      <c r="PKW144" s="251"/>
      <c r="PKX144" s="251"/>
      <c r="PKY144" s="251"/>
      <c r="PKZ144" s="251"/>
      <c r="PLA144" s="251"/>
      <c r="PLB144" s="251"/>
      <c r="PLC144" s="251"/>
      <c r="PLD144" s="251"/>
      <c r="PLE144" s="251"/>
      <c r="PLF144" s="251"/>
      <c r="PLG144" s="251"/>
      <c r="PLH144" s="251"/>
      <c r="PLI144" s="251"/>
      <c r="PLJ144" s="251"/>
      <c r="PLK144" s="251"/>
      <c r="PLL144" s="251"/>
      <c r="PLM144" s="251"/>
      <c r="PLN144" s="251"/>
      <c r="PLO144" s="251"/>
      <c r="PLP144" s="251"/>
      <c r="PLQ144" s="251"/>
      <c r="PLR144" s="251"/>
      <c r="PLS144" s="251"/>
      <c r="PLT144" s="251"/>
      <c r="PLU144" s="251"/>
      <c r="PLV144" s="251"/>
      <c r="PLW144" s="251"/>
      <c r="PLX144" s="251"/>
      <c r="PLY144" s="251"/>
      <c r="PLZ144" s="251"/>
      <c r="PMA144" s="251"/>
      <c r="PMB144" s="251"/>
      <c r="PMC144" s="251"/>
      <c r="PMD144" s="251"/>
      <c r="PME144" s="251"/>
      <c r="PMF144" s="251"/>
      <c r="PMG144" s="251"/>
      <c r="PMH144" s="251"/>
      <c r="PMI144" s="251"/>
      <c r="PMJ144" s="251"/>
      <c r="PMK144" s="251"/>
      <c r="PML144" s="251"/>
      <c r="PMM144" s="251"/>
      <c r="PMN144" s="251"/>
      <c r="PMO144" s="251"/>
      <c r="PMP144" s="251"/>
      <c r="PMQ144" s="251"/>
      <c r="PMR144" s="251"/>
      <c r="PMS144" s="251"/>
      <c r="PMT144" s="251"/>
      <c r="PMU144" s="251"/>
      <c r="PMV144" s="251"/>
      <c r="PMW144" s="251"/>
      <c r="PMX144" s="251"/>
      <c r="PMY144" s="251"/>
      <c r="PMZ144" s="251"/>
      <c r="PNA144" s="251"/>
      <c r="PNB144" s="251"/>
      <c r="PNC144" s="251"/>
      <c r="PND144" s="251"/>
      <c r="PNE144" s="251"/>
      <c r="PNF144" s="251"/>
      <c r="PNG144" s="251"/>
      <c r="PNH144" s="251"/>
      <c r="PNI144" s="251"/>
      <c r="PNJ144" s="251"/>
      <c r="PNK144" s="251"/>
      <c r="PNL144" s="251"/>
      <c r="PNM144" s="251"/>
      <c r="PNN144" s="251"/>
      <c r="PNO144" s="251"/>
      <c r="PNP144" s="251"/>
      <c r="PNQ144" s="251"/>
      <c r="PNR144" s="251"/>
      <c r="PNS144" s="251"/>
      <c r="PNT144" s="251"/>
      <c r="PNU144" s="251"/>
      <c r="PNV144" s="251"/>
      <c r="PNW144" s="251"/>
      <c r="PNX144" s="251"/>
      <c r="PNY144" s="251"/>
      <c r="PNZ144" s="251"/>
      <c r="POA144" s="251"/>
      <c r="POB144" s="251"/>
      <c r="POC144" s="251"/>
      <c r="POD144" s="251"/>
      <c r="POE144" s="251"/>
      <c r="POF144" s="251"/>
      <c r="POG144" s="251"/>
      <c r="POH144" s="251"/>
      <c r="POI144" s="251"/>
      <c r="POJ144" s="251"/>
      <c r="POK144" s="251"/>
      <c r="POL144" s="251"/>
      <c r="POM144" s="251"/>
      <c r="PON144" s="251"/>
      <c r="POO144" s="251"/>
      <c r="POP144" s="251"/>
      <c r="POQ144" s="251"/>
      <c r="POR144" s="251"/>
      <c r="POS144" s="251"/>
      <c r="POT144" s="251"/>
      <c r="POU144" s="251"/>
      <c r="POV144" s="251"/>
      <c r="POW144" s="251"/>
      <c r="POX144" s="251"/>
      <c r="POY144" s="251"/>
      <c r="POZ144" s="251"/>
      <c r="PPA144" s="251"/>
      <c r="PPB144" s="251"/>
      <c r="PPC144" s="251"/>
      <c r="PPD144" s="251"/>
      <c r="PPE144" s="251"/>
      <c r="PPF144" s="251"/>
      <c r="PPG144" s="251"/>
      <c r="PPH144" s="251"/>
      <c r="PPI144" s="251"/>
      <c r="PPJ144" s="251"/>
      <c r="PPK144" s="251"/>
      <c r="PPL144" s="251"/>
      <c r="PPM144" s="251"/>
      <c r="PPN144" s="251"/>
      <c r="PPO144" s="251"/>
      <c r="PPP144" s="251"/>
      <c r="PPQ144" s="251"/>
      <c r="PPR144" s="251"/>
      <c r="PPS144" s="251"/>
      <c r="PPT144" s="251"/>
      <c r="PPU144" s="251"/>
      <c r="PPV144" s="251"/>
      <c r="PPW144" s="251"/>
      <c r="PPX144" s="251"/>
      <c r="PPY144" s="251"/>
      <c r="PPZ144" s="251"/>
      <c r="PQA144" s="251"/>
      <c r="PQB144" s="251"/>
      <c r="PQC144" s="251"/>
      <c r="PQD144" s="251"/>
      <c r="PQE144" s="251"/>
      <c r="PQF144" s="251"/>
      <c r="PQG144" s="251"/>
      <c r="PQH144" s="251"/>
      <c r="PQI144" s="251"/>
      <c r="PQJ144" s="251"/>
      <c r="PQK144" s="251"/>
      <c r="PQL144" s="251"/>
      <c r="PQM144" s="251"/>
      <c r="PQN144" s="251"/>
      <c r="PQO144" s="251"/>
      <c r="PQP144" s="251"/>
      <c r="PQQ144" s="251"/>
      <c r="PQR144" s="251"/>
      <c r="PQS144" s="251"/>
      <c r="PQT144" s="251"/>
      <c r="PQU144" s="251"/>
      <c r="PQV144" s="251"/>
      <c r="PQW144" s="251"/>
      <c r="PQX144" s="251"/>
      <c r="PQY144" s="251"/>
      <c r="PQZ144" s="251"/>
      <c r="PRA144" s="251"/>
      <c r="PRB144" s="251"/>
      <c r="PRC144" s="251"/>
      <c r="PRD144" s="251"/>
      <c r="PRE144" s="251"/>
      <c r="PRF144" s="251"/>
      <c r="PRG144" s="251"/>
      <c r="PRH144" s="251"/>
      <c r="PRI144" s="251"/>
      <c r="PRJ144" s="251"/>
      <c r="PRK144" s="251"/>
      <c r="PRL144" s="251"/>
      <c r="PRM144" s="251"/>
      <c r="PRN144" s="251"/>
      <c r="PRO144" s="251"/>
      <c r="PRP144" s="251"/>
      <c r="PRQ144" s="251"/>
      <c r="PRR144" s="251"/>
      <c r="PRS144" s="251"/>
      <c r="PRT144" s="251"/>
      <c r="PRU144" s="251"/>
      <c r="PRV144" s="251"/>
      <c r="PRW144" s="251"/>
      <c r="PRX144" s="251"/>
      <c r="PRY144" s="251"/>
      <c r="PRZ144" s="251"/>
      <c r="PSA144" s="251"/>
      <c r="PSB144" s="251"/>
      <c r="PSC144" s="251"/>
      <c r="PSD144" s="251"/>
      <c r="PSE144" s="251"/>
      <c r="PSF144" s="251"/>
      <c r="PSG144" s="251"/>
      <c r="PSH144" s="251"/>
      <c r="PSI144" s="251"/>
      <c r="PSJ144" s="251"/>
      <c r="PSK144" s="251"/>
      <c r="PSL144" s="251"/>
      <c r="PSM144" s="251"/>
      <c r="PSN144" s="251"/>
      <c r="PSO144" s="251"/>
      <c r="PSP144" s="251"/>
      <c r="PSQ144" s="251"/>
      <c r="PSR144" s="251"/>
      <c r="PSS144" s="251"/>
      <c r="PST144" s="251"/>
      <c r="PSU144" s="251"/>
      <c r="PSV144" s="251"/>
      <c r="PSW144" s="251"/>
      <c r="PSX144" s="251"/>
      <c r="PSY144" s="251"/>
      <c r="PSZ144" s="251"/>
      <c r="PTA144" s="251"/>
      <c r="PTB144" s="251"/>
      <c r="PTC144" s="251"/>
      <c r="PTD144" s="251"/>
      <c r="PTE144" s="251"/>
      <c r="PTF144" s="251"/>
      <c r="PTG144" s="251"/>
      <c r="PTH144" s="251"/>
      <c r="PTI144" s="251"/>
      <c r="PTJ144" s="251"/>
      <c r="PTK144" s="251"/>
      <c r="PTL144" s="251"/>
      <c r="PTM144" s="251"/>
      <c r="PTN144" s="251"/>
      <c r="PTO144" s="251"/>
      <c r="PTP144" s="251"/>
      <c r="PTQ144" s="251"/>
      <c r="PTR144" s="251"/>
      <c r="PTS144" s="251"/>
      <c r="PTT144" s="251"/>
      <c r="PTU144" s="251"/>
      <c r="PTV144" s="251"/>
      <c r="PTW144" s="251"/>
      <c r="PTX144" s="251"/>
      <c r="PTY144" s="251"/>
      <c r="PTZ144" s="251"/>
      <c r="PUA144" s="251"/>
      <c r="PUB144" s="251"/>
      <c r="PUC144" s="251"/>
      <c r="PUD144" s="251"/>
      <c r="PUE144" s="251"/>
      <c r="PUF144" s="251"/>
      <c r="PUG144" s="251"/>
      <c r="PUH144" s="251"/>
      <c r="PUI144" s="251"/>
      <c r="PUJ144" s="251"/>
      <c r="PUK144" s="251"/>
      <c r="PUL144" s="251"/>
      <c r="PUM144" s="251"/>
      <c r="PUN144" s="251"/>
      <c r="PUO144" s="251"/>
      <c r="PUP144" s="251"/>
      <c r="PUQ144" s="251"/>
      <c r="PUR144" s="251"/>
      <c r="PUS144" s="251"/>
      <c r="PUT144" s="251"/>
      <c r="PUU144" s="251"/>
      <c r="PUV144" s="251"/>
      <c r="PUW144" s="251"/>
      <c r="PUX144" s="251"/>
      <c r="PUY144" s="251"/>
      <c r="PUZ144" s="251"/>
      <c r="PVA144" s="251"/>
      <c r="PVB144" s="251"/>
      <c r="PVC144" s="251"/>
      <c r="PVD144" s="251"/>
      <c r="PVE144" s="251"/>
      <c r="PVF144" s="251"/>
      <c r="PVG144" s="251"/>
      <c r="PVH144" s="251"/>
      <c r="PVI144" s="251"/>
      <c r="PVJ144" s="251"/>
      <c r="PVK144" s="251"/>
      <c r="PVL144" s="251"/>
      <c r="PVM144" s="251"/>
      <c r="PVN144" s="251"/>
      <c r="PVO144" s="251"/>
      <c r="PVP144" s="251"/>
      <c r="PVQ144" s="251"/>
      <c r="PVR144" s="251"/>
      <c r="PVS144" s="251"/>
      <c r="PVT144" s="251"/>
      <c r="PVU144" s="251"/>
      <c r="PVV144" s="251"/>
      <c r="PVW144" s="251"/>
      <c r="PVX144" s="251"/>
      <c r="PVY144" s="251"/>
      <c r="PVZ144" s="251"/>
      <c r="PWA144" s="251"/>
      <c r="PWB144" s="251"/>
      <c r="PWC144" s="251"/>
      <c r="PWD144" s="251"/>
      <c r="PWE144" s="251"/>
      <c r="PWF144" s="251"/>
      <c r="PWG144" s="251"/>
      <c r="PWH144" s="251"/>
      <c r="PWI144" s="251"/>
      <c r="PWJ144" s="251"/>
      <c r="PWK144" s="251"/>
      <c r="PWL144" s="251"/>
      <c r="PWM144" s="251"/>
      <c r="PWN144" s="251"/>
      <c r="PWO144" s="251"/>
      <c r="PWP144" s="251"/>
      <c r="PWQ144" s="251"/>
      <c r="PWR144" s="251"/>
      <c r="PWS144" s="251"/>
      <c r="PWT144" s="251"/>
      <c r="PWU144" s="251"/>
      <c r="PWV144" s="251"/>
      <c r="PWW144" s="251"/>
      <c r="PWX144" s="251"/>
      <c r="PWY144" s="251"/>
      <c r="PWZ144" s="251"/>
      <c r="PXA144" s="251"/>
      <c r="PXB144" s="251"/>
      <c r="PXC144" s="251"/>
      <c r="PXD144" s="251"/>
      <c r="PXE144" s="251"/>
      <c r="PXF144" s="251"/>
      <c r="PXG144" s="251"/>
      <c r="PXH144" s="251"/>
      <c r="PXI144" s="251"/>
      <c r="PXJ144" s="251"/>
      <c r="PXK144" s="251"/>
      <c r="PXL144" s="251"/>
      <c r="PXM144" s="251"/>
      <c r="PXN144" s="251"/>
      <c r="PXO144" s="251"/>
      <c r="PXP144" s="251"/>
      <c r="PXQ144" s="251"/>
      <c r="PXR144" s="251"/>
      <c r="PXS144" s="251"/>
      <c r="PXT144" s="251"/>
      <c r="PXU144" s="251"/>
      <c r="PXV144" s="251"/>
      <c r="PXW144" s="251"/>
      <c r="PXX144" s="251"/>
      <c r="PXY144" s="251"/>
      <c r="PXZ144" s="251"/>
      <c r="PYA144" s="251"/>
      <c r="PYB144" s="251"/>
      <c r="PYC144" s="251"/>
      <c r="PYD144" s="251"/>
      <c r="PYE144" s="251"/>
      <c r="PYF144" s="251"/>
      <c r="PYG144" s="251"/>
      <c r="PYH144" s="251"/>
      <c r="PYI144" s="251"/>
      <c r="PYJ144" s="251"/>
      <c r="PYK144" s="251"/>
      <c r="PYL144" s="251"/>
      <c r="PYM144" s="251"/>
      <c r="PYN144" s="251"/>
      <c r="PYO144" s="251"/>
      <c r="PYP144" s="251"/>
      <c r="PYQ144" s="251"/>
      <c r="PYR144" s="251"/>
      <c r="PYS144" s="251"/>
      <c r="PYT144" s="251"/>
      <c r="PYU144" s="251"/>
      <c r="PYV144" s="251"/>
      <c r="PYW144" s="251"/>
      <c r="PYX144" s="251"/>
      <c r="PYY144" s="251"/>
      <c r="PYZ144" s="251"/>
      <c r="PZA144" s="251"/>
      <c r="PZB144" s="251"/>
      <c r="PZC144" s="251"/>
      <c r="PZD144" s="251"/>
      <c r="PZE144" s="251"/>
      <c r="PZF144" s="251"/>
      <c r="PZG144" s="251"/>
      <c r="PZH144" s="251"/>
      <c r="PZI144" s="251"/>
      <c r="PZJ144" s="251"/>
      <c r="PZK144" s="251"/>
      <c r="PZL144" s="251"/>
      <c r="PZM144" s="251"/>
      <c r="PZN144" s="251"/>
      <c r="PZO144" s="251"/>
      <c r="PZP144" s="251"/>
      <c r="PZQ144" s="251"/>
      <c r="PZR144" s="251"/>
      <c r="PZS144" s="251"/>
      <c r="PZT144" s="251"/>
      <c r="PZU144" s="251"/>
      <c r="PZV144" s="251"/>
      <c r="PZW144" s="251"/>
      <c r="PZX144" s="251"/>
      <c r="PZY144" s="251"/>
      <c r="PZZ144" s="251"/>
      <c r="QAA144" s="251"/>
      <c r="QAB144" s="251"/>
      <c r="QAC144" s="251"/>
      <c r="QAD144" s="251"/>
      <c r="QAE144" s="251"/>
      <c r="QAF144" s="251"/>
      <c r="QAG144" s="251"/>
      <c r="QAH144" s="251"/>
      <c r="QAI144" s="251"/>
      <c r="QAJ144" s="251"/>
      <c r="QAK144" s="251"/>
      <c r="QAL144" s="251"/>
      <c r="QAM144" s="251"/>
      <c r="QAN144" s="251"/>
      <c r="QAO144" s="251"/>
      <c r="QAP144" s="251"/>
      <c r="QAQ144" s="251"/>
      <c r="QAR144" s="251"/>
      <c r="QAS144" s="251"/>
      <c r="QAT144" s="251"/>
      <c r="QAU144" s="251"/>
      <c r="QAV144" s="251"/>
      <c r="QAW144" s="251"/>
      <c r="QAX144" s="251"/>
      <c r="QAY144" s="251"/>
      <c r="QAZ144" s="251"/>
      <c r="QBA144" s="251"/>
      <c r="QBB144" s="251"/>
      <c r="QBC144" s="251"/>
      <c r="QBD144" s="251"/>
      <c r="QBE144" s="251"/>
      <c r="QBF144" s="251"/>
      <c r="QBG144" s="251"/>
      <c r="QBH144" s="251"/>
      <c r="QBI144" s="251"/>
      <c r="QBJ144" s="251"/>
      <c r="QBK144" s="251"/>
      <c r="QBL144" s="251"/>
      <c r="QBM144" s="251"/>
      <c r="QBN144" s="251"/>
      <c r="QBO144" s="251"/>
      <c r="QBP144" s="251"/>
      <c r="QBQ144" s="251"/>
      <c r="QBR144" s="251"/>
      <c r="QBS144" s="251"/>
      <c r="QBT144" s="251"/>
      <c r="QBU144" s="251"/>
      <c r="QBV144" s="251"/>
      <c r="QBW144" s="251"/>
      <c r="QBX144" s="251"/>
      <c r="QBY144" s="251"/>
      <c r="QBZ144" s="251"/>
      <c r="QCA144" s="251"/>
      <c r="QCB144" s="251"/>
      <c r="QCC144" s="251"/>
      <c r="QCD144" s="251"/>
      <c r="QCE144" s="251"/>
      <c r="QCF144" s="251"/>
      <c r="QCG144" s="251"/>
      <c r="QCH144" s="251"/>
      <c r="QCI144" s="251"/>
      <c r="QCJ144" s="251"/>
      <c r="QCK144" s="251"/>
      <c r="QCL144" s="251"/>
      <c r="QCM144" s="251"/>
      <c r="QCN144" s="251"/>
      <c r="QCO144" s="251"/>
      <c r="QCP144" s="251"/>
      <c r="QCQ144" s="251"/>
      <c r="QCR144" s="251"/>
      <c r="QCS144" s="251"/>
      <c r="QCT144" s="251"/>
      <c r="QCU144" s="251"/>
      <c r="QCV144" s="251"/>
      <c r="QCW144" s="251"/>
      <c r="QCX144" s="251"/>
      <c r="QCY144" s="251"/>
      <c r="QCZ144" s="251"/>
      <c r="QDA144" s="251"/>
      <c r="QDB144" s="251"/>
      <c r="QDC144" s="251"/>
      <c r="QDD144" s="251"/>
      <c r="QDE144" s="251"/>
      <c r="QDF144" s="251"/>
      <c r="QDG144" s="251"/>
      <c r="QDH144" s="251"/>
      <c r="QDI144" s="251"/>
      <c r="QDJ144" s="251"/>
      <c r="QDK144" s="251"/>
      <c r="QDL144" s="251"/>
      <c r="QDM144" s="251"/>
      <c r="QDN144" s="251"/>
      <c r="QDO144" s="251"/>
      <c r="QDP144" s="251"/>
      <c r="QDQ144" s="251"/>
      <c r="QDR144" s="251"/>
      <c r="QDS144" s="251"/>
      <c r="QDT144" s="251"/>
      <c r="QDU144" s="251"/>
      <c r="QDV144" s="251"/>
      <c r="QDW144" s="251"/>
      <c r="QDX144" s="251"/>
      <c r="QDY144" s="251"/>
      <c r="QDZ144" s="251"/>
      <c r="QEA144" s="251"/>
      <c r="QEB144" s="251"/>
      <c r="QEC144" s="251"/>
      <c r="QED144" s="251"/>
      <c r="QEE144" s="251"/>
      <c r="QEF144" s="251"/>
      <c r="QEG144" s="251"/>
      <c r="QEH144" s="251"/>
      <c r="QEI144" s="251"/>
      <c r="QEJ144" s="251"/>
      <c r="QEK144" s="251"/>
      <c r="QEL144" s="251"/>
      <c r="QEM144" s="251"/>
      <c r="QEN144" s="251"/>
      <c r="QEO144" s="251"/>
      <c r="QEP144" s="251"/>
      <c r="QEQ144" s="251"/>
      <c r="QER144" s="251"/>
      <c r="QES144" s="251"/>
      <c r="QET144" s="251"/>
      <c r="QEU144" s="251"/>
      <c r="QEV144" s="251"/>
      <c r="QEW144" s="251"/>
      <c r="QEX144" s="251"/>
      <c r="QEY144" s="251"/>
      <c r="QEZ144" s="251"/>
      <c r="QFA144" s="251"/>
      <c r="QFB144" s="251"/>
      <c r="QFC144" s="251"/>
      <c r="QFD144" s="251"/>
      <c r="QFE144" s="251"/>
      <c r="QFF144" s="251"/>
      <c r="QFG144" s="251"/>
      <c r="QFH144" s="251"/>
      <c r="QFI144" s="251"/>
      <c r="QFJ144" s="251"/>
      <c r="QFK144" s="251"/>
      <c r="QFL144" s="251"/>
      <c r="QFM144" s="251"/>
      <c r="QFN144" s="251"/>
      <c r="QFO144" s="251"/>
      <c r="QFP144" s="251"/>
      <c r="QFQ144" s="251"/>
      <c r="QFR144" s="251"/>
      <c r="QFS144" s="251"/>
      <c r="QFT144" s="251"/>
      <c r="QFU144" s="251"/>
      <c r="QFV144" s="251"/>
      <c r="QFW144" s="251"/>
      <c r="QFX144" s="251"/>
      <c r="QFY144" s="251"/>
      <c r="QFZ144" s="251"/>
      <c r="QGA144" s="251"/>
      <c r="QGB144" s="251"/>
      <c r="QGC144" s="251"/>
      <c r="QGD144" s="251"/>
      <c r="QGE144" s="251"/>
      <c r="QGF144" s="251"/>
      <c r="QGG144" s="251"/>
      <c r="QGH144" s="251"/>
      <c r="QGI144" s="251"/>
      <c r="QGJ144" s="251"/>
      <c r="QGK144" s="251"/>
      <c r="QGL144" s="251"/>
      <c r="QGM144" s="251"/>
      <c r="QGN144" s="251"/>
      <c r="QGO144" s="251"/>
      <c r="QGP144" s="251"/>
      <c r="QGQ144" s="251"/>
      <c r="QGR144" s="251"/>
      <c r="QGS144" s="251"/>
      <c r="QGT144" s="251"/>
      <c r="QGU144" s="251"/>
      <c r="QGV144" s="251"/>
      <c r="QGW144" s="251"/>
      <c r="QGX144" s="251"/>
      <c r="QGY144" s="251"/>
      <c r="QGZ144" s="251"/>
      <c r="QHA144" s="251"/>
      <c r="QHB144" s="251"/>
      <c r="QHC144" s="251"/>
      <c r="QHD144" s="251"/>
      <c r="QHE144" s="251"/>
      <c r="QHF144" s="251"/>
      <c r="QHG144" s="251"/>
      <c r="QHH144" s="251"/>
      <c r="QHI144" s="251"/>
      <c r="QHJ144" s="251"/>
      <c r="QHK144" s="251"/>
      <c r="QHL144" s="251"/>
      <c r="QHM144" s="251"/>
      <c r="QHN144" s="251"/>
      <c r="QHO144" s="251"/>
      <c r="QHP144" s="251"/>
      <c r="QHQ144" s="251"/>
      <c r="QHR144" s="251"/>
      <c r="QHS144" s="251"/>
      <c r="QHT144" s="251"/>
      <c r="QHU144" s="251"/>
      <c r="QHV144" s="251"/>
      <c r="QHW144" s="251"/>
      <c r="QHX144" s="251"/>
      <c r="QHY144" s="251"/>
      <c r="QHZ144" s="251"/>
      <c r="QIA144" s="251"/>
      <c r="QIB144" s="251"/>
      <c r="QIC144" s="251"/>
      <c r="QID144" s="251"/>
      <c r="QIE144" s="251"/>
      <c r="QIF144" s="251"/>
      <c r="QIG144" s="251"/>
      <c r="QIH144" s="251"/>
      <c r="QII144" s="251"/>
      <c r="QIJ144" s="251"/>
      <c r="QIK144" s="251"/>
      <c r="QIL144" s="251"/>
      <c r="QIM144" s="251"/>
      <c r="QIN144" s="251"/>
      <c r="QIO144" s="251"/>
      <c r="QIP144" s="251"/>
      <c r="QIQ144" s="251"/>
      <c r="QIR144" s="251"/>
      <c r="QIS144" s="251"/>
      <c r="QIT144" s="251"/>
      <c r="QIU144" s="251"/>
      <c r="QIV144" s="251"/>
      <c r="QIW144" s="251"/>
      <c r="QIX144" s="251"/>
      <c r="QIY144" s="251"/>
      <c r="QIZ144" s="251"/>
      <c r="QJA144" s="251"/>
      <c r="QJB144" s="251"/>
      <c r="QJC144" s="251"/>
      <c r="QJD144" s="251"/>
      <c r="QJE144" s="251"/>
      <c r="QJF144" s="251"/>
      <c r="QJG144" s="251"/>
      <c r="QJH144" s="251"/>
      <c r="QJI144" s="251"/>
      <c r="QJJ144" s="251"/>
      <c r="QJK144" s="251"/>
      <c r="QJL144" s="251"/>
      <c r="QJM144" s="251"/>
      <c r="QJN144" s="251"/>
      <c r="QJO144" s="251"/>
      <c r="QJP144" s="251"/>
      <c r="QJQ144" s="251"/>
      <c r="QJR144" s="251"/>
      <c r="QJS144" s="251"/>
      <c r="QJT144" s="251"/>
      <c r="QJU144" s="251"/>
      <c r="QJV144" s="251"/>
      <c r="QJW144" s="251"/>
      <c r="QJX144" s="251"/>
      <c r="QJY144" s="251"/>
      <c r="QJZ144" s="251"/>
      <c r="QKA144" s="251"/>
      <c r="QKB144" s="251"/>
      <c r="QKC144" s="251"/>
      <c r="QKD144" s="251"/>
      <c r="QKE144" s="251"/>
      <c r="QKF144" s="251"/>
      <c r="QKG144" s="251"/>
      <c r="QKH144" s="251"/>
      <c r="QKI144" s="251"/>
      <c r="QKJ144" s="251"/>
      <c r="QKK144" s="251"/>
      <c r="QKL144" s="251"/>
      <c r="QKM144" s="251"/>
      <c r="QKN144" s="251"/>
      <c r="QKO144" s="251"/>
      <c r="QKP144" s="251"/>
      <c r="QKQ144" s="251"/>
      <c r="QKR144" s="251"/>
      <c r="QKS144" s="251"/>
      <c r="QKT144" s="251"/>
      <c r="QKU144" s="251"/>
      <c r="QKV144" s="251"/>
      <c r="QKW144" s="251"/>
      <c r="QKX144" s="251"/>
      <c r="QKY144" s="251"/>
      <c r="QKZ144" s="251"/>
      <c r="QLA144" s="251"/>
      <c r="QLB144" s="251"/>
      <c r="QLC144" s="251"/>
      <c r="QLD144" s="251"/>
      <c r="QLE144" s="251"/>
      <c r="QLF144" s="251"/>
      <c r="QLG144" s="251"/>
      <c r="QLH144" s="251"/>
      <c r="QLI144" s="251"/>
      <c r="QLJ144" s="251"/>
      <c r="QLK144" s="251"/>
      <c r="QLL144" s="251"/>
      <c r="QLM144" s="251"/>
      <c r="QLN144" s="251"/>
      <c r="QLO144" s="251"/>
      <c r="QLP144" s="251"/>
      <c r="QLQ144" s="251"/>
      <c r="QLR144" s="251"/>
      <c r="QLS144" s="251"/>
      <c r="QLT144" s="251"/>
      <c r="QLU144" s="251"/>
      <c r="QLV144" s="251"/>
      <c r="QLW144" s="251"/>
      <c r="QLX144" s="251"/>
      <c r="QLY144" s="251"/>
      <c r="QLZ144" s="251"/>
      <c r="QMA144" s="251"/>
      <c r="QMB144" s="251"/>
      <c r="QMC144" s="251"/>
      <c r="QMD144" s="251"/>
      <c r="QME144" s="251"/>
      <c r="QMF144" s="251"/>
      <c r="QMG144" s="251"/>
      <c r="QMH144" s="251"/>
      <c r="QMI144" s="251"/>
      <c r="QMJ144" s="251"/>
      <c r="QMK144" s="251"/>
      <c r="QML144" s="251"/>
      <c r="QMM144" s="251"/>
      <c r="QMN144" s="251"/>
      <c r="QMO144" s="251"/>
      <c r="QMP144" s="251"/>
      <c r="QMQ144" s="251"/>
      <c r="QMR144" s="251"/>
      <c r="QMS144" s="251"/>
      <c r="QMT144" s="251"/>
      <c r="QMU144" s="251"/>
      <c r="QMV144" s="251"/>
      <c r="QMW144" s="251"/>
      <c r="QMX144" s="251"/>
      <c r="QMY144" s="251"/>
      <c r="QMZ144" s="251"/>
      <c r="QNA144" s="251"/>
      <c r="QNB144" s="251"/>
      <c r="QNC144" s="251"/>
      <c r="QND144" s="251"/>
      <c r="QNE144" s="251"/>
      <c r="QNF144" s="251"/>
      <c r="QNG144" s="251"/>
      <c r="QNH144" s="251"/>
      <c r="QNI144" s="251"/>
      <c r="QNJ144" s="251"/>
      <c r="QNK144" s="251"/>
      <c r="QNL144" s="251"/>
      <c r="QNM144" s="251"/>
      <c r="QNN144" s="251"/>
      <c r="QNO144" s="251"/>
      <c r="QNP144" s="251"/>
      <c r="QNQ144" s="251"/>
      <c r="QNR144" s="251"/>
      <c r="QNS144" s="251"/>
      <c r="QNT144" s="251"/>
      <c r="QNU144" s="251"/>
      <c r="QNV144" s="251"/>
      <c r="QNW144" s="251"/>
      <c r="QNX144" s="251"/>
      <c r="QNY144" s="251"/>
      <c r="QNZ144" s="251"/>
      <c r="QOA144" s="251"/>
      <c r="QOB144" s="251"/>
      <c r="QOC144" s="251"/>
      <c r="QOD144" s="251"/>
      <c r="QOE144" s="251"/>
      <c r="QOF144" s="251"/>
      <c r="QOG144" s="251"/>
      <c r="QOH144" s="251"/>
      <c r="QOI144" s="251"/>
      <c r="QOJ144" s="251"/>
      <c r="QOK144" s="251"/>
      <c r="QOL144" s="251"/>
      <c r="QOM144" s="251"/>
      <c r="QON144" s="251"/>
      <c r="QOO144" s="251"/>
      <c r="QOP144" s="251"/>
      <c r="QOQ144" s="251"/>
      <c r="QOR144" s="251"/>
      <c r="QOS144" s="251"/>
      <c r="QOT144" s="251"/>
      <c r="QOU144" s="251"/>
      <c r="QOV144" s="251"/>
      <c r="QOW144" s="251"/>
      <c r="QOX144" s="251"/>
      <c r="QOY144" s="251"/>
      <c r="QOZ144" s="251"/>
      <c r="QPA144" s="251"/>
      <c r="QPB144" s="251"/>
      <c r="QPC144" s="251"/>
      <c r="QPD144" s="251"/>
      <c r="QPE144" s="251"/>
      <c r="QPF144" s="251"/>
      <c r="QPG144" s="251"/>
      <c r="QPH144" s="251"/>
      <c r="QPI144" s="251"/>
      <c r="QPJ144" s="251"/>
      <c r="QPK144" s="251"/>
      <c r="QPL144" s="251"/>
      <c r="QPM144" s="251"/>
      <c r="QPN144" s="251"/>
      <c r="QPO144" s="251"/>
      <c r="QPP144" s="251"/>
      <c r="QPQ144" s="251"/>
      <c r="QPR144" s="251"/>
      <c r="QPS144" s="251"/>
      <c r="QPT144" s="251"/>
      <c r="QPU144" s="251"/>
      <c r="QPV144" s="251"/>
      <c r="QPW144" s="251"/>
      <c r="QPX144" s="251"/>
      <c r="QPY144" s="251"/>
      <c r="QPZ144" s="251"/>
      <c r="QQA144" s="251"/>
      <c r="QQB144" s="251"/>
      <c r="QQC144" s="251"/>
      <c r="QQD144" s="251"/>
      <c r="QQE144" s="251"/>
      <c r="QQF144" s="251"/>
      <c r="QQG144" s="251"/>
      <c r="QQH144" s="251"/>
      <c r="QQI144" s="251"/>
      <c r="QQJ144" s="251"/>
      <c r="QQK144" s="251"/>
      <c r="QQL144" s="251"/>
      <c r="QQM144" s="251"/>
      <c r="QQN144" s="251"/>
      <c r="QQO144" s="251"/>
      <c r="QQP144" s="251"/>
      <c r="QQQ144" s="251"/>
      <c r="QQR144" s="251"/>
      <c r="QQS144" s="251"/>
      <c r="QQT144" s="251"/>
      <c r="QQU144" s="251"/>
      <c r="QQV144" s="251"/>
      <c r="QQW144" s="251"/>
      <c r="QQX144" s="251"/>
      <c r="QQY144" s="251"/>
      <c r="QQZ144" s="251"/>
      <c r="QRA144" s="251"/>
      <c r="QRB144" s="251"/>
      <c r="QRC144" s="251"/>
      <c r="QRD144" s="251"/>
      <c r="QRE144" s="251"/>
      <c r="QRF144" s="251"/>
      <c r="QRG144" s="251"/>
      <c r="QRH144" s="251"/>
      <c r="QRI144" s="251"/>
      <c r="QRJ144" s="251"/>
      <c r="QRK144" s="251"/>
      <c r="QRL144" s="251"/>
      <c r="QRM144" s="251"/>
      <c r="QRN144" s="251"/>
      <c r="QRO144" s="251"/>
      <c r="QRP144" s="251"/>
      <c r="QRQ144" s="251"/>
      <c r="QRR144" s="251"/>
      <c r="QRS144" s="251"/>
      <c r="QRT144" s="251"/>
      <c r="QRU144" s="251"/>
      <c r="QRV144" s="251"/>
      <c r="QRW144" s="251"/>
      <c r="QRX144" s="251"/>
      <c r="QRY144" s="251"/>
      <c r="QRZ144" s="251"/>
      <c r="QSA144" s="251"/>
      <c r="QSB144" s="251"/>
      <c r="QSC144" s="251"/>
      <c r="QSD144" s="251"/>
      <c r="QSE144" s="251"/>
      <c r="QSF144" s="251"/>
      <c r="QSG144" s="251"/>
      <c r="QSH144" s="251"/>
      <c r="QSI144" s="251"/>
      <c r="QSJ144" s="251"/>
      <c r="QSK144" s="251"/>
      <c r="QSL144" s="251"/>
      <c r="QSM144" s="251"/>
      <c r="QSN144" s="251"/>
      <c r="QSO144" s="251"/>
      <c r="QSP144" s="251"/>
      <c r="QSQ144" s="251"/>
      <c r="QSR144" s="251"/>
      <c r="QSS144" s="251"/>
      <c r="QST144" s="251"/>
      <c r="QSU144" s="251"/>
      <c r="QSV144" s="251"/>
      <c r="QSW144" s="251"/>
      <c r="QSX144" s="251"/>
      <c r="QSY144" s="251"/>
      <c r="QSZ144" s="251"/>
      <c r="QTA144" s="251"/>
      <c r="QTB144" s="251"/>
      <c r="QTC144" s="251"/>
      <c r="QTD144" s="251"/>
      <c r="QTE144" s="251"/>
      <c r="QTF144" s="251"/>
      <c r="QTG144" s="251"/>
      <c r="QTH144" s="251"/>
      <c r="QTI144" s="251"/>
      <c r="QTJ144" s="251"/>
      <c r="QTK144" s="251"/>
      <c r="QTL144" s="251"/>
      <c r="QTM144" s="251"/>
      <c r="QTN144" s="251"/>
      <c r="QTO144" s="251"/>
      <c r="QTP144" s="251"/>
      <c r="QTQ144" s="251"/>
      <c r="QTR144" s="251"/>
      <c r="QTS144" s="251"/>
      <c r="QTT144" s="251"/>
      <c r="QTU144" s="251"/>
      <c r="QTV144" s="251"/>
      <c r="QTW144" s="251"/>
      <c r="QTX144" s="251"/>
      <c r="QTY144" s="251"/>
      <c r="QTZ144" s="251"/>
      <c r="QUA144" s="251"/>
      <c r="QUB144" s="251"/>
      <c r="QUC144" s="251"/>
      <c r="QUD144" s="251"/>
      <c r="QUE144" s="251"/>
      <c r="QUF144" s="251"/>
      <c r="QUG144" s="251"/>
      <c r="QUH144" s="251"/>
      <c r="QUI144" s="251"/>
      <c r="QUJ144" s="251"/>
      <c r="QUK144" s="251"/>
      <c r="QUL144" s="251"/>
      <c r="QUM144" s="251"/>
      <c r="QUN144" s="251"/>
      <c r="QUO144" s="251"/>
      <c r="QUP144" s="251"/>
      <c r="QUQ144" s="251"/>
      <c r="QUR144" s="251"/>
      <c r="QUS144" s="251"/>
      <c r="QUT144" s="251"/>
      <c r="QUU144" s="251"/>
      <c r="QUV144" s="251"/>
      <c r="QUW144" s="251"/>
      <c r="QUX144" s="251"/>
      <c r="QUY144" s="251"/>
      <c r="QUZ144" s="251"/>
      <c r="QVA144" s="251"/>
      <c r="QVB144" s="251"/>
      <c r="QVC144" s="251"/>
      <c r="QVD144" s="251"/>
      <c r="QVE144" s="251"/>
      <c r="QVF144" s="251"/>
      <c r="QVG144" s="251"/>
      <c r="QVH144" s="251"/>
      <c r="QVI144" s="251"/>
      <c r="QVJ144" s="251"/>
      <c r="QVK144" s="251"/>
      <c r="QVL144" s="251"/>
      <c r="QVM144" s="251"/>
      <c r="QVN144" s="251"/>
      <c r="QVO144" s="251"/>
      <c r="QVP144" s="251"/>
      <c r="QVQ144" s="251"/>
      <c r="QVR144" s="251"/>
      <c r="QVS144" s="251"/>
      <c r="QVT144" s="251"/>
      <c r="QVU144" s="251"/>
      <c r="QVV144" s="251"/>
      <c r="QVW144" s="251"/>
      <c r="QVX144" s="251"/>
      <c r="QVY144" s="251"/>
      <c r="QVZ144" s="251"/>
      <c r="QWA144" s="251"/>
      <c r="QWB144" s="251"/>
      <c r="QWC144" s="251"/>
      <c r="QWD144" s="251"/>
      <c r="QWE144" s="251"/>
      <c r="QWF144" s="251"/>
      <c r="QWG144" s="251"/>
      <c r="QWH144" s="251"/>
      <c r="QWI144" s="251"/>
      <c r="QWJ144" s="251"/>
      <c r="QWK144" s="251"/>
      <c r="QWL144" s="251"/>
      <c r="QWM144" s="251"/>
      <c r="QWN144" s="251"/>
      <c r="QWO144" s="251"/>
      <c r="QWP144" s="251"/>
      <c r="QWQ144" s="251"/>
      <c r="QWR144" s="251"/>
      <c r="QWS144" s="251"/>
      <c r="QWT144" s="251"/>
      <c r="QWU144" s="251"/>
      <c r="QWV144" s="251"/>
      <c r="QWW144" s="251"/>
      <c r="QWX144" s="251"/>
      <c r="QWY144" s="251"/>
      <c r="QWZ144" s="251"/>
      <c r="QXA144" s="251"/>
      <c r="QXB144" s="251"/>
      <c r="QXC144" s="251"/>
      <c r="QXD144" s="251"/>
      <c r="QXE144" s="251"/>
      <c r="QXF144" s="251"/>
      <c r="QXG144" s="251"/>
      <c r="QXH144" s="251"/>
      <c r="QXI144" s="251"/>
      <c r="QXJ144" s="251"/>
      <c r="QXK144" s="251"/>
      <c r="QXL144" s="251"/>
      <c r="QXM144" s="251"/>
      <c r="QXN144" s="251"/>
      <c r="QXO144" s="251"/>
      <c r="QXP144" s="251"/>
      <c r="QXQ144" s="251"/>
      <c r="QXR144" s="251"/>
      <c r="QXS144" s="251"/>
      <c r="QXT144" s="251"/>
      <c r="QXU144" s="251"/>
      <c r="QXV144" s="251"/>
      <c r="QXW144" s="251"/>
      <c r="QXX144" s="251"/>
      <c r="QXY144" s="251"/>
      <c r="QXZ144" s="251"/>
      <c r="QYA144" s="251"/>
      <c r="QYB144" s="251"/>
      <c r="QYC144" s="251"/>
      <c r="QYD144" s="251"/>
      <c r="QYE144" s="251"/>
      <c r="QYF144" s="251"/>
      <c r="QYG144" s="251"/>
      <c r="QYH144" s="251"/>
      <c r="QYI144" s="251"/>
      <c r="QYJ144" s="251"/>
      <c r="QYK144" s="251"/>
      <c r="QYL144" s="251"/>
      <c r="QYM144" s="251"/>
      <c r="QYN144" s="251"/>
      <c r="QYO144" s="251"/>
      <c r="QYP144" s="251"/>
      <c r="QYQ144" s="251"/>
      <c r="QYR144" s="251"/>
      <c r="QYS144" s="251"/>
      <c r="QYT144" s="251"/>
      <c r="QYU144" s="251"/>
      <c r="QYV144" s="251"/>
      <c r="QYW144" s="251"/>
      <c r="QYX144" s="251"/>
      <c r="QYY144" s="251"/>
      <c r="QYZ144" s="251"/>
      <c r="QZA144" s="251"/>
      <c r="QZB144" s="251"/>
      <c r="QZC144" s="251"/>
      <c r="QZD144" s="251"/>
      <c r="QZE144" s="251"/>
      <c r="QZF144" s="251"/>
      <c r="QZG144" s="251"/>
      <c r="QZH144" s="251"/>
      <c r="QZI144" s="251"/>
      <c r="QZJ144" s="251"/>
      <c r="QZK144" s="251"/>
      <c r="QZL144" s="251"/>
      <c r="QZM144" s="251"/>
      <c r="QZN144" s="251"/>
      <c r="QZO144" s="251"/>
      <c r="QZP144" s="251"/>
      <c r="QZQ144" s="251"/>
      <c r="QZR144" s="251"/>
      <c r="QZS144" s="251"/>
      <c r="QZT144" s="251"/>
      <c r="QZU144" s="251"/>
      <c r="QZV144" s="251"/>
      <c r="QZW144" s="251"/>
      <c r="QZX144" s="251"/>
      <c r="QZY144" s="251"/>
      <c r="QZZ144" s="251"/>
      <c r="RAA144" s="251"/>
      <c r="RAB144" s="251"/>
      <c r="RAC144" s="251"/>
      <c r="RAD144" s="251"/>
      <c r="RAE144" s="251"/>
      <c r="RAF144" s="251"/>
      <c r="RAG144" s="251"/>
      <c r="RAH144" s="251"/>
      <c r="RAI144" s="251"/>
      <c r="RAJ144" s="251"/>
      <c r="RAK144" s="251"/>
      <c r="RAL144" s="251"/>
      <c r="RAM144" s="251"/>
      <c r="RAN144" s="251"/>
      <c r="RAO144" s="251"/>
      <c r="RAP144" s="251"/>
      <c r="RAQ144" s="251"/>
      <c r="RAR144" s="251"/>
      <c r="RAS144" s="251"/>
      <c r="RAT144" s="251"/>
      <c r="RAU144" s="251"/>
      <c r="RAV144" s="251"/>
      <c r="RAW144" s="251"/>
      <c r="RAX144" s="251"/>
      <c r="RAY144" s="251"/>
      <c r="RAZ144" s="251"/>
      <c r="RBA144" s="251"/>
      <c r="RBB144" s="251"/>
      <c r="RBC144" s="251"/>
      <c r="RBD144" s="251"/>
      <c r="RBE144" s="251"/>
      <c r="RBF144" s="251"/>
      <c r="RBG144" s="251"/>
      <c r="RBH144" s="251"/>
      <c r="RBI144" s="251"/>
      <c r="RBJ144" s="251"/>
      <c r="RBK144" s="251"/>
      <c r="RBL144" s="251"/>
      <c r="RBM144" s="251"/>
      <c r="RBN144" s="251"/>
      <c r="RBO144" s="251"/>
      <c r="RBP144" s="251"/>
      <c r="RBQ144" s="251"/>
      <c r="RBR144" s="251"/>
      <c r="RBS144" s="251"/>
      <c r="RBT144" s="251"/>
      <c r="RBU144" s="251"/>
      <c r="RBV144" s="251"/>
      <c r="RBW144" s="251"/>
      <c r="RBX144" s="251"/>
      <c r="RBY144" s="251"/>
      <c r="RBZ144" s="251"/>
      <c r="RCA144" s="251"/>
      <c r="RCB144" s="251"/>
      <c r="RCC144" s="251"/>
      <c r="RCD144" s="251"/>
      <c r="RCE144" s="251"/>
      <c r="RCF144" s="251"/>
      <c r="RCG144" s="251"/>
      <c r="RCH144" s="251"/>
      <c r="RCI144" s="251"/>
      <c r="RCJ144" s="251"/>
      <c r="RCK144" s="251"/>
      <c r="RCL144" s="251"/>
      <c r="RCM144" s="251"/>
      <c r="RCN144" s="251"/>
      <c r="RCO144" s="251"/>
      <c r="RCP144" s="251"/>
      <c r="RCQ144" s="251"/>
      <c r="RCR144" s="251"/>
      <c r="RCS144" s="251"/>
      <c r="RCT144" s="251"/>
      <c r="RCU144" s="251"/>
      <c r="RCV144" s="251"/>
      <c r="RCW144" s="251"/>
      <c r="RCX144" s="251"/>
      <c r="RCY144" s="251"/>
      <c r="RCZ144" s="251"/>
      <c r="RDA144" s="251"/>
      <c r="RDB144" s="251"/>
      <c r="RDC144" s="251"/>
      <c r="RDD144" s="251"/>
      <c r="RDE144" s="251"/>
      <c r="RDF144" s="251"/>
      <c r="RDG144" s="251"/>
      <c r="RDH144" s="251"/>
      <c r="RDI144" s="251"/>
      <c r="RDJ144" s="251"/>
      <c r="RDK144" s="251"/>
      <c r="RDL144" s="251"/>
      <c r="RDM144" s="251"/>
      <c r="RDN144" s="251"/>
      <c r="RDO144" s="251"/>
      <c r="RDP144" s="251"/>
      <c r="RDQ144" s="251"/>
      <c r="RDR144" s="251"/>
      <c r="RDS144" s="251"/>
      <c r="RDT144" s="251"/>
      <c r="RDU144" s="251"/>
      <c r="RDV144" s="251"/>
      <c r="RDW144" s="251"/>
      <c r="RDX144" s="251"/>
      <c r="RDY144" s="251"/>
      <c r="RDZ144" s="251"/>
      <c r="REA144" s="251"/>
      <c r="REB144" s="251"/>
      <c r="REC144" s="251"/>
      <c r="RED144" s="251"/>
      <c r="REE144" s="251"/>
      <c r="REF144" s="251"/>
      <c r="REG144" s="251"/>
      <c r="REH144" s="251"/>
      <c r="REI144" s="251"/>
      <c r="REJ144" s="251"/>
      <c r="REK144" s="251"/>
      <c r="REL144" s="251"/>
      <c r="REM144" s="251"/>
      <c r="REN144" s="251"/>
      <c r="REO144" s="251"/>
      <c r="REP144" s="251"/>
      <c r="REQ144" s="251"/>
      <c r="RER144" s="251"/>
      <c r="RES144" s="251"/>
      <c r="RET144" s="251"/>
      <c r="REU144" s="251"/>
      <c r="REV144" s="251"/>
      <c r="REW144" s="251"/>
      <c r="REX144" s="251"/>
      <c r="REY144" s="251"/>
      <c r="REZ144" s="251"/>
      <c r="RFA144" s="251"/>
      <c r="RFB144" s="251"/>
      <c r="RFC144" s="251"/>
      <c r="RFD144" s="251"/>
      <c r="RFE144" s="251"/>
      <c r="RFF144" s="251"/>
      <c r="RFG144" s="251"/>
      <c r="RFH144" s="251"/>
      <c r="RFI144" s="251"/>
      <c r="RFJ144" s="251"/>
      <c r="RFK144" s="251"/>
      <c r="RFL144" s="251"/>
      <c r="RFM144" s="251"/>
      <c r="RFN144" s="251"/>
      <c r="RFO144" s="251"/>
      <c r="RFP144" s="251"/>
      <c r="RFQ144" s="251"/>
      <c r="RFR144" s="251"/>
      <c r="RFS144" s="251"/>
      <c r="RFT144" s="251"/>
      <c r="RFU144" s="251"/>
      <c r="RFV144" s="251"/>
      <c r="RFW144" s="251"/>
      <c r="RFX144" s="251"/>
      <c r="RFY144" s="251"/>
      <c r="RFZ144" s="251"/>
      <c r="RGA144" s="251"/>
      <c r="RGB144" s="251"/>
      <c r="RGC144" s="251"/>
      <c r="RGD144" s="251"/>
      <c r="RGE144" s="251"/>
      <c r="RGF144" s="251"/>
      <c r="RGG144" s="251"/>
      <c r="RGH144" s="251"/>
      <c r="RGI144" s="251"/>
      <c r="RGJ144" s="251"/>
      <c r="RGK144" s="251"/>
      <c r="RGL144" s="251"/>
      <c r="RGM144" s="251"/>
      <c r="RGN144" s="251"/>
      <c r="RGO144" s="251"/>
      <c r="RGP144" s="251"/>
      <c r="RGQ144" s="251"/>
      <c r="RGR144" s="251"/>
      <c r="RGS144" s="251"/>
      <c r="RGT144" s="251"/>
      <c r="RGU144" s="251"/>
      <c r="RGV144" s="251"/>
      <c r="RGW144" s="251"/>
      <c r="RGX144" s="251"/>
      <c r="RGY144" s="251"/>
      <c r="RGZ144" s="251"/>
      <c r="RHA144" s="251"/>
      <c r="RHB144" s="251"/>
      <c r="RHC144" s="251"/>
      <c r="RHD144" s="251"/>
      <c r="RHE144" s="251"/>
      <c r="RHF144" s="251"/>
      <c r="RHG144" s="251"/>
      <c r="RHH144" s="251"/>
      <c r="RHI144" s="251"/>
      <c r="RHJ144" s="251"/>
      <c r="RHK144" s="251"/>
      <c r="RHL144" s="251"/>
      <c r="RHM144" s="251"/>
      <c r="RHN144" s="251"/>
      <c r="RHO144" s="251"/>
      <c r="RHP144" s="251"/>
      <c r="RHQ144" s="251"/>
      <c r="RHR144" s="251"/>
      <c r="RHS144" s="251"/>
      <c r="RHT144" s="251"/>
      <c r="RHU144" s="251"/>
      <c r="RHV144" s="251"/>
      <c r="RHW144" s="251"/>
      <c r="RHX144" s="251"/>
      <c r="RHY144" s="251"/>
      <c r="RHZ144" s="251"/>
      <c r="RIA144" s="251"/>
      <c r="RIB144" s="251"/>
      <c r="RIC144" s="251"/>
      <c r="RID144" s="251"/>
      <c r="RIE144" s="251"/>
      <c r="RIF144" s="251"/>
      <c r="RIG144" s="251"/>
      <c r="RIH144" s="251"/>
      <c r="RII144" s="251"/>
      <c r="RIJ144" s="251"/>
      <c r="RIK144" s="251"/>
      <c r="RIL144" s="251"/>
      <c r="RIM144" s="251"/>
      <c r="RIN144" s="251"/>
      <c r="RIO144" s="251"/>
      <c r="RIP144" s="251"/>
      <c r="RIQ144" s="251"/>
      <c r="RIR144" s="251"/>
      <c r="RIS144" s="251"/>
      <c r="RIT144" s="251"/>
      <c r="RIU144" s="251"/>
      <c r="RIV144" s="251"/>
      <c r="RIW144" s="251"/>
      <c r="RIX144" s="251"/>
      <c r="RIY144" s="251"/>
      <c r="RIZ144" s="251"/>
      <c r="RJA144" s="251"/>
      <c r="RJB144" s="251"/>
      <c r="RJC144" s="251"/>
      <c r="RJD144" s="251"/>
      <c r="RJE144" s="251"/>
      <c r="RJF144" s="251"/>
      <c r="RJG144" s="251"/>
      <c r="RJH144" s="251"/>
      <c r="RJI144" s="251"/>
      <c r="RJJ144" s="251"/>
      <c r="RJK144" s="251"/>
      <c r="RJL144" s="251"/>
      <c r="RJM144" s="251"/>
      <c r="RJN144" s="251"/>
      <c r="RJO144" s="251"/>
      <c r="RJP144" s="251"/>
      <c r="RJQ144" s="251"/>
      <c r="RJR144" s="251"/>
      <c r="RJS144" s="251"/>
      <c r="RJT144" s="251"/>
      <c r="RJU144" s="251"/>
      <c r="RJV144" s="251"/>
      <c r="RJW144" s="251"/>
      <c r="RJX144" s="251"/>
      <c r="RJY144" s="251"/>
      <c r="RJZ144" s="251"/>
      <c r="RKA144" s="251"/>
      <c r="RKB144" s="251"/>
      <c r="RKC144" s="251"/>
      <c r="RKD144" s="251"/>
      <c r="RKE144" s="251"/>
      <c r="RKF144" s="251"/>
      <c r="RKG144" s="251"/>
      <c r="RKH144" s="251"/>
      <c r="RKI144" s="251"/>
      <c r="RKJ144" s="251"/>
      <c r="RKK144" s="251"/>
      <c r="RKL144" s="251"/>
      <c r="RKM144" s="251"/>
      <c r="RKN144" s="251"/>
      <c r="RKO144" s="251"/>
      <c r="RKP144" s="251"/>
      <c r="RKQ144" s="251"/>
      <c r="RKR144" s="251"/>
      <c r="RKS144" s="251"/>
      <c r="RKT144" s="251"/>
      <c r="RKU144" s="251"/>
      <c r="RKV144" s="251"/>
      <c r="RKW144" s="251"/>
      <c r="RKX144" s="251"/>
      <c r="RKY144" s="251"/>
      <c r="RKZ144" s="251"/>
      <c r="RLA144" s="251"/>
      <c r="RLB144" s="251"/>
      <c r="RLC144" s="251"/>
      <c r="RLD144" s="251"/>
      <c r="RLE144" s="251"/>
      <c r="RLF144" s="251"/>
      <c r="RLG144" s="251"/>
      <c r="RLH144" s="251"/>
      <c r="RLI144" s="251"/>
      <c r="RLJ144" s="251"/>
      <c r="RLK144" s="251"/>
      <c r="RLL144" s="251"/>
      <c r="RLM144" s="251"/>
      <c r="RLN144" s="251"/>
      <c r="RLO144" s="251"/>
      <c r="RLP144" s="251"/>
      <c r="RLQ144" s="251"/>
      <c r="RLR144" s="251"/>
      <c r="RLS144" s="251"/>
      <c r="RLT144" s="251"/>
      <c r="RLU144" s="251"/>
      <c r="RLV144" s="251"/>
      <c r="RLW144" s="251"/>
      <c r="RLX144" s="251"/>
      <c r="RLY144" s="251"/>
      <c r="RLZ144" s="251"/>
      <c r="RMA144" s="251"/>
      <c r="RMB144" s="251"/>
      <c r="RMC144" s="251"/>
      <c r="RMD144" s="251"/>
      <c r="RME144" s="251"/>
      <c r="RMF144" s="251"/>
      <c r="RMG144" s="251"/>
      <c r="RMH144" s="251"/>
      <c r="RMI144" s="251"/>
      <c r="RMJ144" s="251"/>
      <c r="RMK144" s="251"/>
      <c r="RML144" s="251"/>
      <c r="RMM144" s="251"/>
      <c r="RMN144" s="251"/>
      <c r="RMO144" s="251"/>
      <c r="RMP144" s="251"/>
      <c r="RMQ144" s="251"/>
      <c r="RMR144" s="251"/>
      <c r="RMS144" s="251"/>
      <c r="RMT144" s="251"/>
      <c r="RMU144" s="251"/>
      <c r="RMV144" s="251"/>
      <c r="RMW144" s="251"/>
      <c r="RMX144" s="251"/>
      <c r="RMY144" s="251"/>
      <c r="RMZ144" s="251"/>
      <c r="RNA144" s="251"/>
      <c r="RNB144" s="251"/>
      <c r="RNC144" s="251"/>
      <c r="RND144" s="251"/>
      <c r="RNE144" s="251"/>
      <c r="RNF144" s="251"/>
      <c r="RNG144" s="251"/>
      <c r="RNH144" s="251"/>
      <c r="RNI144" s="251"/>
      <c r="RNJ144" s="251"/>
      <c r="RNK144" s="251"/>
      <c r="RNL144" s="251"/>
      <c r="RNM144" s="251"/>
      <c r="RNN144" s="251"/>
      <c r="RNO144" s="251"/>
      <c r="RNP144" s="251"/>
      <c r="RNQ144" s="251"/>
      <c r="RNR144" s="251"/>
      <c r="RNS144" s="251"/>
      <c r="RNT144" s="251"/>
      <c r="RNU144" s="251"/>
      <c r="RNV144" s="251"/>
      <c r="RNW144" s="251"/>
      <c r="RNX144" s="251"/>
      <c r="RNY144" s="251"/>
      <c r="RNZ144" s="251"/>
      <c r="ROA144" s="251"/>
      <c r="ROB144" s="251"/>
      <c r="ROC144" s="251"/>
      <c r="ROD144" s="251"/>
      <c r="ROE144" s="251"/>
      <c r="ROF144" s="251"/>
      <c r="ROG144" s="251"/>
      <c r="ROH144" s="251"/>
      <c r="ROI144" s="251"/>
      <c r="ROJ144" s="251"/>
      <c r="ROK144" s="251"/>
      <c r="ROL144" s="251"/>
      <c r="ROM144" s="251"/>
      <c r="RON144" s="251"/>
      <c r="ROO144" s="251"/>
      <c r="ROP144" s="251"/>
      <c r="ROQ144" s="251"/>
      <c r="ROR144" s="251"/>
      <c r="ROS144" s="251"/>
      <c r="ROT144" s="251"/>
      <c r="ROU144" s="251"/>
      <c r="ROV144" s="251"/>
      <c r="ROW144" s="251"/>
      <c r="ROX144" s="251"/>
      <c r="ROY144" s="251"/>
      <c r="ROZ144" s="251"/>
      <c r="RPA144" s="251"/>
      <c r="RPB144" s="251"/>
      <c r="RPC144" s="251"/>
      <c r="RPD144" s="251"/>
      <c r="RPE144" s="251"/>
      <c r="RPF144" s="251"/>
      <c r="RPG144" s="251"/>
      <c r="RPH144" s="251"/>
      <c r="RPI144" s="251"/>
      <c r="RPJ144" s="251"/>
      <c r="RPK144" s="251"/>
      <c r="RPL144" s="251"/>
      <c r="RPM144" s="251"/>
      <c r="RPN144" s="251"/>
      <c r="RPO144" s="251"/>
      <c r="RPP144" s="251"/>
      <c r="RPQ144" s="251"/>
      <c r="RPR144" s="251"/>
      <c r="RPS144" s="251"/>
      <c r="RPT144" s="251"/>
      <c r="RPU144" s="251"/>
      <c r="RPV144" s="251"/>
      <c r="RPW144" s="251"/>
      <c r="RPX144" s="251"/>
      <c r="RPY144" s="251"/>
      <c r="RPZ144" s="251"/>
      <c r="RQA144" s="251"/>
      <c r="RQB144" s="251"/>
      <c r="RQC144" s="251"/>
      <c r="RQD144" s="251"/>
      <c r="RQE144" s="251"/>
      <c r="RQF144" s="251"/>
      <c r="RQG144" s="251"/>
      <c r="RQH144" s="251"/>
      <c r="RQI144" s="251"/>
      <c r="RQJ144" s="251"/>
      <c r="RQK144" s="251"/>
      <c r="RQL144" s="251"/>
      <c r="RQM144" s="251"/>
      <c r="RQN144" s="251"/>
      <c r="RQO144" s="251"/>
      <c r="RQP144" s="251"/>
      <c r="RQQ144" s="251"/>
      <c r="RQR144" s="251"/>
      <c r="RQS144" s="251"/>
      <c r="RQT144" s="251"/>
      <c r="RQU144" s="251"/>
      <c r="RQV144" s="251"/>
      <c r="RQW144" s="251"/>
      <c r="RQX144" s="251"/>
      <c r="RQY144" s="251"/>
      <c r="RQZ144" s="251"/>
      <c r="RRA144" s="251"/>
      <c r="RRB144" s="251"/>
      <c r="RRC144" s="251"/>
      <c r="RRD144" s="251"/>
      <c r="RRE144" s="251"/>
      <c r="RRF144" s="251"/>
      <c r="RRG144" s="251"/>
      <c r="RRH144" s="251"/>
      <c r="RRI144" s="251"/>
      <c r="RRJ144" s="251"/>
      <c r="RRK144" s="251"/>
      <c r="RRL144" s="251"/>
      <c r="RRM144" s="251"/>
      <c r="RRN144" s="251"/>
      <c r="RRO144" s="251"/>
      <c r="RRP144" s="251"/>
      <c r="RRQ144" s="251"/>
      <c r="RRR144" s="251"/>
      <c r="RRS144" s="251"/>
      <c r="RRT144" s="251"/>
      <c r="RRU144" s="251"/>
      <c r="RRV144" s="251"/>
      <c r="RRW144" s="251"/>
      <c r="RRX144" s="251"/>
      <c r="RRY144" s="251"/>
      <c r="RRZ144" s="251"/>
      <c r="RSA144" s="251"/>
      <c r="RSB144" s="251"/>
      <c r="RSC144" s="251"/>
      <c r="RSD144" s="251"/>
      <c r="RSE144" s="251"/>
      <c r="RSF144" s="251"/>
      <c r="RSG144" s="251"/>
      <c r="RSH144" s="251"/>
      <c r="RSI144" s="251"/>
      <c r="RSJ144" s="251"/>
      <c r="RSK144" s="251"/>
      <c r="RSL144" s="251"/>
      <c r="RSM144" s="251"/>
      <c r="RSN144" s="251"/>
      <c r="RSO144" s="251"/>
      <c r="RSP144" s="251"/>
      <c r="RSQ144" s="251"/>
      <c r="RSR144" s="251"/>
      <c r="RSS144" s="251"/>
      <c r="RST144" s="251"/>
      <c r="RSU144" s="251"/>
      <c r="RSV144" s="251"/>
      <c r="RSW144" s="251"/>
      <c r="RSX144" s="251"/>
      <c r="RSY144" s="251"/>
      <c r="RSZ144" s="251"/>
      <c r="RTA144" s="251"/>
      <c r="RTB144" s="251"/>
      <c r="RTC144" s="251"/>
      <c r="RTD144" s="251"/>
      <c r="RTE144" s="251"/>
      <c r="RTF144" s="251"/>
      <c r="RTG144" s="251"/>
      <c r="RTH144" s="251"/>
      <c r="RTI144" s="251"/>
      <c r="RTJ144" s="251"/>
      <c r="RTK144" s="251"/>
      <c r="RTL144" s="251"/>
      <c r="RTM144" s="251"/>
      <c r="RTN144" s="251"/>
      <c r="RTO144" s="251"/>
      <c r="RTP144" s="251"/>
      <c r="RTQ144" s="251"/>
      <c r="RTR144" s="251"/>
      <c r="RTS144" s="251"/>
      <c r="RTT144" s="251"/>
      <c r="RTU144" s="251"/>
      <c r="RTV144" s="251"/>
      <c r="RTW144" s="251"/>
      <c r="RTX144" s="251"/>
      <c r="RTY144" s="251"/>
      <c r="RTZ144" s="251"/>
      <c r="RUA144" s="251"/>
      <c r="RUB144" s="251"/>
      <c r="RUC144" s="251"/>
      <c r="RUD144" s="251"/>
      <c r="RUE144" s="251"/>
      <c r="RUF144" s="251"/>
      <c r="RUG144" s="251"/>
      <c r="RUH144" s="251"/>
      <c r="RUI144" s="251"/>
      <c r="RUJ144" s="251"/>
      <c r="RUK144" s="251"/>
      <c r="RUL144" s="251"/>
      <c r="RUM144" s="251"/>
      <c r="RUN144" s="251"/>
      <c r="RUO144" s="251"/>
      <c r="RUP144" s="251"/>
      <c r="RUQ144" s="251"/>
      <c r="RUR144" s="251"/>
      <c r="RUS144" s="251"/>
      <c r="RUT144" s="251"/>
      <c r="RUU144" s="251"/>
      <c r="RUV144" s="251"/>
      <c r="RUW144" s="251"/>
      <c r="RUX144" s="251"/>
      <c r="RUY144" s="251"/>
      <c r="RUZ144" s="251"/>
      <c r="RVA144" s="251"/>
      <c r="RVB144" s="251"/>
      <c r="RVC144" s="251"/>
      <c r="RVD144" s="251"/>
      <c r="RVE144" s="251"/>
      <c r="RVF144" s="251"/>
      <c r="RVG144" s="251"/>
      <c r="RVH144" s="251"/>
      <c r="RVI144" s="251"/>
      <c r="RVJ144" s="251"/>
      <c r="RVK144" s="251"/>
      <c r="RVL144" s="251"/>
      <c r="RVM144" s="251"/>
      <c r="RVN144" s="251"/>
      <c r="RVO144" s="251"/>
      <c r="RVP144" s="251"/>
      <c r="RVQ144" s="251"/>
      <c r="RVR144" s="251"/>
      <c r="RVS144" s="251"/>
      <c r="RVT144" s="251"/>
      <c r="RVU144" s="251"/>
      <c r="RVV144" s="251"/>
      <c r="RVW144" s="251"/>
      <c r="RVX144" s="251"/>
      <c r="RVY144" s="251"/>
      <c r="RVZ144" s="251"/>
      <c r="RWA144" s="251"/>
      <c r="RWB144" s="251"/>
      <c r="RWC144" s="251"/>
      <c r="RWD144" s="251"/>
      <c r="RWE144" s="251"/>
      <c r="RWF144" s="251"/>
      <c r="RWG144" s="251"/>
      <c r="RWH144" s="251"/>
      <c r="RWI144" s="251"/>
      <c r="RWJ144" s="251"/>
      <c r="RWK144" s="251"/>
      <c r="RWL144" s="251"/>
      <c r="RWM144" s="251"/>
      <c r="RWN144" s="251"/>
      <c r="RWO144" s="251"/>
      <c r="RWP144" s="251"/>
      <c r="RWQ144" s="251"/>
      <c r="RWR144" s="251"/>
      <c r="RWS144" s="251"/>
      <c r="RWT144" s="251"/>
      <c r="RWU144" s="251"/>
      <c r="RWV144" s="251"/>
      <c r="RWW144" s="251"/>
      <c r="RWX144" s="251"/>
      <c r="RWY144" s="251"/>
      <c r="RWZ144" s="251"/>
      <c r="RXA144" s="251"/>
      <c r="RXB144" s="251"/>
      <c r="RXC144" s="251"/>
      <c r="RXD144" s="251"/>
      <c r="RXE144" s="251"/>
      <c r="RXF144" s="251"/>
      <c r="RXG144" s="251"/>
      <c r="RXH144" s="251"/>
      <c r="RXI144" s="251"/>
      <c r="RXJ144" s="251"/>
      <c r="RXK144" s="251"/>
      <c r="RXL144" s="251"/>
      <c r="RXM144" s="251"/>
      <c r="RXN144" s="251"/>
      <c r="RXO144" s="251"/>
      <c r="RXP144" s="251"/>
      <c r="RXQ144" s="251"/>
      <c r="RXR144" s="251"/>
      <c r="RXS144" s="251"/>
      <c r="RXT144" s="251"/>
      <c r="RXU144" s="251"/>
      <c r="RXV144" s="251"/>
      <c r="RXW144" s="251"/>
      <c r="RXX144" s="251"/>
      <c r="RXY144" s="251"/>
      <c r="RXZ144" s="251"/>
      <c r="RYA144" s="251"/>
      <c r="RYB144" s="251"/>
      <c r="RYC144" s="251"/>
      <c r="RYD144" s="251"/>
      <c r="RYE144" s="251"/>
      <c r="RYF144" s="251"/>
      <c r="RYG144" s="251"/>
      <c r="RYH144" s="251"/>
      <c r="RYI144" s="251"/>
      <c r="RYJ144" s="251"/>
      <c r="RYK144" s="251"/>
      <c r="RYL144" s="251"/>
      <c r="RYM144" s="251"/>
      <c r="RYN144" s="251"/>
      <c r="RYO144" s="251"/>
      <c r="RYP144" s="251"/>
      <c r="RYQ144" s="251"/>
      <c r="RYR144" s="251"/>
      <c r="RYS144" s="251"/>
      <c r="RYT144" s="251"/>
      <c r="RYU144" s="251"/>
      <c r="RYV144" s="251"/>
      <c r="RYW144" s="251"/>
      <c r="RYX144" s="251"/>
      <c r="RYY144" s="251"/>
      <c r="RYZ144" s="251"/>
      <c r="RZA144" s="251"/>
      <c r="RZB144" s="251"/>
      <c r="RZC144" s="251"/>
      <c r="RZD144" s="251"/>
      <c r="RZE144" s="251"/>
      <c r="RZF144" s="251"/>
      <c r="RZG144" s="251"/>
      <c r="RZH144" s="251"/>
      <c r="RZI144" s="251"/>
      <c r="RZJ144" s="251"/>
      <c r="RZK144" s="251"/>
      <c r="RZL144" s="251"/>
      <c r="RZM144" s="251"/>
      <c r="RZN144" s="251"/>
      <c r="RZO144" s="251"/>
      <c r="RZP144" s="251"/>
      <c r="RZQ144" s="251"/>
      <c r="RZR144" s="251"/>
      <c r="RZS144" s="251"/>
      <c r="RZT144" s="251"/>
      <c r="RZU144" s="251"/>
      <c r="RZV144" s="251"/>
      <c r="RZW144" s="251"/>
      <c r="RZX144" s="251"/>
      <c r="RZY144" s="251"/>
      <c r="RZZ144" s="251"/>
      <c r="SAA144" s="251"/>
      <c r="SAB144" s="251"/>
      <c r="SAC144" s="251"/>
      <c r="SAD144" s="251"/>
      <c r="SAE144" s="251"/>
      <c r="SAF144" s="251"/>
      <c r="SAG144" s="251"/>
      <c r="SAH144" s="251"/>
      <c r="SAI144" s="251"/>
      <c r="SAJ144" s="251"/>
      <c r="SAK144" s="251"/>
      <c r="SAL144" s="251"/>
      <c r="SAM144" s="251"/>
      <c r="SAN144" s="251"/>
      <c r="SAO144" s="251"/>
      <c r="SAP144" s="251"/>
      <c r="SAQ144" s="251"/>
      <c r="SAR144" s="251"/>
      <c r="SAS144" s="251"/>
      <c r="SAT144" s="251"/>
      <c r="SAU144" s="251"/>
      <c r="SAV144" s="251"/>
      <c r="SAW144" s="251"/>
      <c r="SAX144" s="251"/>
      <c r="SAY144" s="251"/>
      <c r="SAZ144" s="251"/>
      <c r="SBA144" s="251"/>
      <c r="SBB144" s="251"/>
      <c r="SBC144" s="251"/>
      <c r="SBD144" s="251"/>
      <c r="SBE144" s="251"/>
      <c r="SBF144" s="251"/>
      <c r="SBG144" s="251"/>
      <c r="SBH144" s="251"/>
      <c r="SBI144" s="251"/>
      <c r="SBJ144" s="251"/>
      <c r="SBK144" s="251"/>
      <c r="SBL144" s="251"/>
      <c r="SBM144" s="251"/>
      <c r="SBN144" s="251"/>
      <c r="SBO144" s="251"/>
      <c r="SBP144" s="251"/>
      <c r="SBQ144" s="251"/>
      <c r="SBR144" s="251"/>
      <c r="SBS144" s="251"/>
      <c r="SBT144" s="251"/>
      <c r="SBU144" s="251"/>
      <c r="SBV144" s="251"/>
      <c r="SBW144" s="251"/>
      <c r="SBX144" s="251"/>
      <c r="SBY144" s="251"/>
      <c r="SBZ144" s="251"/>
      <c r="SCA144" s="251"/>
      <c r="SCB144" s="251"/>
      <c r="SCC144" s="251"/>
      <c r="SCD144" s="251"/>
      <c r="SCE144" s="251"/>
      <c r="SCF144" s="251"/>
      <c r="SCG144" s="251"/>
      <c r="SCH144" s="251"/>
      <c r="SCI144" s="251"/>
      <c r="SCJ144" s="251"/>
      <c r="SCK144" s="251"/>
      <c r="SCL144" s="251"/>
      <c r="SCM144" s="251"/>
      <c r="SCN144" s="251"/>
      <c r="SCO144" s="251"/>
      <c r="SCP144" s="251"/>
      <c r="SCQ144" s="251"/>
      <c r="SCR144" s="251"/>
      <c r="SCS144" s="251"/>
      <c r="SCT144" s="251"/>
      <c r="SCU144" s="251"/>
      <c r="SCV144" s="251"/>
      <c r="SCW144" s="251"/>
      <c r="SCX144" s="251"/>
      <c r="SCY144" s="251"/>
      <c r="SCZ144" s="251"/>
      <c r="SDA144" s="251"/>
      <c r="SDB144" s="251"/>
      <c r="SDC144" s="251"/>
      <c r="SDD144" s="251"/>
      <c r="SDE144" s="251"/>
      <c r="SDF144" s="251"/>
      <c r="SDG144" s="251"/>
      <c r="SDH144" s="251"/>
      <c r="SDI144" s="251"/>
      <c r="SDJ144" s="251"/>
      <c r="SDK144" s="251"/>
      <c r="SDL144" s="251"/>
      <c r="SDM144" s="251"/>
      <c r="SDN144" s="251"/>
      <c r="SDO144" s="251"/>
      <c r="SDP144" s="251"/>
      <c r="SDQ144" s="251"/>
      <c r="SDR144" s="251"/>
      <c r="SDS144" s="251"/>
      <c r="SDT144" s="251"/>
      <c r="SDU144" s="251"/>
      <c r="SDV144" s="251"/>
      <c r="SDW144" s="251"/>
      <c r="SDX144" s="251"/>
      <c r="SDY144" s="251"/>
      <c r="SDZ144" s="251"/>
      <c r="SEA144" s="251"/>
      <c r="SEB144" s="251"/>
      <c r="SEC144" s="251"/>
      <c r="SED144" s="251"/>
      <c r="SEE144" s="251"/>
      <c r="SEF144" s="251"/>
      <c r="SEG144" s="251"/>
      <c r="SEH144" s="251"/>
      <c r="SEI144" s="251"/>
      <c r="SEJ144" s="251"/>
      <c r="SEK144" s="251"/>
      <c r="SEL144" s="251"/>
      <c r="SEM144" s="251"/>
      <c r="SEN144" s="251"/>
      <c r="SEO144" s="251"/>
      <c r="SEP144" s="251"/>
      <c r="SEQ144" s="251"/>
      <c r="SER144" s="251"/>
      <c r="SES144" s="251"/>
      <c r="SET144" s="251"/>
      <c r="SEU144" s="251"/>
      <c r="SEV144" s="251"/>
      <c r="SEW144" s="251"/>
      <c r="SEX144" s="251"/>
      <c r="SEY144" s="251"/>
      <c r="SEZ144" s="251"/>
      <c r="SFA144" s="251"/>
      <c r="SFB144" s="251"/>
      <c r="SFC144" s="251"/>
      <c r="SFD144" s="251"/>
      <c r="SFE144" s="251"/>
      <c r="SFF144" s="251"/>
      <c r="SFG144" s="251"/>
      <c r="SFH144" s="251"/>
      <c r="SFI144" s="251"/>
      <c r="SFJ144" s="251"/>
      <c r="SFK144" s="251"/>
      <c r="SFL144" s="251"/>
      <c r="SFM144" s="251"/>
      <c r="SFN144" s="251"/>
      <c r="SFO144" s="251"/>
      <c r="SFP144" s="251"/>
      <c r="SFQ144" s="251"/>
      <c r="SFR144" s="251"/>
      <c r="SFS144" s="251"/>
      <c r="SFT144" s="251"/>
      <c r="SFU144" s="251"/>
      <c r="SFV144" s="251"/>
      <c r="SFW144" s="251"/>
      <c r="SFX144" s="251"/>
      <c r="SFY144" s="251"/>
      <c r="SFZ144" s="251"/>
      <c r="SGA144" s="251"/>
      <c r="SGB144" s="251"/>
      <c r="SGC144" s="251"/>
      <c r="SGD144" s="251"/>
      <c r="SGE144" s="251"/>
      <c r="SGF144" s="251"/>
      <c r="SGG144" s="251"/>
      <c r="SGH144" s="251"/>
      <c r="SGI144" s="251"/>
      <c r="SGJ144" s="251"/>
      <c r="SGK144" s="251"/>
      <c r="SGL144" s="251"/>
      <c r="SGM144" s="251"/>
      <c r="SGN144" s="251"/>
      <c r="SGO144" s="251"/>
      <c r="SGP144" s="251"/>
      <c r="SGQ144" s="251"/>
      <c r="SGR144" s="251"/>
      <c r="SGS144" s="251"/>
      <c r="SGT144" s="251"/>
      <c r="SGU144" s="251"/>
      <c r="SGV144" s="251"/>
      <c r="SGW144" s="251"/>
      <c r="SGX144" s="251"/>
      <c r="SGY144" s="251"/>
      <c r="SGZ144" s="251"/>
      <c r="SHA144" s="251"/>
      <c r="SHB144" s="251"/>
      <c r="SHC144" s="251"/>
      <c r="SHD144" s="251"/>
      <c r="SHE144" s="251"/>
      <c r="SHF144" s="251"/>
      <c r="SHG144" s="251"/>
      <c r="SHH144" s="251"/>
      <c r="SHI144" s="251"/>
      <c r="SHJ144" s="251"/>
      <c r="SHK144" s="251"/>
      <c r="SHL144" s="251"/>
      <c r="SHM144" s="251"/>
      <c r="SHN144" s="251"/>
      <c r="SHO144" s="251"/>
      <c r="SHP144" s="251"/>
      <c r="SHQ144" s="251"/>
      <c r="SHR144" s="251"/>
      <c r="SHS144" s="251"/>
      <c r="SHT144" s="251"/>
      <c r="SHU144" s="251"/>
      <c r="SHV144" s="251"/>
      <c r="SHW144" s="251"/>
      <c r="SHX144" s="251"/>
      <c r="SHY144" s="251"/>
      <c r="SHZ144" s="251"/>
      <c r="SIA144" s="251"/>
      <c r="SIB144" s="251"/>
      <c r="SIC144" s="251"/>
      <c r="SID144" s="251"/>
      <c r="SIE144" s="251"/>
      <c r="SIF144" s="251"/>
      <c r="SIG144" s="251"/>
      <c r="SIH144" s="251"/>
      <c r="SII144" s="251"/>
      <c r="SIJ144" s="251"/>
      <c r="SIK144" s="251"/>
      <c r="SIL144" s="251"/>
      <c r="SIM144" s="251"/>
      <c r="SIN144" s="251"/>
      <c r="SIO144" s="251"/>
      <c r="SIP144" s="251"/>
      <c r="SIQ144" s="251"/>
      <c r="SIR144" s="251"/>
      <c r="SIS144" s="251"/>
      <c r="SIT144" s="251"/>
      <c r="SIU144" s="251"/>
      <c r="SIV144" s="251"/>
      <c r="SIW144" s="251"/>
      <c r="SIX144" s="251"/>
      <c r="SIY144" s="251"/>
      <c r="SIZ144" s="251"/>
      <c r="SJA144" s="251"/>
      <c r="SJB144" s="251"/>
      <c r="SJC144" s="251"/>
      <c r="SJD144" s="251"/>
      <c r="SJE144" s="251"/>
      <c r="SJF144" s="251"/>
      <c r="SJG144" s="251"/>
      <c r="SJH144" s="251"/>
      <c r="SJI144" s="251"/>
      <c r="SJJ144" s="251"/>
      <c r="SJK144" s="251"/>
      <c r="SJL144" s="251"/>
      <c r="SJM144" s="251"/>
      <c r="SJN144" s="251"/>
      <c r="SJO144" s="251"/>
      <c r="SJP144" s="251"/>
      <c r="SJQ144" s="251"/>
      <c r="SJR144" s="251"/>
      <c r="SJS144" s="251"/>
      <c r="SJT144" s="251"/>
      <c r="SJU144" s="251"/>
      <c r="SJV144" s="251"/>
      <c r="SJW144" s="251"/>
      <c r="SJX144" s="251"/>
      <c r="SJY144" s="251"/>
      <c r="SJZ144" s="251"/>
      <c r="SKA144" s="251"/>
      <c r="SKB144" s="251"/>
      <c r="SKC144" s="251"/>
      <c r="SKD144" s="251"/>
      <c r="SKE144" s="251"/>
      <c r="SKF144" s="251"/>
      <c r="SKG144" s="251"/>
      <c r="SKH144" s="251"/>
      <c r="SKI144" s="251"/>
      <c r="SKJ144" s="251"/>
      <c r="SKK144" s="251"/>
      <c r="SKL144" s="251"/>
      <c r="SKM144" s="251"/>
      <c r="SKN144" s="251"/>
      <c r="SKO144" s="251"/>
      <c r="SKP144" s="251"/>
      <c r="SKQ144" s="251"/>
      <c r="SKR144" s="251"/>
      <c r="SKS144" s="251"/>
      <c r="SKT144" s="251"/>
      <c r="SKU144" s="251"/>
      <c r="SKV144" s="251"/>
      <c r="SKW144" s="251"/>
      <c r="SKX144" s="251"/>
      <c r="SKY144" s="251"/>
      <c r="SKZ144" s="251"/>
      <c r="SLA144" s="251"/>
      <c r="SLB144" s="251"/>
      <c r="SLC144" s="251"/>
      <c r="SLD144" s="251"/>
      <c r="SLE144" s="251"/>
      <c r="SLF144" s="251"/>
      <c r="SLG144" s="251"/>
      <c r="SLH144" s="251"/>
      <c r="SLI144" s="251"/>
      <c r="SLJ144" s="251"/>
      <c r="SLK144" s="251"/>
      <c r="SLL144" s="251"/>
      <c r="SLM144" s="251"/>
      <c r="SLN144" s="251"/>
      <c r="SLO144" s="251"/>
      <c r="SLP144" s="251"/>
      <c r="SLQ144" s="251"/>
      <c r="SLR144" s="251"/>
      <c r="SLS144" s="251"/>
      <c r="SLT144" s="251"/>
      <c r="SLU144" s="251"/>
      <c r="SLV144" s="251"/>
      <c r="SLW144" s="251"/>
      <c r="SLX144" s="251"/>
      <c r="SLY144" s="251"/>
      <c r="SLZ144" s="251"/>
      <c r="SMA144" s="251"/>
      <c r="SMB144" s="251"/>
      <c r="SMC144" s="251"/>
      <c r="SMD144" s="251"/>
      <c r="SME144" s="251"/>
      <c r="SMF144" s="251"/>
      <c r="SMG144" s="251"/>
      <c r="SMH144" s="251"/>
      <c r="SMI144" s="251"/>
      <c r="SMJ144" s="251"/>
      <c r="SMK144" s="251"/>
      <c r="SML144" s="251"/>
      <c r="SMM144" s="251"/>
      <c r="SMN144" s="251"/>
      <c r="SMO144" s="251"/>
      <c r="SMP144" s="251"/>
      <c r="SMQ144" s="251"/>
      <c r="SMR144" s="251"/>
      <c r="SMS144" s="251"/>
      <c r="SMT144" s="251"/>
      <c r="SMU144" s="251"/>
      <c r="SMV144" s="251"/>
      <c r="SMW144" s="251"/>
      <c r="SMX144" s="251"/>
      <c r="SMY144" s="251"/>
      <c r="SMZ144" s="251"/>
      <c r="SNA144" s="251"/>
      <c r="SNB144" s="251"/>
      <c r="SNC144" s="251"/>
      <c r="SND144" s="251"/>
      <c r="SNE144" s="251"/>
      <c r="SNF144" s="251"/>
      <c r="SNG144" s="251"/>
      <c r="SNH144" s="251"/>
      <c r="SNI144" s="251"/>
      <c r="SNJ144" s="251"/>
      <c r="SNK144" s="251"/>
      <c r="SNL144" s="251"/>
      <c r="SNM144" s="251"/>
      <c r="SNN144" s="251"/>
      <c r="SNO144" s="251"/>
      <c r="SNP144" s="251"/>
      <c r="SNQ144" s="251"/>
      <c r="SNR144" s="251"/>
      <c r="SNS144" s="251"/>
      <c r="SNT144" s="251"/>
      <c r="SNU144" s="251"/>
      <c r="SNV144" s="251"/>
      <c r="SNW144" s="251"/>
      <c r="SNX144" s="251"/>
      <c r="SNY144" s="251"/>
      <c r="SNZ144" s="251"/>
      <c r="SOA144" s="251"/>
      <c r="SOB144" s="251"/>
      <c r="SOC144" s="251"/>
      <c r="SOD144" s="251"/>
      <c r="SOE144" s="251"/>
      <c r="SOF144" s="251"/>
      <c r="SOG144" s="251"/>
      <c r="SOH144" s="251"/>
      <c r="SOI144" s="251"/>
      <c r="SOJ144" s="251"/>
      <c r="SOK144" s="251"/>
      <c r="SOL144" s="251"/>
      <c r="SOM144" s="251"/>
      <c r="SON144" s="251"/>
      <c r="SOO144" s="251"/>
      <c r="SOP144" s="251"/>
      <c r="SOQ144" s="251"/>
      <c r="SOR144" s="251"/>
      <c r="SOS144" s="251"/>
      <c r="SOT144" s="251"/>
      <c r="SOU144" s="251"/>
      <c r="SOV144" s="251"/>
      <c r="SOW144" s="251"/>
      <c r="SOX144" s="251"/>
      <c r="SOY144" s="251"/>
      <c r="SOZ144" s="251"/>
      <c r="SPA144" s="251"/>
      <c r="SPB144" s="251"/>
      <c r="SPC144" s="251"/>
      <c r="SPD144" s="251"/>
      <c r="SPE144" s="251"/>
      <c r="SPF144" s="251"/>
      <c r="SPG144" s="251"/>
      <c r="SPH144" s="251"/>
      <c r="SPI144" s="251"/>
      <c r="SPJ144" s="251"/>
      <c r="SPK144" s="251"/>
      <c r="SPL144" s="251"/>
      <c r="SPM144" s="251"/>
      <c r="SPN144" s="251"/>
      <c r="SPO144" s="251"/>
      <c r="SPP144" s="251"/>
      <c r="SPQ144" s="251"/>
      <c r="SPR144" s="251"/>
      <c r="SPS144" s="251"/>
      <c r="SPT144" s="251"/>
      <c r="SPU144" s="251"/>
      <c r="SPV144" s="251"/>
      <c r="SPW144" s="251"/>
      <c r="SPX144" s="251"/>
      <c r="SPY144" s="251"/>
      <c r="SPZ144" s="251"/>
      <c r="SQA144" s="251"/>
      <c r="SQB144" s="251"/>
      <c r="SQC144" s="251"/>
      <c r="SQD144" s="251"/>
      <c r="SQE144" s="251"/>
      <c r="SQF144" s="251"/>
      <c r="SQG144" s="251"/>
      <c r="SQH144" s="251"/>
      <c r="SQI144" s="251"/>
      <c r="SQJ144" s="251"/>
      <c r="SQK144" s="251"/>
      <c r="SQL144" s="251"/>
      <c r="SQM144" s="251"/>
      <c r="SQN144" s="251"/>
      <c r="SQO144" s="251"/>
      <c r="SQP144" s="251"/>
      <c r="SQQ144" s="251"/>
      <c r="SQR144" s="251"/>
      <c r="SQS144" s="251"/>
      <c r="SQT144" s="251"/>
      <c r="SQU144" s="251"/>
      <c r="SQV144" s="251"/>
      <c r="SQW144" s="251"/>
      <c r="SQX144" s="251"/>
      <c r="SQY144" s="251"/>
      <c r="SQZ144" s="251"/>
      <c r="SRA144" s="251"/>
      <c r="SRB144" s="251"/>
      <c r="SRC144" s="251"/>
      <c r="SRD144" s="251"/>
      <c r="SRE144" s="251"/>
      <c r="SRF144" s="251"/>
      <c r="SRG144" s="251"/>
      <c r="SRH144" s="251"/>
      <c r="SRI144" s="251"/>
      <c r="SRJ144" s="251"/>
      <c r="SRK144" s="251"/>
      <c r="SRL144" s="251"/>
      <c r="SRM144" s="251"/>
      <c r="SRN144" s="251"/>
      <c r="SRO144" s="251"/>
      <c r="SRP144" s="251"/>
      <c r="SRQ144" s="251"/>
      <c r="SRR144" s="251"/>
      <c r="SRS144" s="251"/>
      <c r="SRT144" s="251"/>
      <c r="SRU144" s="251"/>
      <c r="SRV144" s="251"/>
      <c r="SRW144" s="251"/>
      <c r="SRX144" s="251"/>
      <c r="SRY144" s="251"/>
      <c r="SRZ144" s="251"/>
      <c r="SSA144" s="251"/>
      <c r="SSB144" s="251"/>
      <c r="SSC144" s="251"/>
      <c r="SSD144" s="251"/>
      <c r="SSE144" s="251"/>
      <c r="SSF144" s="251"/>
      <c r="SSG144" s="251"/>
      <c r="SSH144" s="251"/>
      <c r="SSI144" s="251"/>
      <c r="SSJ144" s="251"/>
      <c r="SSK144" s="251"/>
      <c r="SSL144" s="251"/>
      <c r="SSM144" s="251"/>
      <c r="SSN144" s="251"/>
      <c r="SSO144" s="251"/>
      <c r="SSP144" s="251"/>
      <c r="SSQ144" s="251"/>
      <c r="SSR144" s="251"/>
      <c r="SSS144" s="251"/>
      <c r="SST144" s="251"/>
      <c r="SSU144" s="251"/>
      <c r="SSV144" s="251"/>
      <c r="SSW144" s="251"/>
      <c r="SSX144" s="251"/>
      <c r="SSY144" s="251"/>
      <c r="SSZ144" s="251"/>
      <c r="STA144" s="251"/>
      <c r="STB144" s="251"/>
      <c r="STC144" s="251"/>
      <c r="STD144" s="251"/>
      <c r="STE144" s="251"/>
      <c r="STF144" s="251"/>
      <c r="STG144" s="251"/>
      <c r="STH144" s="251"/>
      <c r="STI144" s="251"/>
      <c r="STJ144" s="251"/>
      <c r="STK144" s="251"/>
      <c r="STL144" s="251"/>
      <c r="STM144" s="251"/>
      <c r="STN144" s="251"/>
      <c r="STO144" s="251"/>
      <c r="STP144" s="251"/>
      <c r="STQ144" s="251"/>
      <c r="STR144" s="251"/>
      <c r="STS144" s="251"/>
      <c r="STT144" s="251"/>
      <c r="STU144" s="251"/>
      <c r="STV144" s="251"/>
      <c r="STW144" s="251"/>
      <c r="STX144" s="251"/>
      <c r="STY144" s="251"/>
      <c r="STZ144" s="251"/>
      <c r="SUA144" s="251"/>
      <c r="SUB144" s="251"/>
      <c r="SUC144" s="251"/>
      <c r="SUD144" s="251"/>
      <c r="SUE144" s="251"/>
      <c r="SUF144" s="251"/>
      <c r="SUG144" s="251"/>
      <c r="SUH144" s="251"/>
      <c r="SUI144" s="251"/>
      <c r="SUJ144" s="251"/>
      <c r="SUK144" s="251"/>
      <c r="SUL144" s="251"/>
      <c r="SUM144" s="251"/>
      <c r="SUN144" s="251"/>
      <c r="SUO144" s="251"/>
      <c r="SUP144" s="251"/>
      <c r="SUQ144" s="251"/>
      <c r="SUR144" s="251"/>
      <c r="SUS144" s="251"/>
      <c r="SUT144" s="251"/>
      <c r="SUU144" s="251"/>
      <c r="SUV144" s="251"/>
      <c r="SUW144" s="251"/>
      <c r="SUX144" s="251"/>
      <c r="SUY144" s="251"/>
      <c r="SUZ144" s="251"/>
      <c r="SVA144" s="251"/>
      <c r="SVB144" s="251"/>
      <c r="SVC144" s="251"/>
      <c r="SVD144" s="251"/>
      <c r="SVE144" s="251"/>
      <c r="SVF144" s="251"/>
      <c r="SVG144" s="251"/>
      <c r="SVH144" s="251"/>
      <c r="SVI144" s="251"/>
      <c r="SVJ144" s="251"/>
      <c r="SVK144" s="251"/>
      <c r="SVL144" s="251"/>
      <c r="SVM144" s="251"/>
      <c r="SVN144" s="251"/>
      <c r="SVO144" s="251"/>
      <c r="SVP144" s="251"/>
      <c r="SVQ144" s="251"/>
      <c r="SVR144" s="251"/>
      <c r="SVS144" s="251"/>
      <c r="SVT144" s="251"/>
      <c r="SVU144" s="251"/>
      <c r="SVV144" s="251"/>
      <c r="SVW144" s="251"/>
      <c r="SVX144" s="251"/>
      <c r="SVY144" s="251"/>
      <c r="SVZ144" s="251"/>
      <c r="SWA144" s="251"/>
      <c r="SWB144" s="251"/>
      <c r="SWC144" s="251"/>
      <c r="SWD144" s="251"/>
      <c r="SWE144" s="251"/>
      <c r="SWF144" s="251"/>
      <c r="SWG144" s="251"/>
      <c r="SWH144" s="251"/>
      <c r="SWI144" s="251"/>
      <c r="SWJ144" s="251"/>
      <c r="SWK144" s="251"/>
      <c r="SWL144" s="251"/>
      <c r="SWM144" s="251"/>
      <c r="SWN144" s="251"/>
      <c r="SWO144" s="251"/>
      <c r="SWP144" s="251"/>
      <c r="SWQ144" s="251"/>
      <c r="SWR144" s="251"/>
      <c r="SWS144" s="251"/>
      <c r="SWT144" s="251"/>
      <c r="SWU144" s="251"/>
      <c r="SWV144" s="251"/>
      <c r="SWW144" s="251"/>
      <c r="SWX144" s="251"/>
      <c r="SWY144" s="251"/>
      <c r="SWZ144" s="251"/>
      <c r="SXA144" s="251"/>
      <c r="SXB144" s="251"/>
      <c r="SXC144" s="251"/>
      <c r="SXD144" s="251"/>
      <c r="SXE144" s="251"/>
      <c r="SXF144" s="251"/>
      <c r="SXG144" s="251"/>
      <c r="SXH144" s="251"/>
      <c r="SXI144" s="251"/>
      <c r="SXJ144" s="251"/>
      <c r="SXK144" s="251"/>
      <c r="SXL144" s="251"/>
      <c r="SXM144" s="251"/>
      <c r="SXN144" s="251"/>
      <c r="SXO144" s="251"/>
      <c r="SXP144" s="251"/>
      <c r="SXQ144" s="251"/>
      <c r="SXR144" s="251"/>
      <c r="SXS144" s="251"/>
      <c r="SXT144" s="251"/>
      <c r="SXU144" s="251"/>
      <c r="SXV144" s="251"/>
      <c r="SXW144" s="251"/>
      <c r="SXX144" s="251"/>
      <c r="SXY144" s="251"/>
      <c r="SXZ144" s="251"/>
      <c r="SYA144" s="251"/>
      <c r="SYB144" s="251"/>
      <c r="SYC144" s="251"/>
      <c r="SYD144" s="251"/>
      <c r="SYE144" s="251"/>
      <c r="SYF144" s="251"/>
      <c r="SYG144" s="251"/>
      <c r="SYH144" s="251"/>
      <c r="SYI144" s="251"/>
      <c r="SYJ144" s="251"/>
      <c r="SYK144" s="251"/>
      <c r="SYL144" s="251"/>
      <c r="SYM144" s="251"/>
      <c r="SYN144" s="251"/>
      <c r="SYO144" s="251"/>
      <c r="SYP144" s="251"/>
      <c r="SYQ144" s="251"/>
      <c r="SYR144" s="251"/>
      <c r="SYS144" s="251"/>
      <c r="SYT144" s="251"/>
      <c r="SYU144" s="251"/>
      <c r="SYV144" s="251"/>
      <c r="SYW144" s="251"/>
      <c r="SYX144" s="251"/>
      <c r="SYY144" s="251"/>
      <c r="SYZ144" s="251"/>
      <c r="SZA144" s="251"/>
      <c r="SZB144" s="251"/>
      <c r="SZC144" s="251"/>
      <c r="SZD144" s="251"/>
      <c r="SZE144" s="251"/>
      <c r="SZF144" s="251"/>
      <c r="SZG144" s="251"/>
      <c r="SZH144" s="251"/>
      <c r="SZI144" s="251"/>
      <c r="SZJ144" s="251"/>
      <c r="SZK144" s="251"/>
      <c r="SZL144" s="251"/>
      <c r="SZM144" s="251"/>
      <c r="SZN144" s="251"/>
      <c r="SZO144" s="251"/>
      <c r="SZP144" s="251"/>
      <c r="SZQ144" s="251"/>
      <c r="SZR144" s="251"/>
      <c r="SZS144" s="251"/>
      <c r="SZT144" s="251"/>
      <c r="SZU144" s="251"/>
      <c r="SZV144" s="251"/>
      <c r="SZW144" s="251"/>
      <c r="SZX144" s="251"/>
      <c r="SZY144" s="251"/>
      <c r="SZZ144" s="251"/>
      <c r="TAA144" s="251"/>
      <c r="TAB144" s="251"/>
      <c r="TAC144" s="251"/>
      <c r="TAD144" s="251"/>
      <c r="TAE144" s="251"/>
      <c r="TAF144" s="251"/>
      <c r="TAG144" s="251"/>
      <c r="TAH144" s="251"/>
      <c r="TAI144" s="251"/>
      <c r="TAJ144" s="251"/>
      <c r="TAK144" s="251"/>
      <c r="TAL144" s="251"/>
      <c r="TAM144" s="251"/>
      <c r="TAN144" s="251"/>
      <c r="TAO144" s="251"/>
      <c r="TAP144" s="251"/>
      <c r="TAQ144" s="251"/>
      <c r="TAR144" s="251"/>
      <c r="TAS144" s="251"/>
      <c r="TAT144" s="251"/>
      <c r="TAU144" s="251"/>
      <c r="TAV144" s="251"/>
      <c r="TAW144" s="251"/>
      <c r="TAX144" s="251"/>
      <c r="TAY144" s="251"/>
      <c r="TAZ144" s="251"/>
      <c r="TBA144" s="251"/>
      <c r="TBB144" s="251"/>
      <c r="TBC144" s="251"/>
      <c r="TBD144" s="251"/>
      <c r="TBE144" s="251"/>
      <c r="TBF144" s="251"/>
      <c r="TBG144" s="251"/>
      <c r="TBH144" s="251"/>
      <c r="TBI144" s="251"/>
      <c r="TBJ144" s="251"/>
      <c r="TBK144" s="251"/>
      <c r="TBL144" s="251"/>
      <c r="TBM144" s="251"/>
      <c r="TBN144" s="251"/>
      <c r="TBO144" s="251"/>
      <c r="TBP144" s="251"/>
      <c r="TBQ144" s="251"/>
      <c r="TBR144" s="251"/>
      <c r="TBS144" s="251"/>
      <c r="TBT144" s="251"/>
      <c r="TBU144" s="251"/>
      <c r="TBV144" s="251"/>
      <c r="TBW144" s="251"/>
      <c r="TBX144" s="251"/>
      <c r="TBY144" s="251"/>
      <c r="TBZ144" s="251"/>
      <c r="TCA144" s="251"/>
      <c r="TCB144" s="251"/>
      <c r="TCC144" s="251"/>
      <c r="TCD144" s="251"/>
      <c r="TCE144" s="251"/>
      <c r="TCF144" s="251"/>
      <c r="TCG144" s="251"/>
      <c r="TCH144" s="251"/>
      <c r="TCI144" s="251"/>
      <c r="TCJ144" s="251"/>
      <c r="TCK144" s="251"/>
      <c r="TCL144" s="251"/>
      <c r="TCM144" s="251"/>
      <c r="TCN144" s="251"/>
      <c r="TCO144" s="251"/>
      <c r="TCP144" s="251"/>
      <c r="TCQ144" s="251"/>
      <c r="TCR144" s="251"/>
      <c r="TCS144" s="251"/>
      <c r="TCT144" s="251"/>
      <c r="TCU144" s="251"/>
      <c r="TCV144" s="251"/>
      <c r="TCW144" s="251"/>
      <c r="TCX144" s="251"/>
      <c r="TCY144" s="251"/>
      <c r="TCZ144" s="251"/>
      <c r="TDA144" s="251"/>
      <c r="TDB144" s="251"/>
      <c r="TDC144" s="251"/>
      <c r="TDD144" s="251"/>
      <c r="TDE144" s="251"/>
      <c r="TDF144" s="251"/>
      <c r="TDG144" s="251"/>
      <c r="TDH144" s="251"/>
      <c r="TDI144" s="251"/>
      <c r="TDJ144" s="251"/>
      <c r="TDK144" s="251"/>
      <c r="TDL144" s="251"/>
      <c r="TDM144" s="251"/>
      <c r="TDN144" s="251"/>
      <c r="TDO144" s="251"/>
      <c r="TDP144" s="251"/>
      <c r="TDQ144" s="251"/>
      <c r="TDR144" s="251"/>
      <c r="TDS144" s="251"/>
      <c r="TDT144" s="251"/>
      <c r="TDU144" s="251"/>
      <c r="TDV144" s="251"/>
      <c r="TDW144" s="251"/>
      <c r="TDX144" s="251"/>
      <c r="TDY144" s="251"/>
      <c r="TDZ144" s="251"/>
      <c r="TEA144" s="251"/>
      <c r="TEB144" s="251"/>
      <c r="TEC144" s="251"/>
      <c r="TED144" s="251"/>
      <c r="TEE144" s="251"/>
      <c r="TEF144" s="251"/>
      <c r="TEG144" s="251"/>
      <c r="TEH144" s="251"/>
      <c r="TEI144" s="251"/>
      <c r="TEJ144" s="251"/>
      <c r="TEK144" s="251"/>
      <c r="TEL144" s="251"/>
      <c r="TEM144" s="251"/>
      <c r="TEN144" s="251"/>
      <c r="TEO144" s="251"/>
      <c r="TEP144" s="251"/>
      <c r="TEQ144" s="251"/>
      <c r="TER144" s="251"/>
      <c r="TES144" s="251"/>
      <c r="TET144" s="251"/>
      <c r="TEU144" s="251"/>
      <c r="TEV144" s="251"/>
      <c r="TEW144" s="251"/>
      <c r="TEX144" s="251"/>
      <c r="TEY144" s="251"/>
      <c r="TEZ144" s="251"/>
      <c r="TFA144" s="251"/>
      <c r="TFB144" s="251"/>
      <c r="TFC144" s="251"/>
      <c r="TFD144" s="251"/>
      <c r="TFE144" s="251"/>
      <c r="TFF144" s="251"/>
      <c r="TFG144" s="251"/>
      <c r="TFH144" s="251"/>
      <c r="TFI144" s="251"/>
      <c r="TFJ144" s="251"/>
      <c r="TFK144" s="251"/>
      <c r="TFL144" s="251"/>
      <c r="TFM144" s="251"/>
      <c r="TFN144" s="251"/>
      <c r="TFO144" s="251"/>
      <c r="TFP144" s="251"/>
      <c r="TFQ144" s="251"/>
      <c r="TFR144" s="251"/>
      <c r="TFS144" s="251"/>
      <c r="TFT144" s="251"/>
      <c r="TFU144" s="251"/>
      <c r="TFV144" s="251"/>
      <c r="TFW144" s="251"/>
      <c r="TFX144" s="251"/>
      <c r="TFY144" s="251"/>
      <c r="TFZ144" s="251"/>
      <c r="TGA144" s="251"/>
      <c r="TGB144" s="251"/>
      <c r="TGC144" s="251"/>
      <c r="TGD144" s="251"/>
      <c r="TGE144" s="251"/>
      <c r="TGF144" s="251"/>
      <c r="TGG144" s="251"/>
      <c r="TGH144" s="251"/>
      <c r="TGI144" s="251"/>
      <c r="TGJ144" s="251"/>
      <c r="TGK144" s="251"/>
      <c r="TGL144" s="251"/>
      <c r="TGM144" s="251"/>
      <c r="TGN144" s="251"/>
      <c r="TGO144" s="251"/>
      <c r="TGP144" s="251"/>
      <c r="TGQ144" s="251"/>
      <c r="TGR144" s="251"/>
      <c r="TGS144" s="251"/>
      <c r="TGT144" s="251"/>
      <c r="TGU144" s="251"/>
      <c r="TGV144" s="251"/>
      <c r="TGW144" s="251"/>
      <c r="TGX144" s="251"/>
      <c r="TGY144" s="251"/>
      <c r="TGZ144" s="251"/>
      <c r="THA144" s="251"/>
      <c r="THB144" s="251"/>
      <c r="THC144" s="251"/>
      <c r="THD144" s="251"/>
      <c r="THE144" s="251"/>
      <c r="THF144" s="251"/>
      <c r="THG144" s="251"/>
      <c r="THH144" s="251"/>
      <c r="THI144" s="251"/>
      <c r="THJ144" s="251"/>
      <c r="THK144" s="251"/>
      <c r="THL144" s="251"/>
      <c r="THM144" s="251"/>
      <c r="THN144" s="251"/>
      <c r="THO144" s="251"/>
      <c r="THP144" s="251"/>
      <c r="THQ144" s="251"/>
      <c r="THR144" s="251"/>
      <c r="THS144" s="251"/>
      <c r="THT144" s="251"/>
      <c r="THU144" s="251"/>
      <c r="THV144" s="251"/>
      <c r="THW144" s="251"/>
      <c r="THX144" s="251"/>
      <c r="THY144" s="251"/>
      <c r="THZ144" s="251"/>
      <c r="TIA144" s="251"/>
      <c r="TIB144" s="251"/>
      <c r="TIC144" s="251"/>
      <c r="TID144" s="251"/>
      <c r="TIE144" s="251"/>
      <c r="TIF144" s="251"/>
      <c r="TIG144" s="251"/>
      <c r="TIH144" s="251"/>
      <c r="TII144" s="251"/>
      <c r="TIJ144" s="251"/>
      <c r="TIK144" s="251"/>
      <c r="TIL144" s="251"/>
      <c r="TIM144" s="251"/>
      <c r="TIN144" s="251"/>
      <c r="TIO144" s="251"/>
      <c r="TIP144" s="251"/>
      <c r="TIQ144" s="251"/>
      <c r="TIR144" s="251"/>
      <c r="TIS144" s="251"/>
      <c r="TIT144" s="251"/>
      <c r="TIU144" s="251"/>
      <c r="TIV144" s="251"/>
      <c r="TIW144" s="251"/>
      <c r="TIX144" s="251"/>
      <c r="TIY144" s="251"/>
      <c r="TIZ144" s="251"/>
      <c r="TJA144" s="251"/>
      <c r="TJB144" s="251"/>
      <c r="TJC144" s="251"/>
      <c r="TJD144" s="251"/>
      <c r="TJE144" s="251"/>
      <c r="TJF144" s="251"/>
      <c r="TJG144" s="251"/>
      <c r="TJH144" s="251"/>
      <c r="TJI144" s="251"/>
      <c r="TJJ144" s="251"/>
      <c r="TJK144" s="251"/>
      <c r="TJL144" s="251"/>
      <c r="TJM144" s="251"/>
      <c r="TJN144" s="251"/>
      <c r="TJO144" s="251"/>
      <c r="TJP144" s="251"/>
      <c r="TJQ144" s="251"/>
      <c r="TJR144" s="251"/>
      <c r="TJS144" s="251"/>
      <c r="TJT144" s="251"/>
      <c r="TJU144" s="251"/>
      <c r="TJV144" s="251"/>
      <c r="TJW144" s="251"/>
      <c r="TJX144" s="251"/>
      <c r="TJY144" s="251"/>
      <c r="TJZ144" s="251"/>
      <c r="TKA144" s="251"/>
      <c r="TKB144" s="251"/>
      <c r="TKC144" s="251"/>
      <c r="TKD144" s="251"/>
      <c r="TKE144" s="251"/>
      <c r="TKF144" s="251"/>
      <c r="TKG144" s="251"/>
      <c r="TKH144" s="251"/>
      <c r="TKI144" s="251"/>
      <c r="TKJ144" s="251"/>
      <c r="TKK144" s="251"/>
      <c r="TKL144" s="251"/>
      <c r="TKM144" s="251"/>
      <c r="TKN144" s="251"/>
      <c r="TKO144" s="251"/>
      <c r="TKP144" s="251"/>
      <c r="TKQ144" s="251"/>
      <c r="TKR144" s="251"/>
      <c r="TKS144" s="251"/>
      <c r="TKT144" s="251"/>
      <c r="TKU144" s="251"/>
      <c r="TKV144" s="251"/>
      <c r="TKW144" s="251"/>
      <c r="TKX144" s="251"/>
      <c r="TKY144" s="251"/>
      <c r="TKZ144" s="251"/>
      <c r="TLA144" s="251"/>
      <c r="TLB144" s="251"/>
      <c r="TLC144" s="251"/>
      <c r="TLD144" s="251"/>
      <c r="TLE144" s="251"/>
      <c r="TLF144" s="251"/>
      <c r="TLG144" s="251"/>
      <c r="TLH144" s="251"/>
      <c r="TLI144" s="251"/>
      <c r="TLJ144" s="251"/>
      <c r="TLK144" s="251"/>
      <c r="TLL144" s="251"/>
      <c r="TLM144" s="251"/>
      <c r="TLN144" s="251"/>
      <c r="TLO144" s="251"/>
      <c r="TLP144" s="251"/>
      <c r="TLQ144" s="251"/>
      <c r="TLR144" s="251"/>
      <c r="TLS144" s="251"/>
      <c r="TLT144" s="251"/>
      <c r="TLU144" s="251"/>
      <c r="TLV144" s="251"/>
      <c r="TLW144" s="251"/>
      <c r="TLX144" s="251"/>
      <c r="TLY144" s="251"/>
      <c r="TLZ144" s="251"/>
      <c r="TMA144" s="251"/>
      <c r="TMB144" s="251"/>
      <c r="TMC144" s="251"/>
      <c r="TMD144" s="251"/>
      <c r="TME144" s="251"/>
      <c r="TMF144" s="251"/>
      <c r="TMG144" s="251"/>
      <c r="TMH144" s="251"/>
      <c r="TMI144" s="251"/>
      <c r="TMJ144" s="251"/>
      <c r="TMK144" s="251"/>
      <c r="TML144" s="251"/>
      <c r="TMM144" s="251"/>
      <c r="TMN144" s="251"/>
      <c r="TMO144" s="251"/>
      <c r="TMP144" s="251"/>
      <c r="TMQ144" s="251"/>
      <c r="TMR144" s="251"/>
      <c r="TMS144" s="251"/>
      <c r="TMT144" s="251"/>
      <c r="TMU144" s="251"/>
      <c r="TMV144" s="251"/>
      <c r="TMW144" s="251"/>
      <c r="TMX144" s="251"/>
      <c r="TMY144" s="251"/>
      <c r="TMZ144" s="251"/>
      <c r="TNA144" s="251"/>
      <c r="TNB144" s="251"/>
      <c r="TNC144" s="251"/>
      <c r="TND144" s="251"/>
      <c r="TNE144" s="251"/>
      <c r="TNF144" s="251"/>
      <c r="TNG144" s="251"/>
      <c r="TNH144" s="251"/>
      <c r="TNI144" s="251"/>
      <c r="TNJ144" s="251"/>
      <c r="TNK144" s="251"/>
      <c r="TNL144" s="251"/>
      <c r="TNM144" s="251"/>
      <c r="TNN144" s="251"/>
      <c r="TNO144" s="251"/>
      <c r="TNP144" s="251"/>
      <c r="TNQ144" s="251"/>
      <c r="TNR144" s="251"/>
      <c r="TNS144" s="251"/>
      <c r="TNT144" s="251"/>
      <c r="TNU144" s="251"/>
      <c r="TNV144" s="251"/>
      <c r="TNW144" s="251"/>
      <c r="TNX144" s="251"/>
      <c r="TNY144" s="251"/>
      <c r="TNZ144" s="251"/>
      <c r="TOA144" s="251"/>
      <c r="TOB144" s="251"/>
      <c r="TOC144" s="251"/>
      <c r="TOD144" s="251"/>
      <c r="TOE144" s="251"/>
      <c r="TOF144" s="251"/>
      <c r="TOG144" s="251"/>
      <c r="TOH144" s="251"/>
      <c r="TOI144" s="251"/>
      <c r="TOJ144" s="251"/>
      <c r="TOK144" s="251"/>
      <c r="TOL144" s="251"/>
      <c r="TOM144" s="251"/>
      <c r="TON144" s="251"/>
      <c r="TOO144" s="251"/>
      <c r="TOP144" s="251"/>
      <c r="TOQ144" s="251"/>
      <c r="TOR144" s="251"/>
      <c r="TOS144" s="251"/>
      <c r="TOT144" s="251"/>
      <c r="TOU144" s="251"/>
      <c r="TOV144" s="251"/>
      <c r="TOW144" s="251"/>
      <c r="TOX144" s="251"/>
      <c r="TOY144" s="251"/>
      <c r="TOZ144" s="251"/>
      <c r="TPA144" s="251"/>
      <c r="TPB144" s="251"/>
      <c r="TPC144" s="251"/>
      <c r="TPD144" s="251"/>
      <c r="TPE144" s="251"/>
      <c r="TPF144" s="251"/>
      <c r="TPG144" s="251"/>
      <c r="TPH144" s="251"/>
      <c r="TPI144" s="251"/>
      <c r="TPJ144" s="251"/>
      <c r="TPK144" s="251"/>
      <c r="TPL144" s="251"/>
      <c r="TPM144" s="251"/>
      <c r="TPN144" s="251"/>
      <c r="TPO144" s="251"/>
      <c r="TPP144" s="251"/>
      <c r="TPQ144" s="251"/>
      <c r="TPR144" s="251"/>
      <c r="TPS144" s="251"/>
      <c r="TPT144" s="251"/>
      <c r="TPU144" s="251"/>
      <c r="TPV144" s="251"/>
      <c r="TPW144" s="251"/>
      <c r="TPX144" s="251"/>
      <c r="TPY144" s="251"/>
      <c r="TPZ144" s="251"/>
      <c r="TQA144" s="251"/>
      <c r="TQB144" s="251"/>
      <c r="TQC144" s="251"/>
      <c r="TQD144" s="251"/>
      <c r="TQE144" s="251"/>
      <c r="TQF144" s="251"/>
      <c r="TQG144" s="251"/>
      <c r="TQH144" s="251"/>
      <c r="TQI144" s="251"/>
      <c r="TQJ144" s="251"/>
      <c r="TQK144" s="251"/>
      <c r="TQL144" s="251"/>
      <c r="TQM144" s="251"/>
      <c r="TQN144" s="251"/>
      <c r="TQO144" s="251"/>
      <c r="TQP144" s="251"/>
      <c r="TQQ144" s="251"/>
      <c r="TQR144" s="251"/>
      <c r="TQS144" s="251"/>
      <c r="TQT144" s="251"/>
      <c r="TQU144" s="251"/>
      <c r="TQV144" s="251"/>
      <c r="TQW144" s="251"/>
      <c r="TQX144" s="251"/>
      <c r="TQY144" s="251"/>
      <c r="TQZ144" s="251"/>
      <c r="TRA144" s="251"/>
      <c r="TRB144" s="251"/>
      <c r="TRC144" s="251"/>
      <c r="TRD144" s="251"/>
      <c r="TRE144" s="251"/>
      <c r="TRF144" s="251"/>
      <c r="TRG144" s="251"/>
      <c r="TRH144" s="251"/>
      <c r="TRI144" s="251"/>
      <c r="TRJ144" s="251"/>
      <c r="TRK144" s="251"/>
      <c r="TRL144" s="251"/>
      <c r="TRM144" s="251"/>
      <c r="TRN144" s="251"/>
      <c r="TRO144" s="251"/>
      <c r="TRP144" s="251"/>
      <c r="TRQ144" s="251"/>
      <c r="TRR144" s="251"/>
      <c r="TRS144" s="251"/>
      <c r="TRT144" s="251"/>
      <c r="TRU144" s="251"/>
      <c r="TRV144" s="251"/>
      <c r="TRW144" s="251"/>
      <c r="TRX144" s="251"/>
      <c r="TRY144" s="251"/>
      <c r="TRZ144" s="251"/>
      <c r="TSA144" s="251"/>
      <c r="TSB144" s="251"/>
      <c r="TSC144" s="251"/>
      <c r="TSD144" s="251"/>
      <c r="TSE144" s="251"/>
      <c r="TSF144" s="251"/>
      <c r="TSG144" s="251"/>
      <c r="TSH144" s="251"/>
      <c r="TSI144" s="251"/>
      <c r="TSJ144" s="251"/>
      <c r="TSK144" s="251"/>
      <c r="TSL144" s="251"/>
      <c r="TSM144" s="251"/>
      <c r="TSN144" s="251"/>
      <c r="TSO144" s="251"/>
      <c r="TSP144" s="251"/>
      <c r="TSQ144" s="251"/>
      <c r="TSR144" s="251"/>
      <c r="TSS144" s="251"/>
      <c r="TST144" s="251"/>
      <c r="TSU144" s="251"/>
      <c r="TSV144" s="251"/>
      <c r="TSW144" s="251"/>
      <c r="TSX144" s="251"/>
      <c r="TSY144" s="251"/>
      <c r="TSZ144" s="251"/>
      <c r="TTA144" s="251"/>
      <c r="TTB144" s="251"/>
      <c r="TTC144" s="251"/>
      <c r="TTD144" s="251"/>
      <c r="TTE144" s="251"/>
      <c r="TTF144" s="251"/>
      <c r="TTG144" s="251"/>
      <c r="TTH144" s="251"/>
      <c r="TTI144" s="251"/>
      <c r="TTJ144" s="251"/>
      <c r="TTK144" s="251"/>
      <c r="TTL144" s="251"/>
      <c r="TTM144" s="251"/>
      <c r="TTN144" s="251"/>
      <c r="TTO144" s="251"/>
      <c r="TTP144" s="251"/>
      <c r="TTQ144" s="251"/>
      <c r="TTR144" s="251"/>
      <c r="TTS144" s="251"/>
      <c r="TTT144" s="251"/>
      <c r="TTU144" s="251"/>
      <c r="TTV144" s="251"/>
      <c r="TTW144" s="251"/>
      <c r="TTX144" s="251"/>
      <c r="TTY144" s="251"/>
      <c r="TTZ144" s="251"/>
      <c r="TUA144" s="251"/>
      <c r="TUB144" s="251"/>
      <c r="TUC144" s="251"/>
      <c r="TUD144" s="251"/>
      <c r="TUE144" s="251"/>
      <c r="TUF144" s="251"/>
      <c r="TUG144" s="251"/>
      <c r="TUH144" s="251"/>
      <c r="TUI144" s="251"/>
      <c r="TUJ144" s="251"/>
      <c r="TUK144" s="251"/>
      <c r="TUL144" s="251"/>
      <c r="TUM144" s="251"/>
      <c r="TUN144" s="251"/>
      <c r="TUO144" s="251"/>
      <c r="TUP144" s="251"/>
      <c r="TUQ144" s="251"/>
      <c r="TUR144" s="251"/>
      <c r="TUS144" s="251"/>
      <c r="TUT144" s="251"/>
      <c r="TUU144" s="251"/>
      <c r="TUV144" s="251"/>
      <c r="TUW144" s="251"/>
      <c r="TUX144" s="251"/>
      <c r="TUY144" s="251"/>
      <c r="TUZ144" s="251"/>
      <c r="TVA144" s="251"/>
      <c r="TVB144" s="251"/>
      <c r="TVC144" s="251"/>
      <c r="TVD144" s="251"/>
      <c r="TVE144" s="251"/>
      <c r="TVF144" s="251"/>
      <c r="TVG144" s="251"/>
      <c r="TVH144" s="251"/>
      <c r="TVI144" s="251"/>
      <c r="TVJ144" s="251"/>
      <c r="TVK144" s="251"/>
      <c r="TVL144" s="251"/>
      <c r="TVM144" s="251"/>
      <c r="TVN144" s="251"/>
      <c r="TVO144" s="251"/>
      <c r="TVP144" s="251"/>
      <c r="TVQ144" s="251"/>
      <c r="TVR144" s="251"/>
      <c r="TVS144" s="251"/>
      <c r="TVT144" s="251"/>
      <c r="TVU144" s="251"/>
      <c r="TVV144" s="251"/>
      <c r="TVW144" s="251"/>
      <c r="TVX144" s="251"/>
      <c r="TVY144" s="251"/>
      <c r="TVZ144" s="251"/>
      <c r="TWA144" s="251"/>
      <c r="TWB144" s="251"/>
      <c r="TWC144" s="251"/>
      <c r="TWD144" s="251"/>
      <c r="TWE144" s="251"/>
      <c r="TWF144" s="251"/>
      <c r="TWG144" s="251"/>
      <c r="TWH144" s="251"/>
      <c r="TWI144" s="251"/>
      <c r="TWJ144" s="251"/>
      <c r="TWK144" s="251"/>
      <c r="TWL144" s="251"/>
      <c r="TWM144" s="251"/>
      <c r="TWN144" s="251"/>
      <c r="TWO144" s="251"/>
      <c r="TWP144" s="251"/>
      <c r="TWQ144" s="251"/>
      <c r="TWR144" s="251"/>
      <c r="TWS144" s="251"/>
      <c r="TWT144" s="251"/>
      <c r="TWU144" s="251"/>
      <c r="TWV144" s="251"/>
      <c r="TWW144" s="251"/>
      <c r="TWX144" s="251"/>
      <c r="TWY144" s="251"/>
      <c r="TWZ144" s="251"/>
      <c r="TXA144" s="251"/>
      <c r="TXB144" s="251"/>
      <c r="TXC144" s="251"/>
      <c r="TXD144" s="251"/>
      <c r="TXE144" s="251"/>
      <c r="TXF144" s="251"/>
      <c r="TXG144" s="251"/>
      <c r="TXH144" s="251"/>
      <c r="TXI144" s="251"/>
      <c r="TXJ144" s="251"/>
      <c r="TXK144" s="251"/>
      <c r="TXL144" s="251"/>
      <c r="TXM144" s="251"/>
      <c r="TXN144" s="251"/>
      <c r="TXO144" s="251"/>
      <c r="TXP144" s="251"/>
      <c r="TXQ144" s="251"/>
      <c r="TXR144" s="251"/>
      <c r="TXS144" s="251"/>
      <c r="TXT144" s="251"/>
      <c r="TXU144" s="251"/>
      <c r="TXV144" s="251"/>
      <c r="TXW144" s="251"/>
      <c r="TXX144" s="251"/>
      <c r="TXY144" s="251"/>
      <c r="TXZ144" s="251"/>
      <c r="TYA144" s="251"/>
      <c r="TYB144" s="251"/>
      <c r="TYC144" s="251"/>
      <c r="TYD144" s="251"/>
      <c r="TYE144" s="251"/>
      <c r="TYF144" s="251"/>
      <c r="TYG144" s="251"/>
      <c r="TYH144" s="251"/>
      <c r="TYI144" s="251"/>
      <c r="TYJ144" s="251"/>
      <c r="TYK144" s="251"/>
      <c r="TYL144" s="251"/>
      <c r="TYM144" s="251"/>
      <c r="TYN144" s="251"/>
      <c r="TYO144" s="251"/>
      <c r="TYP144" s="251"/>
      <c r="TYQ144" s="251"/>
      <c r="TYR144" s="251"/>
      <c r="TYS144" s="251"/>
      <c r="TYT144" s="251"/>
      <c r="TYU144" s="251"/>
      <c r="TYV144" s="251"/>
      <c r="TYW144" s="251"/>
      <c r="TYX144" s="251"/>
      <c r="TYY144" s="251"/>
      <c r="TYZ144" s="251"/>
      <c r="TZA144" s="251"/>
      <c r="TZB144" s="251"/>
      <c r="TZC144" s="251"/>
      <c r="TZD144" s="251"/>
      <c r="TZE144" s="251"/>
      <c r="TZF144" s="251"/>
      <c r="TZG144" s="251"/>
      <c r="TZH144" s="251"/>
      <c r="TZI144" s="251"/>
      <c r="TZJ144" s="251"/>
      <c r="TZK144" s="251"/>
      <c r="TZL144" s="251"/>
      <c r="TZM144" s="251"/>
      <c r="TZN144" s="251"/>
      <c r="TZO144" s="251"/>
      <c r="TZP144" s="251"/>
      <c r="TZQ144" s="251"/>
      <c r="TZR144" s="251"/>
      <c r="TZS144" s="251"/>
      <c r="TZT144" s="251"/>
      <c r="TZU144" s="251"/>
      <c r="TZV144" s="251"/>
      <c r="TZW144" s="251"/>
      <c r="TZX144" s="251"/>
      <c r="TZY144" s="251"/>
      <c r="TZZ144" s="251"/>
      <c r="UAA144" s="251"/>
      <c r="UAB144" s="251"/>
      <c r="UAC144" s="251"/>
      <c r="UAD144" s="251"/>
      <c r="UAE144" s="251"/>
      <c r="UAF144" s="251"/>
      <c r="UAG144" s="251"/>
      <c r="UAH144" s="251"/>
      <c r="UAI144" s="251"/>
      <c r="UAJ144" s="251"/>
      <c r="UAK144" s="251"/>
      <c r="UAL144" s="251"/>
      <c r="UAM144" s="251"/>
      <c r="UAN144" s="251"/>
      <c r="UAO144" s="251"/>
      <c r="UAP144" s="251"/>
      <c r="UAQ144" s="251"/>
      <c r="UAR144" s="251"/>
      <c r="UAS144" s="251"/>
      <c r="UAT144" s="251"/>
      <c r="UAU144" s="251"/>
      <c r="UAV144" s="251"/>
      <c r="UAW144" s="251"/>
      <c r="UAX144" s="251"/>
      <c r="UAY144" s="251"/>
      <c r="UAZ144" s="251"/>
      <c r="UBA144" s="251"/>
      <c r="UBB144" s="251"/>
      <c r="UBC144" s="251"/>
      <c r="UBD144" s="251"/>
      <c r="UBE144" s="251"/>
      <c r="UBF144" s="251"/>
      <c r="UBG144" s="251"/>
      <c r="UBH144" s="251"/>
      <c r="UBI144" s="251"/>
      <c r="UBJ144" s="251"/>
      <c r="UBK144" s="251"/>
      <c r="UBL144" s="251"/>
      <c r="UBM144" s="251"/>
      <c r="UBN144" s="251"/>
      <c r="UBO144" s="251"/>
      <c r="UBP144" s="251"/>
      <c r="UBQ144" s="251"/>
      <c r="UBR144" s="251"/>
      <c r="UBS144" s="251"/>
      <c r="UBT144" s="251"/>
      <c r="UBU144" s="251"/>
      <c r="UBV144" s="251"/>
      <c r="UBW144" s="251"/>
      <c r="UBX144" s="251"/>
      <c r="UBY144" s="251"/>
      <c r="UBZ144" s="251"/>
      <c r="UCA144" s="251"/>
      <c r="UCB144" s="251"/>
      <c r="UCC144" s="251"/>
      <c r="UCD144" s="251"/>
      <c r="UCE144" s="251"/>
      <c r="UCF144" s="251"/>
      <c r="UCG144" s="251"/>
      <c r="UCH144" s="251"/>
      <c r="UCI144" s="251"/>
      <c r="UCJ144" s="251"/>
      <c r="UCK144" s="251"/>
      <c r="UCL144" s="251"/>
      <c r="UCM144" s="251"/>
      <c r="UCN144" s="251"/>
      <c r="UCO144" s="251"/>
      <c r="UCP144" s="251"/>
      <c r="UCQ144" s="251"/>
      <c r="UCR144" s="251"/>
      <c r="UCS144" s="251"/>
      <c r="UCT144" s="251"/>
      <c r="UCU144" s="251"/>
      <c r="UCV144" s="251"/>
      <c r="UCW144" s="251"/>
      <c r="UCX144" s="251"/>
      <c r="UCY144" s="251"/>
      <c r="UCZ144" s="251"/>
      <c r="UDA144" s="251"/>
      <c r="UDB144" s="251"/>
      <c r="UDC144" s="251"/>
      <c r="UDD144" s="251"/>
      <c r="UDE144" s="251"/>
      <c r="UDF144" s="251"/>
      <c r="UDG144" s="251"/>
      <c r="UDH144" s="251"/>
      <c r="UDI144" s="251"/>
      <c r="UDJ144" s="251"/>
      <c r="UDK144" s="251"/>
      <c r="UDL144" s="251"/>
      <c r="UDM144" s="251"/>
      <c r="UDN144" s="251"/>
      <c r="UDO144" s="251"/>
      <c r="UDP144" s="251"/>
      <c r="UDQ144" s="251"/>
      <c r="UDR144" s="251"/>
      <c r="UDS144" s="251"/>
      <c r="UDT144" s="251"/>
      <c r="UDU144" s="251"/>
      <c r="UDV144" s="251"/>
      <c r="UDW144" s="251"/>
      <c r="UDX144" s="251"/>
      <c r="UDY144" s="251"/>
      <c r="UDZ144" s="251"/>
      <c r="UEA144" s="251"/>
      <c r="UEB144" s="251"/>
      <c r="UEC144" s="251"/>
      <c r="UED144" s="251"/>
      <c r="UEE144" s="251"/>
      <c r="UEF144" s="251"/>
      <c r="UEG144" s="251"/>
      <c r="UEH144" s="251"/>
      <c r="UEI144" s="251"/>
      <c r="UEJ144" s="251"/>
      <c r="UEK144" s="251"/>
      <c r="UEL144" s="251"/>
      <c r="UEM144" s="251"/>
      <c r="UEN144" s="251"/>
      <c r="UEO144" s="251"/>
      <c r="UEP144" s="251"/>
      <c r="UEQ144" s="251"/>
      <c r="UER144" s="251"/>
      <c r="UES144" s="251"/>
      <c r="UET144" s="251"/>
      <c r="UEU144" s="251"/>
      <c r="UEV144" s="251"/>
      <c r="UEW144" s="251"/>
      <c r="UEX144" s="251"/>
      <c r="UEY144" s="251"/>
      <c r="UEZ144" s="251"/>
      <c r="UFA144" s="251"/>
      <c r="UFB144" s="251"/>
      <c r="UFC144" s="251"/>
      <c r="UFD144" s="251"/>
      <c r="UFE144" s="251"/>
      <c r="UFF144" s="251"/>
      <c r="UFG144" s="251"/>
      <c r="UFH144" s="251"/>
      <c r="UFI144" s="251"/>
      <c r="UFJ144" s="251"/>
      <c r="UFK144" s="251"/>
      <c r="UFL144" s="251"/>
      <c r="UFM144" s="251"/>
      <c r="UFN144" s="251"/>
      <c r="UFO144" s="251"/>
      <c r="UFP144" s="251"/>
      <c r="UFQ144" s="251"/>
      <c r="UFR144" s="251"/>
      <c r="UFS144" s="251"/>
      <c r="UFT144" s="251"/>
      <c r="UFU144" s="251"/>
      <c r="UFV144" s="251"/>
      <c r="UFW144" s="251"/>
      <c r="UFX144" s="251"/>
      <c r="UFY144" s="251"/>
      <c r="UFZ144" s="251"/>
      <c r="UGA144" s="251"/>
      <c r="UGB144" s="251"/>
      <c r="UGC144" s="251"/>
      <c r="UGD144" s="251"/>
      <c r="UGE144" s="251"/>
      <c r="UGF144" s="251"/>
      <c r="UGG144" s="251"/>
      <c r="UGH144" s="251"/>
      <c r="UGI144" s="251"/>
      <c r="UGJ144" s="251"/>
      <c r="UGK144" s="251"/>
      <c r="UGL144" s="251"/>
      <c r="UGM144" s="251"/>
      <c r="UGN144" s="251"/>
      <c r="UGO144" s="251"/>
      <c r="UGP144" s="251"/>
      <c r="UGQ144" s="251"/>
      <c r="UGR144" s="251"/>
      <c r="UGS144" s="251"/>
      <c r="UGT144" s="251"/>
      <c r="UGU144" s="251"/>
      <c r="UGV144" s="251"/>
      <c r="UGW144" s="251"/>
      <c r="UGX144" s="251"/>
      <c r="UGY144" s="251"/>
      <c r="UGZ144" s="251"/>
      <c r="UHA144" s="251"/>
      <c r="UHB144" s="251"/>
      <c r="UHC144" s="251"/>
      <c r="UHD144" s="251"/>
      <c r="UHE144" s="251"/>
      <c r="UHF144" s="251"/>
      <c r="UHG144" s="251"/>
      <c r="UHH144" s="251"/>
      <c r="UHI144" s="251"/>
      <c r="UHJ144" s="251"/>
      <c r="UHK144" s="251"/>
      <c r="UHL144" s="251"/>
      <c r="UHM144" s="251"/>
      <c r="UHN144" s="251"/>
      <c r="UHO144" s="251"/>
      <c r="UHP144" s="251"/>
      <c r="UHQ144" s="251"/>
      <c r="UHR144" s="251"/>
      <c r="UHS144" s="251"/>
      <c r="UHT144" s="251"/>
      <c r="UHU144" s="251"/>
      <c r="UHV144" s="251"/>
      <c r="UHW144" s="251"/>
      <c r="UHX144" s="251"/>
      <c r="UHY144" s="251"/>
      <c r="UHZ144" s="251"/>
      <c r="UIA144" s="251"/>
      <c r="UIB144" s="251"/>
      <c r="UIC144" s="251"/>
      <c r="UID144" s="251"/>
      <c r="UIE144" s="251"/>
      <c r="UIF144" s="251"/>
      <c r="UIG144" s="251"/>
      <c r="UIH144" s="251"/>
      <c r="UII144" s="251"/>
      <c r="UIJ144" s="251"/>
      <c r="UIK144" s="251"/>
      <c r="UIL144" s="251"/>
      <c r="UIM144" s="251"/>
      <c r="UIN144" s="251"/>
      <c r="UIO144" s="251"/>
      <c r="UIP144" s="251"/>
      <c r="UIQ144" s="251"/>
      <c r="UIR144" s="251"/>
      <c r="UIS144" s="251"/>
      <c r="UIT144" s="251"/>
      <c r="UIU144" s="251"/>
      <c r="UIV144" s="251"/>
      <c r="UIW144" s="251"/>
      <c r="UIX144" s="251"/>
      <c r="UIY144" s="251"/>
      <c r="UIZ144" s="251"/>
      <c r="UJA144" s="251"/>
      <c r="UJB144" s="251"/>
      <c r="UJC144" s="251"/>
      <c r="UJD144" s="251"/>
      <c r="UJE144" s="251"/>
      <c r="UJF144" s="251"/>
      <c r="UJG144" s="251"/>
      <c r="UJH144" s="251"/>
      <c r="UJI144" s="251"/>
      <c r="UJJ144" s="251"/>
      <c r="UJK144" s="251"/>
      <c r="UJL144" s="251"/>
      <c r="UJM144" s="251"/>
      <c r="UJN144" s="251"/>
      <c r="UJO144" s="251"/>
      <c r="UJP144" s="251"/>
      <c r="UJQ144" s="251"/>
      <c r="UJR144" s="251"/>
      <c r="UJS144" s="251"/>
      <c r="UJT144" s="251"/>
      <c r="UJU144" s="251"/>
      <c r="UJV144" s="251"/>
      <c r="UJW144" s="251"/>
      <c r="UJX144" s="251"/>
      <c r="UJY144" s="251"/>
      <c r="UJZ144" s="251"/>
      <c r="UKA144" s="251"/>
      <c r="UKB144" s="251"/>
      <c r="UKC144" s="251"/>
      <c r="UKD144" s="251"/>
      <c r="UKE144" s="251"/>
      <c r="UKF144" s="251"/>
      <c r="UKG144" s="251"/>
      <c r="UKH144" s="251"/>
      <c r="UKI144" s="251"/>
      <c r="UKJ144" s="251"/>
      <c r="UKK144" s="251"/>
      <c r="UKL144" s="251"/>
      <c r="UKM144" s="251"/>
      <c r="UKN144" s="251"/>
      <c r="UKO144" s="251"/>
      <c r="UKP144" s="251"/>
      <c r="UKQ144" s="251"/>
      <c r="UKR144" s="251"/>
      <c r="UKS144" s="251"/>
      <c r="UKT144" s="251"/>
      <c r="UKU144" s="251"/>
      <c r="UKV144" s="251"/>
      <c r="UKW144" s="251"/>
      <c r="UKX144" s="251"/>
      <c r="UKY144" s="251"/>
      <c r="UKZ144" s="251"/>
      <c r="ULA144" s="251"/>
      <c r="ULB144" s="251"/>
      <c r="ULC144" s="251"/>
      <c r="ULD144" s="251"/>
      <c r="ULE144" s="251"/>
      <c r="ULF144" s="251"/>
      <c r="ULG144" s="251"/>
      <c r="ULH144" s="251"/>
      <c r="ULI144" s="251"/>
      <c r="ULJ144" s="251"/>
      <c r="ULK144" s="251"/>
      <c r="ULL144" s="251"/>
      <c r="ULM144" s="251"/>
      <c r="ULN144" s="251"/>
      <c r="ULO144" s="251"/>
      <c r="ULP144" s="251"/>
      <c r="ULQ144" s="251"/>
      <c r="ULR144" s="251"/>
      <c r="ULS144" s="251"/>
      <c r="ULT144" s="251"/>
      <c r="ULU144" s="251"/>
      <c r="ULV144" s="251"/>
      <c r="ULW144" s="251"/>
      <c r="ULX144" s="251"/>
      <c r="ULY144" s="251"/>
      <c r="ULZ144" s="251"/>
      <c r="UMA144" s="251"/>
      <c r="UMB144" s="251"/>
      <c r="UMC144" s="251"/>
      <c r="UMD144" s="251"/>
      <c r="UME144" s="251"/>
      <c r="UMF144" s="251"/>
      <c r="UMG144" s="251"/>
      <c r="UMH144" s="251"/>
      <c r="UMI144" s="251"/>
      <c r="UMJ144" s="251"/>
      <c r="UMK144" s="251"/>
      <c r="UML144" s="251"/>
      <c r="UMM144" s="251"/>
      <c r="UMN144" s="251"/>
      <c r="UMO144" s="251"/>
      <c r="UMP144" s="251"/>
      <c r="UMQ144" s="251"/>
      <c r="UMR144" s="251"/>
      <c r="UMS144" s="251"/>
      <c r="UMT144" s="251"/>
      <c r="UMU144" s="251"/>
      <c r="UMV144" s="251"/>
      <c r="UMW144" s="251"/>
      <c r="UMX144" s="251"/>
      <c r="UMY144" s="251"/>
      <c r="UMZ144" s="251"/>
      <c r="UNA144" s="251"/>
      <c r="UNB144" s="251"/>
      <c r="UNC144" s="251"/>
      <c r="UND144" s="251"/>
      <c r="UNE144" s="251"/>
      <c r="UNF144" s="251"/>
      <c r="UNG144" s="251"/>
      <c r="UNH144" s="251"/>
      <c r="UNI144" s="251"/>
      <c r="UNJ144" s="251"/>
      <c r="UNK144" s="251"/>
      <c r="UNL144" s="251"/>
      <c r="UNM144" s="251"/>
      <c r="UNN144" s="251"/>
      <c r="UNO144" s="251"/>
      <c r="UNP144" s="251"/>
      <c r="UNQ144" s="251"/>
      <c r="UNR144" s="251"/>
      <c r="UNS144" s="251"/>
      <c r="UNT144" s="251"/>
      <c r="UNU144" s="251"/>
      <c r="UNV144" s="251"/>
      <c r="UNW144" s="251"/>
      <c r="UNX144" s="251"/>
      <c r="UNY144" s="251"/>
      <c r="UNZ144" s="251"/>
      <c r="UOA144" s="251"/>
      <c r="UOB144" s="251"/>
      <c r="UOC144" s="251"/>
      <c r="UOD144" s="251"/>
      <c r="UOE144" s="251"/>
      <c r="UOF144" s="251"/>
      <c r="UOG144" s="251"/>
      <c r="UOH144" s="251"/>
      <c r="UOI144" s="251"/>
      <c r="UOJ144" s="251"/>
      <c r="UOK144" s="251"/>
      <c r="UOL144" s="251"/>
      <c r="UOM144" s="251"/>
      <c r="UON144" s="251"/>
      <c r="UOO144" s="251"/>
      <c r="UOP144" s="251"/>
      <c r="UOQ144" s="251"/>
      <c r="UOR144" s="251"/>
      <c r="UOS144" s="251"/>
      <c r="UOT144" s="251"/>
      <c r="UOU144" s="251"/>
      <c r="UOV144" s="251"/>
      <c r="UOW144" s="251"/>
      <c r="UOX144" s="251"/>
      <c r="UOY144" s="251"/>
      <c r="UOZ144" s="251"/>
      <c r="UPA144" s="251"/>
      <c r="UPB144" s="251"/>
      <c r="UPC144" s="251"/>
      <c r="UPD144" s="251"/>
      <c r="UPE144" s="251"/>
      <c r="UPF144" s="251"/>
      <c r="UPG144" s="251"/>
      <c r="UPH144" s="251"/>
      <c r="UPI144" s="251"/>
      <c r="UPJ144" s="251"/>
      <c r="UPK144" s="251"/>
      <c r="UPL144" s="251"/>
      <c r="UPM144" s="251"/>
      <c r="UPN144" s="251"/>
      <c r="UPO144" s="251"/>
      <c r="UPP144" s="251"/>
      <c r="UPQ144" s="251"/>
      <c r="UPR144" s="251"/>
      <c r="UPS144" s="251"/>
      <c r="UPT144" s="251"/>
      <c r="UPU144" s="251"/>
      <c r="UPV144" s="251"/>
      <c r="UPW144" s="251"/>
      <c r="UPX144" s="251"/>
      <c r="UPY144" s="251"/>
      <c r="UPZ144" s="251"/>
      <c r="UQA144" s="251"/>
      <c r="UQB144" s="251"/>
      <c r="UQC144" s="251"/>
      <c r="UQD144" s="251"/>
      <c r="UQE144" s="251"/>
      <c r="UQF144" s="251"/>
      <c r="UQG144" s="251"/>
      <c r="UQH144" s="251"/>
      <c r="UQI144" s="251"/>
      <c r="UQJ144" s="251"/>
      <c r="UQK144" s="251"/>
      <c r="UQL144" s="251"/>
      <c r="UQM144" s="251"/>
      <c r="UQN144" s="251"/>
      <c r="UQO144" s="251"/>
      <c r="UQP144" s="251"/>
      <c r="UQQ144" s="251"/>
      <c r="UQR144" s="251"/>
      <c r="UQS144" s="251"/>
      <c r="UQT144" s="251"/>
      <c r="UQU144" s="251"/>
      <c r="UQV144" s="251"/>
      <c r="UQW144" s="251"/>
      <c r="UQX144" s="251"/>
      <c r="UQY144" s="251"/>
      <c r="UQZ144" s="251"/>
      <c r="URA144" s="251"/>
      <c r="URB144" s="251"/>
      <c r="URC144" s="251"/>
      <c r="URD144" s="251"/>
      <c r="URE144" s="251"/>
      <c r="URF144" s="251"/>
      <c r="URG144" s="251"/>
      <c r="URH144" s="251"/>
      <c r="URI144" s="251"/>
      <c r="URJ144" s="251"/>
      <c r="URK144" s="251"/>
      <c r="URL144" s="251"/>
      <c r="URM144" s="251"/>
      <c r="URN144" s="251"/>
      <c r="URO144" s="251"/>
      <c r="URP144" s="251"/>
      <c r="URQ144" s="251"/>
      <c r="URR144" s="251"/>
      <c r="URS144" s="251"/>
      <c r="URT144" s="251"/>
      <c r="URU144" s="251"/>
      <c r="URV144" s="251"/>
      <c r="URW144" s="251"/>
      <c r="URX144" s="251"/>
      <c r="URY144" s="251"/>
      <c r="URZ144" s="251"/>
      <c r="USA144" s="251"/>
      <c r="USB144" s="251"/>
      <c r="USC144" s="251"/>
      <c r="USD144" s="251"/>
      <c r="USE144" s="251"/>
      <c r="USF144" s="251"/>
      <c r="USG144" s="251"/>
      <c r="USH144" s="251"/>
      <c r="USI144" s="251"/>
      <c r="USJ144" s="251"/>
      <c r="USK144" s="251"/>
      <c r="USL144" s="251"/>
      <c r="USM144" s="251"/>
      <c r="USN144" s="251"/>
      <c r="USO144" s="251"/>
      <c r="USP144" s="251"/>
      <c r="USQ144" s="251"/>
      <c r="USR144" s="251"/>
      <c r="USS144" s="251"/>
      <c r="UST144" s="251"/>
      <c r="USU144" s="251"/>
      <c r="USV144" s="251"/>
      <c r="USW144" s="251"/>
      <c r="USX144" s="251"/>
      <c r="USY144" s="251"/>
      <c r="USZ144" s="251"/>
      <c r="UTA144" s="251"/>
      <c r="UTB144" s="251"/>
      <c r="UTC144" s="251"/>
      <c r="UTD144" s="251"/>
      <c r="UTE144" s="251"/>
      <c r="UTF144" s="251"/>
      <c r="UTG144" s="251"/>
      <c r="UTH144" s="251"/>
      <c r="UTI144" s="251"/>
      <c r="UTJ144" s="251"/>
      <c r="UTK144" s="251"/>
      <c r="UTL144" s="251"/>
      <c r="UTM144" s="251"/>
      <c r="UTN144" s="251"/>
      <c r="UTO144" s="251"/>
      <c r="UTP144" s="251"/>
      <c r="UTQ144" s="251"/>
      <c r="UTR144" s="251"/>
      <c r="UTS144" s="251"/>
      <c r="UTT144" s="251"/>
      <c r="UTU144" s="251"/>
      <c r="UTV144" s="251"/>
      <c r="UTW144" s="251"/>
      <c r="UTX144" s="251"/>
      <c r="UTY144" s="251"/>
      <c r="UTZ144" s="251"/>
      <c r="UUA144" s="251"/>
      <c r="UUB144" s="251"/>
      <c r="UUC144" s="251"/>
      <c r="UUD144" s="251"/>
      <c r="UUE144" s="251"/>
      <c r="UUF144" s="251"/>
      <c r="UUG144" s="251"/>
      <c r="UUH144" s="251"/>
      <c r="UUI144" s="251"/>
      <c r="UUJ144" s="251"/>
      <c r="UUK144" s="251"/>
      <c r="UUL144" s="251"/>
      <c r="UUM144" s="251"/>
      <c r="UUN144" s="251"/>
      <c r="UUO144" s="251"/>
      <c r="UUP144" s="251"/>
      <c r="UUQ144" s="251"/>
      <c r="UUR144" s="251"/>
      <c r="UUS144" s="251"/>
      <c r="UUT144" s="251"/>
      <c r="UUU144" s="251"/>
      <c r="UUV144" s="251"/>
      <c r="UUW144" s="251"/>
      <c r="UUX144" s="251"/>
      <c r="UUY144" s="251"/>
      <c r="UUZ144" s="251"/>
      <c r="UVA144" s="251"/>
      <c r="UVB144" s="251"/>
      <c r="UVC144" s="251"/>
      <c r="UVD144" s="251"/>
      <c r="UVE144" s="251"/>
      <c r="UVF144" s="251"/>
      <c r="UVG144" s="251"/>
      <c r="UVH144" s="251"/>
      <c r="UVI144" s="251"/>
      <c r="UVJ144" s="251"/>
      <c r="UVK144" s="251"/>
      <c r="UVL144" s="251"/>
      <c r="UVM144" s="251"/>
      <c r="UVN144" s="251"/>
      <c r="UVO144" s="251"/>
      <c r="UVP144" s="251"/>
      <c r="UVQ144" s="251"/>
      <c r="UVR144" s="251"/>
      <c r="UVS144" s="251"/>
      <c r="UVT144" s="251"/>
      <c r="UVU144" s="251"/>
      <c r="UVV144" s="251"/>
      <c r="UVW144" s="251"/>
      <c r="UVX144" s="251"/>
      <c r="UVY144" s="251"/>
      <c r="UVZ144" s="251"/>
      <c r="UWA144" s="251"/>
      <c r="UWB144" s="251"/>
      <c r="UWC144" s="251"/>
      <c r="UWD144" s="251"/>
      <c r="UWE144" s="251"/>
      <c r="UWF144" s="251"/>
      <c r="UWG144" s="251"/>
      <c r="UWH144" s="251"/>
      <c r="UWI144" s="251"/>
      <c r="UWJ144" s="251"/>
      <c r="UWK144" s="251"/>
      <c r="UWL144" s="251"/>
      <c r="UWM144" s="251"/>
      <c r="UWN144" s="251"/>
      <c r="UWO144" s="251"/>
      <c r="UWP144" s="251"/>
      <c r="UWQ144" s="251"/>
      <c r="UWR144" s="251"/>
      <c r="UWS144" s="251"/>
      <c r="UWT144" s="251"/>
      <c r="UWU144" s="251"/>
      <c r="UWV144" s="251"/>
      <c r="UWW144" s="251"/>
      <c r="UWX144" s="251"/>
      <c r="UWY144" s="251"/>
      <c r="UWZ144" s="251"/>
      <c r="UXA144" s="251"/>
      <c r="UXB144" s="251"/>
      <c r="UXC144" s="251"/>
      <c r="UXD144" s="251"/>
      <c r="UXE144" s="251"/>
      <c r="UXF144" s="251"/>
      <c r="UXG144" s="251"/>
      <c r="UXH144" s="251"/>
      <c r="UXI144" s="251"/>
      <c r="UXJ144" s="251"/>
      <c r="UXK144" s="251"/>
      <c r="UXL144" s="251"/>
      <c r="UXM144" s="251"/>
      <c r="UXN144" s="251"/>
      <c r="UXO144" s="251"/>
      <c r="UXP144" s="251"/>
      <c r="UXQ144" s="251"/>
      <c r="UXR144" s="251"/>
      <c r="UXS144" s="251"/>
      <c r="UXT144" s="251"/>
      <c r="UXU144" s="251"/>
      <c r="UXV144" s="251"/>
      <c r="UXW144" s="251"/>
      <c r="UXX144" s="251"/>
      <c r="UXY144" s="251"/>
      <c r="UXZ144" s="251"/>
      <c r="UYA144" s="251"/>
      <c r="UYB144" s="251"/>
      <c r="UYC144" s="251"/>
      <c r="UYD144" s="251"/>
      <c r="UYE144" s="251"/>
      <c r="UYF144" s="251"/>
      <c r="UYG144" s="251"/>
      <c r="UYH144" s="251"/>
      <c r="UYI144" s="251"/>
      <c r="UYJ144" s="251"/>
      <c r="UYK144" s="251"/>
      <c r="UYL144" s="251"/>
      <c r="UYM144" s="251"/>
      <c r="UYN144" s="251"/>
      <c r="UYO144" s="251"/>
      <c r="UYP144" s="251"/>
      <c r="UYQ144" s="251"/>
      <c r="UYR144" s="251"/>
      <c r="UYS144" s="251"/>
      <c r="UYT144" s="251"/>
      <c r="UYU144" s="251"/>
      <c r="UYV144" s="251"/>
      <c r="UYW144" s="251"/>
      <c r="UYX144" s="251"/>
      <c r="UYY144" s="251"/>
      <c r="UYZ144" s="251"/>
      <c r="UZA144" s="251"/>
      <c r="UZB144" s="251"/>
      <c r="UZC144" s="251"/>
      <c r="UZD144" s="251"/>
      <c r="UZE144" s="251"/>
      <c r="UZF144" s="251"/>
      <c r="UZG144" s="251"/>
      <c r="UZH144" s="251"/>
      <c r="UZI144" s="251"/>
      <c r="UZJ144" s="251"/>
      <c r="UZK144" s="251"/>
      <c r="UZL144" s="251"/>
      <c r="UZM144" s="251"/>
      <c r="UZN144" s="251"/>
      <c r="UZO144" s="251"/>
      <c r="UZP144" s="251"/>
      <c r="UZQ144" s="251"/>
      <c r="UZR144" s="251"/>
      <c r="UZS144" s="251"/>
      <c r="UZT144" s="251"/>
      <c r="UZU144" s="251"/>
      <c r="UZV144" s="251"/>
      <c r="UZW144" s="251"/>
      <c r="UZX144" s="251"/>
      <c r="UZY144" s="251"/>
      <c r="UZZ144" s="251"/>
      <c r="VAA144" s="251"/>
      <c r="VAB144" s="251"/>
      <c r="VAC144" s="251"/>
      <c r="VAD144" s="251"/>
      <c r="VAE144" s="251"/>
      <c r="VAF144" s="251"/>
      <c r="VAG144" s="251"/>
      <c r="VAH144" s="251"/>
      <c r="VAI144" s="251"/>
      <c r="VAJ144" s="251"/>
      <c r="VAK144" s="251"/>
      <c r="VAL144" s="251"/>
      <c r="VAM144" s="251"/>
      <c r="VAN144" s="251"/>
      <c r="VAO144" s="251"/>
      <c r="VAP144" s="251"/>
      <c r="VAQ144" s="251"/>
      <c r="VAR144" s="251"/>
      <c r="VAS144" s="251"/>
      <c r="VAT144" s="251"/>
      <c r="VAU144" s="251"/>
      <c r="VAV144" s="251"/>
      <c r="VAW144" s="251"/>
      <c r="VAX144" s="251"/>
      <c r="VAY144" s="251"/>
      <c r="VAZ144" s="251"/>
      <c r="VBA144" s="251"/>
      <c r="VBB144" s="251"/>
      <c r="VBC144" s="251"/>
      <c r="VBD144" s="251"/>
      <c r="VBE144" s="251"/>
      <c r="VBF144" s="251"/>
      <c r="VBG144" s="251"/>
      <c r="VBH144" s="251"/>
      <c r="VBI144" s="251"/>
      <c r="VBJ144" s="251"/>
      <c r="VBK144" s="251"/>
      <c r="VBL144" s="251"/>
      <c r="VBM144" s="251"/>
      <c r="VBN144" s="251"/>
      <c r="VBO144" s="251"/>
      <c r="VBP144" s="251"/>
      <c r="VBQ144" s="251"/>
      <c r="VBR144" s="251"/>
      <c r="VBS144" s="251"/>
      <c r="VBT144" s="251"/>
      <c r="VBU144" s="251"/>
      <c r="VBV144" s="251"/>
      <c r="VBW144" s="251"/>
      <c r="VBX144" s="251"/>
      <c r="VBY144" s="251"/>
      <c r="VBZ144" s="251"/>
      <c r="VCA144" s="251"/>
      <c r="VCB144" s="251"/>
      <c r="VCC144" s="251"/>
      <c r="VCD144" s="251"/>
      <c r="VCE144" s="251"/>
      <c r="VCF144" s="251"/>
      <c r="VCG144" s="251"/>
      <c r="VCH144" s="251"/>
      <c r="VCI144" s="251"/>
      <c r="VCJ144" s="251"/>
      <c r="VCK144" s="251"/>
      <c r="VCL144" s="251"/>
      <c r="VCM144" s="251"/>
      <c r="VCN144" s="251"/>
      <c r="VCO144" s="251"/>
      <c r="VCP144" s="251"/>
      <c r="VCQ144" s="251"/>
      <c r="VCR144" s="251"/>
      <c r="VCS144" s="251"/>
      <c r="VCT144" s="251"/>
      <c r="VCU144" s="251"/>
      <c r="VCV144" s="251"/>
      <c r="VCW144" s="251"/>
      <c r="VCX144" s="251"/>
      <c r="VCY144" s="251"/>
      <c r="VCZ144" s="251"/>
      <c r="VDA144" s="251"/>
      <c r="VDB144" s="251"/>
      <c r="VDC144" s="251"/>
      <c r="VDD144" s="251"/>
      <c r="VDE144" s="251"/>
      <c r="VDF144" s="251"/>
      <c r="VDG144" s="251"/>
      <c r="VDH144" s="251"/>
      <c r="VDI144" s="251"/>
      <c r="VDJ144" s="251"/>
      <c r="VDK144" s="251"/>
      <c r="VDL144" s="251"/>
      <c r="VDM144" s="251"/>
      <c r="VDN144" s="251"/>
      <c r="VDO144" s="251"/>
      <c r="VDP144" s="251"/>
      <c r="VDQ144" s="251"/>
      <c r="VDR144" s="251"/>
      <c r="VDS144" s="251"/>
      <c r="VDT144" s="251"/>
      <c r="VDU144" s="251"/>
      <c r="VDV144" s="251"/>
      <c r="VDW144" s="251"/>
      <c r="VDX144" s="251"/>
      <c r="VDY144" s="251"/>
      <c r="VDZ144" s="251"/>
      <c r="VEA144" s="251"/>
      <c r="VEB144" s="251"/>
      <c r="VEC144" s="251"/>
      <c r="VED144" s="251"/>
      <c r="VEE144" s="251"/>
      <c r="VEF144" s="251"/>
      <c r="VEG144" s="251"/>
      <c r="VEH144" s="251"/>
      <c r="VEI144" s="251"/>
      <c r="VEJ144" s="251"/>
      <c r="VEK144" s="251"/>
      <c r="VEL144" s="251"/>
      <c r="VEM144" s="251"/>
      <c r="VEN144" s="251"/>
      <c r="VEO144" s="251"/>
      <c r="VEP144" s="251"/>
      <c r="VEQ144" s="251"/>
      <c r="VER144" s="251"/>
      <c r="VES144" s="251"/>
      <c r="VET144" s="251"/>
      <c r="VEU144" s="251"/>
      <c r="VEV144" s="251"/>
      <c r="VEW144" s="251"/>
      <c r="VEX144" s="251"/>
      <c r="VEY144" s="251"/>
      <c r="VEZ144" s="251"/>
      <c r="VFA144" s="251"/>
      <c r="VFB144" s="251"/>
      <c r="VFC144" s="251"/>
      <c r="VFD144" s="251"/>
      <c r="VFE144" s="251"/>
      <c r="VFF144" s="251"/>
      <c r="VFG144" s="251"/>
      <c r="VFH144" s="251"/>
      <c r="VFI144" s="251"/>
      <c r="VFJ144" s="251"/>
      <c r="VFK144" s="251"/>
      <c r="VFL144" s="251"/>
      <c r="VFM144" s="251"/>
      <c r="VFN144" s="251"/>
      <c r="VFO144" s="251"/>
      <c r="VFP144" s="251"/>
      <c r="VFQ144" s="251"/>
      <c r="VFR144" s="251"/>
      <c r="VFS144" s="251"/>
      <c r="VFT144" s="251"/>
      <c r="VFU144" s="251"/>
      <c r="VFV144" s="251"/>
      <c r="VFW144" s="251"/>
      <c r="VFX144" s="251"/>
      <c r="VFY144" s="251"/>
      <c r="VFZ144" s="251"/>
      <c r="VGA144" s="251"/>
      <c r="VGB144" s="251"/>
      <c r="VGC144" s="251"/>
      <c r="VGD144" s="251"/>
      <c r="VGE144" s="251"/>
      <c r="VGF144" s="251"/>
      <c r="VGG144" s="251"/>
      <c r="VGH144" s="251"/>
      <c r="VGI144" s="251"/>
      <c r="VGJ144" s="251"/>
      <c r="VGK144" s="251"/>
      <c r="VGL144" s="251"/>
      <c r="VGM144" s="251"/>
      <c r="VGN144" s="251"/>
      <c r="VGO144" s="251"/>
      <c r="VGP144" s="251"/>
      <c r="VGQ144" s="251"/>
      <c r="VGR144" s="251"/>
      <c r="VGS144" s="251"/>
      <c r="VGT144" s="251"/>
      <c r="VGU144" s="251"/>
      <c r="VGV144" s="251"/>
      <c r="VGW144" s="251"/>
      <c r="VGX144" s="251"/>
      <c r="VGY144" s="251"/>
      <c r="VGZ144" s="251"/>
      <c r="VHA144" s="251"/>
      <c r="VHB144" s="251"/>
      <c r="VHC144" s="251"/>
      <c r="VHD144" s="251"/>
      <c r="VHE144" s="251"/>
      <c r="VHF144" s="251"/>
      <c r="VHG144" s="251"/>
      <c r="VHH144" s="251"/>
      <c r="VHI144" s="251"/>
      <c r="VHJ144" s="251"/>
      <c r="VHK144" s="251"/>
      <c r="VHL144" s="251"/>
      <c r="VHM144" s="251"/>
      <c r="VHN144" s="251"/>
      <c r="VHO144" s="251"/>
      <c r="VHP144" s="251"/>
      <c r="VHQ144" s="251"/>
      <c r="VHR144" s="251"/>
      <c r="VHS144" s="251"/>
      <c r="VHT144" s="251"/>
      <c r="VHU144" s="251"/>
      <c r="VHV144" s="251"/>
      <c r="VHW144" s="251"/>
      <c r="VHX144" s="251"/>
      <c r="VHY144" s="251"/>
      <c r="VHZ144" s="251"/>
      <c r="VIA144" s="251"/>
      <c r="VIB144" s="251"/>
      <c r="VIC144" s="251"/>
      <c r="VID144" s="251"/>
      <c r="VIE144" s="251"/>
      <c r="VIF144" s="251"/>
      <c r="VIG144" s="251"/>
      <c r="VIH144" s="251"/>
      <c r="VII144" s="251"/>
      <c r="VIJ144" s="251"/>
      <c r="VIK144" s="251"/>
      <c r="VIL144" s="251"/>
      <c r="VIM144" s="251"/>
      <c r="VIN144" s="251"/>
      <c r="VIO144" s="251"/>
      <c r="VIP144" s="251"/>
      <c r="VIQ144" s="251"/>
      <c r="VIR144" s="251"/>
      <c r="VIS144" s="251"/>
      <c r="VIT144" s="251"/>
      <c r="VIU144" s="251"/>
      <c r="VIV144" s="251"/>
      <c r="VIW144" s="251"/>
      <c r="VIX144" s="251"/>
      <c r="VIY144" s="251"/>
      <c r="VIZ144" s="251"/>
      <c r="VJA144" s="251"/>
      <c r="VJB144" s="251"/>
      <c r="VJC144" s="251"/>
      <c r="VJD144" s="251"/>
      <c r="VJE144" s="251"/>
      <c r="VJF144" s="251"/>
      <c r="VJG144" s="251"/>
      <c r="VJH144" s="251"/>
      <c r="VJI144" s="251"/>
      <c r="VJJ144" s="251"/>
      <c r="VJK144" s="251"/>
      <c r="VJL144" s="251"/>
      <c r="VJM144" s="251"/>
      <c r="VJN144" s="251"/>
      <c r="VJO144" s="251"/>
      <c r="VJP144" s="251"/>
      <c r="VJQ144" s="251"/>
      <c r="VJR144" s="251"/>
      <c r="VJS144" s="251"/>
      <c r="VJT144" s="251"/>
      <c r="VJU144" s="251"/>
      <c r="VJV144" s="251"/>
      <c r="VJW144" s="251"/>
      <c r="VJX144" s="251"/>
      <c r="VJY144" s="251"/>
      <c r="VJZ144" s="251"/>
      <c r="VKA144" s="251"/>
      <c r="VKB144" s="251"/>
      <c r="VKC144" s="251"/>
      <c r="VKD144" s="251"/>
      <c r="VKE144" s="251"/>
      <c r="VKF144" s="251"/>
      <c r="VKG144" s="251"/>
      <c r="VKH144" s="251"/>
      <c r="VKI144" s="251"/>
      <c r="VKJ144" s="251"/>
      <c r="VKK144" s="251"/>
      <c r="VKL144" s="251"/>
      <c r="VKM144" s="251"/>
      <c r="VKN144" s="251"/>
      <c r="VKO144" s="251"/>
      <c r="VKP144" s="251"/>
      <c r="VKQ144" s="251"/>
      <c r="VKR144" s="251"/>
      <c r="VKS144" s="251"/>
      <c r="VKT144" s="251"/>
      <c r="VKU144" s="251"/>
      <c r="VKV144" s="251"/>
      <c r="VKW144" s="251"/>
      <c r="VKX144" s="251"/>
      <c r="VKY144" s="251"/>
      <c r="VKZ144" s="251"/>
      <c r="VLA144" s="251"/>
      <c r="VLB144" s="251"/>
      <c r="VLC144" s="251"/>
      <c r="VLD144" s="251"/>
      <c r="VLE144" s="251"/>
      <c r="VLF144" s="251"/>
      <c r="VLG144" s="251"/>
      <c r="VLH144" s="251"/>
      <c r="VLI144" s="251"/>
      <c r="VLJ144" s="251"/>
      <c r="VLK144" s="251"/>
      <c r="VLL144" s="251"/>
      <c r="VLM144" s="251"/>
      <c r="VLN144" s="251"/>
      <c r="VLO144" s="251"/>
      <c r="VLP144" s="251"/>
      <c r="VLQ144" s="251"/>
      <c r="VLR144" s="251"/>
      <c r="VLS144" s="251"/>
      <c r="VLT144" s="251"/>
      <c r="VLU144" s="251"/>
      <c r="VLV144" s="251"/>
      <c r="VLW144" s="251"/>
      <c r="VLX144" s="251"/>
      <c r="VLY144" s="251"/>
      <c r="VLZ144" s="251"/>
      <c r="VMA144" s="251"/>
      <c r="VMB144" s="251"/>
      <c r="VMC144" s="251"/>
      <c r="VMD144" s="251"/>
      <c r="VME144" s="251"/>
      <c r="VMF144" s="251"/>
      <c r="VMG144" s="251"/>
      <c r="VMH144" s="251"/>
      <c r="VMI144" s="251"/>
      <c r="VMJ144" s="251"/>
      <c r="VMK144" s="251"/>
      <c r="VML144" s="251"/>
      <c r="VMM144" s="251"/>
      <c r="VMN144" s="251"/>
      <c r="VMO144" s="251"/>
      <c r="VMP144" s="251"/>
      <c r="VMQ144" s="251"/>
      <c r="VMR144" s="251"/>
      <c r="VMS144" s="251"/>
      <c r="VMT144" s="251"/>
      <c r="VMU144" s="251"/>
      <c r="VMV144" s="251"/>
      <c r="VMW144" s="251"/>
      <c r="VMX144" s="251"/>
      <c r="VMY144" s="251"/>
      <c r="VMZ144" s="251"/>
      <c r="VNA144" s="251"/>
      <c r="VNB144" s="251"/>
      <c r="VNC144" s="251"/>
      <c r="VND144" s="251"/>
      <c r="VNE144" s="251"/>
      <c r="VNF144" s="251"/>
      <c r="VNG144" s="251"/>
      <c r="VNH144" s="251"/>
      <c r="VNI144" s="251"/>
      <c r="VNJ144" s="251"/>
      <c r="VNK144" s="251"/>
      <c r="VNL144" s="251"/>
      <c r="VNM144" s="251"/>
      <c r="VNN144" s="251"/>
      <c r="VNO144" s="251"/>
      <c r="VNP144" s="251"/>
      <c r="VNQ144" s="251"/>
      <c r="VNR144" s="251"/>
      <c r="VNS144" s="251"/>
      <c r="VNT144" s="251"/>
      <c r="VNU144" s="251"/>
      <c r="VNV144" s="251"/>
      <c r="VNW144" s="251"/>
      <c r="VNX144" s="251"/>
      <c r="VNY144" s="251"/>
      <c r="VNZ144" s="251"/>
      <c r="VOA144" s="251"/>
      <c r="VOB144" s="251"/>
      <c r="VOC144" s="251"/>
      <c r="VOD144" s="251"/>
      <c r="VOE144" s="251"/>
      <c r="VOF144" s="251"/>
      <c r="VOG144" s="251"/>
      <c r="VOH144" s="251"/>
      <c r="VOI144" s="251"/>
      <c r="VOJ144" s="251"/>
      <c r="VOK144" s="251"/>
      <c r="VOL144" s="251"/>
      <c r="VOM144" s="251"/>
      <c r="VON144" s="251"/>
      <c r="VOO144" s="251"/>
      <c r="VOP144" s="251"/>
      <c r="VOQ144" s="251"/>
      <c r="VOR144" s="251"/>
      <c r="VOS144" s="251"/>
      <c r="VOT144" s="251"/>
      <c r="VOU144" s="251"/>
      <c r="VOV144" s="251"/>
      <c r="VOW144" s="251"/>
      <c r="VOX144" s="251"/>
      <c r="VOY144" s="251"/>
      <c r="VOZ144" s="251"/>
      <c r="VPA144" s="251"/>
      <c r="VPB144" s="251"/>
      <c r="VPC144" s="251"/>
      <c r="VPD144" s="251"/>
      <c r="VPE144" s="251"/>
      <c r="VPF144" s="251"/>
      <c r="VPG144" s="251"/>
      <c r="VPH144" s="251"/>
      <c r="VPI144" s="251"/>
      <c r="VPJ144" s="251"/>
      <c r="VPK144" s="251"/>
      <c r="VPL144" s="251"/>
      <c r="VPM144" s="251"/>
      <c r="VPN144" s="251"/>
      <c r="VPO144" s="251"/>
      <c r="VPP144" s="251"/>
      <c r="VPQ144" s="251"/>
      <c r="VPR144" s="251"/>
      <c r="VPS144" s="251"/>
      <c r="VPT144" s="251"/>
      <c r="VPU144" s="251"/>
      <c r="VPV144" s="251"/>
      <c r="VPW144" s="251"/>
      <c r="VPX144" s="251"/>
      <c r="VPY144" s="251"/>
      <c r="VPZ144" s="251"/>
      <c r="VQA144" s="251"/>
      <c r="VQB144" s="251"/>
      <c r="VQC144" s="251"/>
      <c r="VQD144" s="251"/>
      <c r="VQE144" s="251"/>
      <c r="VQF144" s="251"/>
      <c r="VQG144" s="251"/>
      <c r="VQH144" s="251"/>
      <c r="VQI144" s="251"/>
      <c r="VQJ144" s="251"/>
      <c r="VQK144" s="251"/>
      <c r="VQL144" s="251"/>
      <c r="VQM144" s="251"/>
      <c r="VQN144" s="251"/>
      <c r="VQO144" s="251"/>
      <c r="VQP144" s="251"/>
      <c r="VQQ144" s="251"/>
      <c r="VQR144" s="251"/>
      <c r="VQS144" s="251"/>
      <c r="VQT144" s="251"/>
      <c r="VQU144" s="251"/>
      <c r="VQV144" s="251"/>
      <c r="VQW144" s="251"/>
      <c r="VQX144" s="251"/>
      <c r="VQY144" s="251"/>
      <c r="VQZ144" s="251"/>
      <c r="VRA144" s="251"/>
      <c r="VRB144" s="251"/>
      <c r="VRC144" s="251"/>
      <c r="VRD144" s="251"/>
      <c r="VRE144" s="251"/>
      <c r="VRF144" s="251"/>
      <c r="VRG144" s="251"/>
      <c r="VRH144" s="251"/>
      <c r="VRI144" s="251"/>
      <c r="VRJ144" s="251"/>
      <c r="VRK144" s="251"/>
      <c r="VRL144" s="251"/>
      <c r="VRM144" s="251"/>
      <c r="VRN144" s="251"/>
      <c r="VRO144" s="251"/>
      <c r="VRP144" s="251"/>
      <c r="VRQ144" s="251"/>
      <c r="VRR144" s="251"/>
      <c r="VRS144" s="251"/>
      <c r="VRT144" s="251"/>
      <c r="VRU144" s="251"/>
      <c r="VRV144" s="251"/>
      <c r="VRW144" s="251"/>
      <c r="VRX144" s="251"/>
      <c r="VRY144" s="251"/>
      <c r="VRZ144" s="251"/>
      <c r="VSA144" s="251"/>
      <c r="VSB144" s="251"/>
      <c r="VSC144" s="251"/>
      <c r="VSD144" s="251"/>
      <c r="VSE144" s="251"/>
      <c r="VSF144" s="251"/>
      <c r="VSG144" s="251"/>
      <c r="VSH144" s="251"/>
      <c r="VSI144" s="251"/>
      <c r="VSJ144" s="251"/>
      <c r="VSK144" s="251"/>
      <c r="VSL144" s="251"/>
      <c r="VSM144" s="251"/>
      <c r="VSN144" s="251"/>
      <c r="VSO144" s="251"/>
      <c r="VSP144" s="251"/>
      <c r="VSQ144" s="251"/>
      <c r="VSR144" s="251"/>
      <c r="VSS144" s="251"/>
      <c r="VST144" s="251"/>
      <c r="VSU144" s="251"/>
      <c r="VSV144" s="251"/>
      <c r="VSW144" s="251"/>
      <c r="VSX144" s="251"/>
      <c r="VSY144" s="251"/>
      <c r="VSZ144" s="251"/>
      <c r="VTA144" s="251"/>
      <c r="VTB144" s="251"/>
      <c r="VTC144" s="251"/>
      <c r="VTD144" s="251"/>
      <c r="VTE144" s="251"/>
      <c r="VTF144" s="251"/>
      <c r="VTG144" s="251"/>
      <c r="VTH144" s="251"/>
      <c r="VTI144" s="251"/>
      <c r="VTJ144" s="251"/>
      <c r="VTK144" s="251"/>
      <c r="VTL144" s="251"/>
      <c r="VTM144" s="251"/>
      <c r="VTN144" s="251"/>
      <c r="VTO144" s="251"/>
      <c r="VTP144" s="251"/>
      <c r="VTQ144" s="251"/>
      <c r="VTR144" s="251"/>
      <c r="VTS144" s="251"/>
      <c r="VTT144" s="251"/>
      <c r="VTU144" s="251"/>
      <c r="VTV144" s="251"/>
      <c r="VTW144" s="251"/>
      <c r="VTX144" s="251"/>
      <c r="VTY144" s="251"/>
      <c r="VTZ144" s="251"/>
      <c r="VUA144" s="251"/>
      <c r="VUB144" s="251"/>
      <c r="VUC144" s="251"/>
      <c r="VUD144" s="251"/>
      <c r="VUE144" s="251"/>
      <c r="VUF144" s="251"/>
      <c r="VUG144" s="251"/>
      <c r="VUH144" s="251"/>
      <c r="VUI144" s="251"/>
      <c r="VUJ144" s="251"/>
      <c r="VUK144" s="251"/>
      <c r="VUL144" s="251"/>
      <c r="VUM144" s="251"/>
      <c r="VUN144" s="251"/>
      <c r="VUO144" s="251"/>
      <c r="VUP144" s="251"/>
      <c r="VUQ144" s="251"/>
      <c r="VUR144" s="251"/>
      <c r="VUS144" s="251"/>
      <c r="VUT144" s="251"/>
      <c r="VUU144" s="251"/>
      <c r="VUV144" s="251"/>
      <c r="VUW144" s="251"/>
      <c r="VUX144" s="251"/>
      <c r="VUY144" s="251"/>
      <c r="VUZ144" s="251"/>
      <c r="VVA144" s="251"/>
      <c r="VVB144" s="251"/>
      <c r="VVC144" s="251"/>
      <c r="VVD144" s="251"/>
      <c r="VVE144" s="251"/>
      <c r="VVF144" s="251"/>
      <c r="VVG144" s="251"/>
      <c r="VVH144" s="251"/>
      <c r="VVI144" s="251"/>
      <c r="VVJ144" s="251"/>
      <c r="VVK144" s="251"/>
      <c r="VVL144" s="251"/>
      <c r="VVM144" s="251"/>
      <c r="VVN144" s="251"/>
      <c r="VVO144" s="251"/>
      <c r="VVP144" s="251"/>
      <c r="VVQ144" s="251"/>
      <c r="VVR144" s="251"/>
      <c r="VVS144" s="251"/>
      <c r="VVT144" s="251"/>
      <c r="VVU144" s="251"/>
      <c r="VVV144" s="251"/>
      <c r="VVW144" s="251"/>
      <c r="VVX144" s="251"/>
      <c r="VVY144" s="251"/>
      <c r="VVZ144" s="251"/>
      <c r="VWA144" s="251"/>
      <c r="VWB144" s="251"/>
      <c r="VWC144" s="251"/>
      <c r="VWD144" s="251"/>
      <c r="VWE144" s="251"/>
      <c r="VWF144" s="251"/>
      <c r="VWG144" s="251"/>
      <c r="VWH144" s="251"/>
      <c r="VWI144" s="251"/>
      <c r="VWJ144" s="251"/>
      <c r="VWK144" s="251"/>
      <c r="VWL144" s="251"/>
      <c r="VWM144" s="251"/>
      <c r="VWN144" s="251"/>
      <c r="VWO144" s="251"/>
      <c r="VWP144" s="251"/>
      <c r="VWQ144" s="251"/>
      <c r="VWR144" s="251"/>
      <c r="VWS144" s="251"/>
      <c r="VWT144" s="251"/>
      <c r="VWU144" s="251"/>
      <c r="VWV144" s="251"/>
      <c r="VWW144" s="251"/>
      <c r="VWX144" s="251"/>
      <c r="VWY144" s="251"/>
      <c r="VWZ144" s="251"/>
      <c r="VXA144" s="251"/>
      <c r="VXB144" s="251"/>
      <c r="VXC144" s="251"/>
      <c r="VXD144" s="251"/>
      <c r="VXE144" s="251"/>
      <c r="VXF144" s="251"/>
      <c r="VXG144" s="251"/>
      <c r="VXH144" s="251"/>
      <c r="VXI144" s="251"/>
      <c r="VXJ144" s="251"/>
      <c r="VXK144" s="251"/>
      <c r="VXL144" s="251"/>
      <c r="VXM144" s="251"/>
      <c r="VXN144" s="251"/>
      <c r="VXO144" s="251"/>
      <c r="VXP144" s="251"/>
      <c r="VXQ144" s="251"/>
      <c r="VXR144" s="251"/>
      <c r="VXS144" s="251"/>
      <c r="VXT144" s="251"/>
      <c r="VXU144" s="251"/>
      <c r="VXV144" s="251"/>
      <c r="VXW144" s="251"/>
      <c r="VXX144" s="251"/>
      <c r="VXY144" s="251"/>
      <c r="VXZ144" s="251"/>
      <c r="VYA144" s="251"/>
      <c r="VYB144" s="251"/>
      <c r="VYC144" s="251"/>
      <c r="VYD144" s="251"/>
      <c r="VYE144" s="251"/>
      <c r="VYF144" s="251"/>
      <c r="VYG144" s="251"/>
      <c r="VYH144" s="251"/>
      <c r="VYI144" s="251"/>
      <c r="VYJ144" s="251"/>
      <c r="VYK144" s="251"/>
      <c r="VYL144" s="251"/>
      <c r="VYM144" s="251"/>
      <c r="VYN144" s="251"/>
      <c r="VYO144" s="251"/>
      <c r="VYP144" s="251"/>
      <c r="VYQ144" s="251"/>
      <c r="VYR144" s="251"/>
      <c r="VYS144" s="251"/>
      <c r="VYT144" s="251"/>
      <c r="VYU144" s="251"/>
      <c r="VYV144" s="251"/>
      <c r="VYW144" s="251"/>
      <c r="VYX144" s="251"/>
      <c r="VYY144" s="251"/>
      <c r="VYZ144" s="251"/>
      <c r="VZA144" s="251"/>
      <c r="VZB144" s="251"/>
      <c r="VZC144" s="251"/>
      <c r="VZD144" s="251"/>
      <c r="VZE144" s="251"/>
      <c r="VZF144" s="251"/>
      <c r="VZG144" s="251"/>
      <c r="VZH144" s="251"/>
      <c r="VZI144" s="251"/>
      <c r="VZJ144" s="251"/>
      <c r="VZK144" s="251"/>
      <c r="VZL144" s="251"/>
      <c r="VZM144" s="251"/>
      <c r="VZN144" s="251"/>
      <c r="VZO144" s="251"/>
      <c r="VZP144" s="251"/>
      <c r="VZQ144" s="251"/>
      <c r="VZR144" s="251"/>
      <c r="VZS144" s="251"/>
      <c r="VZT144" s="251"/>
      <c r="VZU144" s="251"/>
      <c r="VZV144" s="251"/>
      <c r="VZW144" s="251"/>
      <c r="VZX144" s="251"/>
      <c r="VZY144" s="251"/>
      <c r="VZZ144" s="251"/>
      <c r="WAA144" s="251"/>
      <c r="WAB144" s="251"/>
      <c r="WAC144" s="251"/>
      <c r="WAD144" s="251"/>
      <c r="WAE144" s="251"/>
      <c r="WAF144" s="251"/>
      <c r="WAG144" s="251"/>
      <c r="WAH144" s="251"/>
      <c r="WAI144" s="251"/>
      <c r="WAJ144" s="251"/>
      <c r="WAK144" s="251"/>
      <c r="WAL144" s="251"/>
      <c r="WAM144" s="251"/>
      <c r="WAN144" s="251"/>
      <c r="WAO144" s="251"/>
      <c r="WAP144" s="251"/>
      <c r="WAQ144" s="251"/>
      <c r="WAR144" s="251"/>
      <c r="WAS144" s="251"/>
      <c r="WAT144" s="251"/>
      <c r="WAU144" s="251"/>
      <c r="WAV144" s="251"/>
      <c r="WAW144" s="251"/>
      <c r="WAX144" s="251"/>
      <c r="WAY144" s="251"/>
      <c r="WAZ144" s="251"/>
      <c r="WBA144" s="251"/>
      <c r="WBB144" s="251"/>
      <c r="WBC144" s="251"/>
      <c r="WBD144" s="251"/>
      <c r="WBE144" s="251"/>
      <c r="WBF144" s="251"/>
      <c r="WBG144" s="251"/>
      <c r="WBH144" s="251"/>
      <c r="WBI144" s="251"/>
      <c r="WBJ144" s="251"/>
      <c r="WBK144" s="251"/>
      <c r="WBL144" s="251"/>
      <c r="WBM144" s="251"/>
      <c r="WBN144" s="251"/>
      <c r="WBO144" s="251"/>
      <c r="WBP144" s="251"/>
      <c r="WBQ144" s="251"/>
      <c r="WBR144" s="251"/>
      <c r="WBS144" s="251"/>
      <c r="WBT144" s="251"/>
      <c r="WBU144" s="251"/>
      <c r="WBV144" s="251"/>
      <c r="WBW144" s="251"/>
      <c r="WBX144" s="251"/>
      <c r="WBY144" s="251"/>
      <c r="WBZ144" s="251"/>
      <c r="WCA144" s="251"/>
      <c r="WCB144" s="251"/>
      <c r="WCC144" s="251"/>
      <c r="WCD144" s="251"/>
      <c r="WCE144" s="251"/>
      <c r="WCF144" s="251"/>
      <c r="WCG144" s="251"/>
      <c r="WCH144" s="251"/>
      <c r="WCI144" s="251"/>
      <c r="WCJ144" s="251"/>
      <c r="WCK144" s="251"/>
      <c r="WCL144" s="251"/>
      <c r="WCM144" s="251"/>
      <c r="WCN144" s="251"/>
      <c r="WCO144" s="251"/>
      <c r="WCP144" s="251"/>
      <c r="WCQ144" s="251"/>
      <c r="WCR144" s="251"/>
      <c r="WCS144" s="251"/>
      <c r="WCT144" s="251"/>
      <c r="WCU144" s="251"/>
      <c r="WCV144" s="251"/>
      <c r="WCW144" s="251"/>
      <c r="WCX144" s="251"/>
      <c r="WCY144" s="251"/>
      <c r="WCZ144" s="251"/>
      <c r="WDA144" s="251"/>
      <c r="WDB144" s="251"/>
      <c r="WDC144" s="251"/>
      <c r="WDD144" s="251"/>
      <c r="WDE144" s="251"/>
      <c r="WDF144" s="251"/>
      <c r="WDG144" s="251"/>
      <c r="WDH144" s="251"/>
      <c r="WDI144" s="251"/>
      <c r="WDJ144" s="251"/>
      <c r="WDK144" s="251"/>
      <c r="WDL144" s="251"/>
      <c r="WDM144" s="251"/>
      <c r="WDN144" s="251"/>
      <c r="WDO144" s="251"/>
      <c r="WDP144" s="251"/>
      <c r="WDQ144" s="251"/>
      <c r="WDR144" s="251"/>
      <c r="WDS144" s="251"/>
      <c r="WDT144" s="251"/>
      <c r="WDU144" s="251"/>
      <c r="WDV144" s="251"/>
      <c r="WDW144" s="251"/>
      <c r="WDX144" s="251"/>
      <c r="WDY144" s="251"/>
      <c r="WDZ144" s="251"/>
      <c r="WEA144" s="251"/>
      <c r="WEB144" s="251"/>
      <c r="WEC144" s="251"/>
      <c r="WED144" s="251"/>
      <c r="WEE144" s="251"/>
      <c r="WEF144" s="251"/>
      <c r="WEG144" s="251"/>
      <c r="WEH144" s="251"/>
      <c r="WEI144" s="251"/>
      <c r="WEJ144" s="251"/>
      <c r="WEK144" s="251"/>
      <c r="WEL144" s="251"/>
      <c r="WEM144" s="251"/>
      <c r="WEN144" s="251"/>
      <c r="WEO144" s="251"/>
      <c r="WEP144" s="251"/>
      <c r="WEQ144" s="251"/>
      <c r="WER144" s="251"/>
      <c r="WES144" s="251"/>
      <c r="WET144" s="251"/>
      <c r="WEU144" s="251"/>
      <c r="WEV144" s="251"/>
      <c r="WEW144" s="251"/>
      <c r="WEX144" s="251"/>
      <c r="WEY144" s="251"/>
      <c r="WEZ144" s="251"/>
      <c r="WFA144" s="251"/>
      <c r="WFB144" s="251"/>
      <c r="WFC144" s="251"/>
      <c r="WFD144" s="251"/>
      <c r="WFE144" s="251"/>
      <c r="WFF144" s="251"/>
      <c r="WFG144" s="251"/>
      <c r="WFH144" s="251"/>
      <c r="WFI144" s="251"/>
      <c r="WFJ144" s="251"/>
      <c r="WFK144" s="251"/>
      <c r="WFL144" s="251"/>
      <c r="WFM144" s="251"/>
      <c r="WFN144" s="251"/>
      <c r="WFO144" s="251"/>
      <c r="WFP144" s="251"/>
      <c r="WFQ144" s="251"/>
      <c r="WFR144" s="251"/>
      <c r="WFS144" s="251"/>
      <c r="WFT144" s="251"/>
      <c r="WFU144" s="251"/>
      <c r="WFV144" s="251"/>
      <c r="WFW144" s="251"/>
      <c r="WFX144" s="251"/>
      <c r="WFY144" s="251"/>
      <c r="WFZ144" s="251"/>
      <c r="WGA144" s="251"/>
      <c r="WGB144" s="251"/>
      <c r="WGC144" s="251"/>
      <c r="WGD144" s="251"/>
      <c r="WGE144" s="251"/>
      <c r="WGF144" s="251"/>
      <c r="WGG144" s="251"/>
      <c r="WGH144" s="251"/>
      <c r="WGI144" s="251"/>
      <c r="WGJ144" s="251"/>
      <c r="WGK144" s="251"/>
      <c r="WGL144" s="251"/>
      <c r="WGM144" s="251"/>
      <c r="WGN144" s="251"/>
      <c r="WGO144" s="251"/>
      <c r="WGP144" s="251"/>
      <c r="WGQ144" s="251"/>
      <c r="WGR144" s="251"/>
      <c r="WGS144" s="251"/>
      <c r="WGT144" s="251"/>
      <c r="WGU144" s="251"/>
      <c r="WGV144" s="251"/>
      <c r="WGW144" s="251"/>
      <c r="WGX144" s="251"/>
      <c r="WGY144" s="251"/>
      <c r="WGZ144" s="251"/>
      <c r="WHA144" s="251"/>
      <c r="WHB144" s="251"/>
      <c r="WHC144" s="251"/>
      <c r="WHD144" s="251"/>
      <c r="WHE144" s="251"/>
      <c r="WHF144" s="251"/>
      <c r="WHG144" s="251"/>
      <c r="WHH144" s="251"/>
      <c r="WHI144" s="251"/>
      <c r="WHJ144" s="251"/>
      <c r="WHK144" s="251"/>
      <c r="WHL144" s="251"/>
      <c r="WHM144" s="251"/>
      <c r="WHN144" s="251"/>
      <c r="WHO144" s="251"/>
      <c r="WHP144" s="251"/>
      <c r="WHQ144" s="251"/>
      <c r="WHR144" s="251"/>
      <c r="WHS144" s="251"/>
      <c r="WHT144" s="251"/>
      <c r="WHU144" s="251"/>
      <c r="WHV144" s="251"/>
      <c r="WHW144" s="251"/>
      <c r="WHX144" s="251"/>
      <c r="WHY144" s="251"/>
      <c r="WHZ144" s="251"/>
      <c r="WIA144" s="251"/>
      <c r="WIB144" s="251"/>
      <c r="WIC144" s="251"/>
      <c r="WID144" s="251"/>
      <c r="WIE144" s="251"/>
      <c r="WIF144" s="251"/>
      <c r="WIG144" s="251"/>
      <c r="WIH144" s="251"/>
      <c r="WII144" s="251"/>
      <c r="WIJ144" s="251"/>
      <c r="WIK144" s="251"/>
      <c r="WIL144" s="251"/>
      <c r="WIM144" s="251"/>
      <c r="WIN144" s="251"/>
      <c r="WIO144" s="251"/>
      <c r="WIP144" s="251"/>
      <c r="WIQ144" s="251"/>
      <c r="WIR144" s="251"/>
      <c r="WIS144" s="251"/>
      <c r="WIT144" s="251"/>
      <c r="WIU144" s="251"/>
      <c r="WIV144" s="251"/>
      <c r="WIW144" s="251"/>
      <c r="WIX144" s="251"/>
      <c r="WIY144" s="251"/>
      <c r="WIZ144" s="251"/>
      <c r="WJA144" s="251"/>
      <c r="WJB144" s="251"/>
      <c r="WJC144" s="251"/>
      <c r="WJD144" s="251"/>
      <c r="WJE144" s="251"/>
      <c r="WJF144" s="251"/>
      <c r="WJG144" s="251"/>
      <c r="WJH144" s="251"/>
      <c r="WJI144" s="251"/>
      <c r="WJJ144" s="251"/>
      <c r="WJK144" s="251"/>
      <c r="WJL144" s="251"/>
      <c r="WJM144" s="251"/>
      <c r="WJN144" s="251"/>
      <c r="WJO144" s="251"/>
      <c r="WJP144" s="251"/>
      <c r="WJQ144" s="251"/>
      <c r="WJR144" s="251"/>
      <c r="WJS144" s="251"/>
      <c r="WJT144" s="251"/>
      <c r="WJU144" s="251"/>
      <c r="WJV144" s="251"/>
      <c r="WJW144" s="251"/>
      <c r="WJX144" s="251"/>
      <c r="WJY144" s="251"/>
      <c r="WJZ144" s="251"/>
      <c r="WKA144" s="251"/>
      <c r="WKB144" s="251"/>
      <c r="WKC144" s="251"/>
      <c r="WKD144" s="251"/>
      <c r="WKE144" s="251"/>
      <c r="WKF144" s="251"/>
      <c r="WKG144" s="251"/>
      <c r="WKH144" s="251"/>
      <c r="WKI144" s="251"/>
      <c r="WKJ144" s="251"/>
      <c r="WKK144" s="251"/>
      <c r="WKL144" s="251"/>
      <c r="WKM144" s="251"/>
      <c r="WKN144" s="251"/>
      <c r="WKO144" s="251"/>
      <c r="WKP144" s="251"/>
      <c r="WKQ144" s="251"/>
      <c r="WKR144" s="251"/>
      <c r="WKS144" s="251"/>
      <c r="WKT144" s="251"/>
      <c r="WKU144" s="251"/>
      <c r="WKV144" s="251"/>
      <c r="WKW144" s="251"/>
      <c r="WKX144" s="251"/>
      <c r="WKY144" s="251"/>
      <c r="WKZ144" s="251"/>
      <c r="WLA144" s="251"/>
      <c r="WLB144" s="251"/>
      <c r="WLC144" s="251"/>
      <c r="WLD144" s="251"/>
      <c r="WLE144" s="251"/>
      <c r="WLF144" s="251"/>
      <c r="WLG144" s="251"/>
      <c r="WLH144" s="251"/>
      <c r="WLI144" s="251"/>
      <c r="WLJ144" s="251"/>
      <c r="WLK144" s="251"/>
      <c r="WLL144" s="251"/>
      <c r="WLM144" s="251"/>
      <c r="WLN144" s="251"/>
      <c r="WLO144" s="251"/>
      <c r="WLP144" s="251"/>
      <c r="WLQ144" s="251"/>
      <c r="WLR144" s="251"/>
      <c r="WLS144" s="251"/>
      <c r="WLT144" s="251"/>
      <c r="WLU144" s="251"/>
      <c r="WLV144" s="251"/>
      <c r="WLW144" s="251"/>
      <c r="WLX144" s="251"/>
      <c r="WLY144" s="251"/>
      <c r="WLZ144" s="251"/>
      <c r="WMA144" s="251"/>
      <c r="WMB144" s="251"/>
      <c r="WMC144" s="251"/>
      <c r="WMD144" s="251"/>
      <c r="WME144" s="251"/>
      <c r="WMF144" s="251"/>
      <c r="WMG144" s="251"/>
      <c r="WMH144" s="251"/>
      <c r="WMI144" s="251"/>
      <c r="WMJ144" s="251"/>
      <c r="WMK144" s="251"/>
      <c r="WML144" s="251"/>
      <c r="WMM144" s="251"/>
      <c r="WMN144" s="251"/>
      <c r="WMO144" s="251"/>
      <c r="WMP144" s="251"/>
      <c r="WMQ144" s="251"/>
      <c r="WMR144" s="251"/>
      <c r="WMS144" s="251"/>
      <c r="WMT144" s="251"/>
      <c r="WMU144" s="251"/>
      <c r="WMV144" s="251"/>
      <c r="WMW144" s="251"/>
      <c r="WMX144" s="251"/>
      <c r="WMY144" s="251"/>
      <c r="WMZ144" s="251"/>
      <c r="WNA144" s="251"/>
      <c r="WNB144" s="251"/>
      <c r="WNC144" s="251"/>
      <c r="WND144" s="251"/>
      <c r="WNE144" s="251"/>
      <c r="WNF144" s="251"/>
      <c r="WNG144" s="251"/>
      <c r="WNH144" s="251"/>
      <c r="WNI144" s="251"/>
      <c r="WNJ144" s="251"/>
      <c r="WNK144" s="251"/>
      <c r="WNL144" s="251"/>
      <c r="WNM144" s="251"/>
      <c r="WNN144" s="251"/>
      <c r="WNO144" s="251"/>
      <c r="WNP144" s="251"/>
      <c r="WNQ144" s="251"/>
      <c r="WNR144" s="251"/>
      <c r="WNS144" s="251"/>
      <c r="WNT144" s="251"/>
      <c r="WNU144" s="251"/>
      <c r="WNV144" s="251"/>
      <c r="WNW144" s="251"/>
      <c r="WNX144" s="251"/>
      <c r="WNY144" s="251"/>
      <c r="WNZ144" s="251"/>
      <c r="WOA144" s="251"/>
      <c r="WOB144" s="251"/>
      <c r="WOC144" s="251"/>
      <c r="WOD144" s="251"/>
      <c r="WOE144" s="251"/>
      <c r="WOF144" s="251"/>
      <c r="WOG144" s="251"/>
      <c r="WOH144" s="251"/>
      <c r="WOI144" s="251"/>
      <c r="WOJ144" s="251"/>
      <c r="WOK144" s="251"/>
      <c r="WOL144" s="251"/>
      <c r="WOM144" s="251"/>
      <c r="WON144" s="251"/>
      <c r="WOO144" s="251"/>
      <c r="WOP144" s="251"/>
      <c r="WOQ144" s="251"/>
      <c r="WOR144" s="251"/>
      <c r="WOS144" s="251"/>
      <c r="WOT144" s="251"/>
      <c r="WOU144" s="251"/>
      <c r="WOV144" s="251"/>
      <c r="WOW144" s="251"/>
      <c r="WOX144" s="251"/>
      <c r="WOY144" s="251"/>
      <c r="WOZ144" s="251"/>
      <c r="WPA144" s="251"/>
      <c r="WPB144" s="251"/>
      <c r="WPC144" s="251"/>
      <c r="WPD144" s="251"/>
      <c r="WPE144" s="251"/>
      <c r="WPF144" s="251"/>
      <c r="WPG144" s="251"/>
      <c r="WPH144" s="251"/>
      <c r="WPI144" s="251"/>
      <c r="WPJ144" s="251"/>
      <c r="WPK144" s="251"/>
      <c r="WPL144" s="251"/>
      <c r="WPM144" s="251"/>
      <c r="WPN144" s="251"/>
      <c r="WPO144" s="251"/>
      <c r="WPP144" s="251"/>
      <c r="WPQ144" s="251"/>
      <c r="WPR144" s="251"/>
      <c r="WPS144" s="251"/>
      <c r="WPT144" s="251"/>
      <c r="WPU144" s="251"/>
      <c r="WPV144" s="251"/>
      <c r="WPW144" s="251"/>
      <c r="WPX144" s="251"/>
      <c r="WPY144" s="251"/>
      <c r="WPZ144" s="251"/>
      <c r="WQA144" s="251"/>
      <c r="WQB144" s="251"/>
      <c r="WQC144" s="251"/>
      <c r="WQD144" s="251"/>
      <c r="WQE144" s="251"/>
      <c r="WQF144" s="251"/>
      <c r="WQG144" s="251"/>
      <c r="WQH144" s="251"/>
      <c r="WQI144" s="251"/>
      <c r="WQJ144" s="251"/>
      <c r="WQK144" s="251"/>
      <c r="WQL144" s="251"/>
      <c r="WQM144" s="251"/>
      <c r="WQN144" s="251"/>
      <c r="WQO144" s="251"/>
      <c r="WQP144" s="251"/>
      <c r="WQQ144" s="251"/>
      <c r="WQR144" s="251"/>
      <c r="WQS144" s="251"/>
      <c r="WQT144" s="251"/>
      <c r="WQU144" s="251"/>
      <c r="WQV144" s="251"/>
      <c r="WQW144" s="251"/>
      <c r="WQX144" s="251"/>
      <c r="WQY144" s="251"/>
      <c r="WQZ144" s="251"/>
      <c r="WRA144" s="251"/>
      <c r="WRB144" s="251"/>
      <c r="WRC144" s="251"/>
      <c r="WRD144" s="251"/>
      <c r="WRE144" s="251"/>
      <c r="WRF144" s="251"/>
      <c r="WRG144" s="251"/>
      <c r="WRH144" s="251"/>
      <c r="WRI144" s="251"/>
      <c r="WRJ144" s="251"/>
      <c r="WRK144" s="251"/>
      <c r="WRL144" s="251"/>
      <c r="WRM144" s="251"/>
      <c r="WRN144" s="251"/>
      <c r="WRO144" s="251"/>
      <c r="WRP144" s="251"/>
      <c r="WRQ144" s="251"/>
      <c r="WRR144" s="251"/>
      <c r="WRS144" s="251"/>
      <c r="WRT144" s="251"/>
      <c r="WRU144" s="251"/>
      <c r="WRV144" s="251"/>
      <c r="WRW144" s="251"/>
      <c r="WRX144" s="251"/>
      <c r="WRY144" s="251"/>
      <c r="WRZ144" s="251"/>
      <c r="WSA144" s="251"/>
      <c r="WSB144" s="251"/>
      <c r="WSC144" s="251"/>
      <c r="WSD144" s="251"/>
      <c r="WSE144" s="251"/>
      <c r="WSF144" s="251"/>
      <c r="WSG144" s="251"/>
      <c r="WSH144" s="251"/>
      <c r="WSI144" s="251"/>
      <c r="WSJ144" s="251"/>
      <c r="WSK144" s="251"/>
      <c r="WSL144" s="251"/>
      <c r="WSM144" s="251"/>
      <c r="WSN144" s="251"/>
      <c r="WSO144" s="251"/>
      <c r="WSP144" s="251"/>
      <c r="WSQ144" s="251"/>
      <c r="WSR144" s="251"/>
      <c r="WSS144" s="251"/>
      <c r="WST144" s="251"/>
      <c r="WSU144" s="251"/>
      <c r="WSV144" s="251"/>
      <c r="WSW144" s="251"/>
      <c r="WSX144" s="251"/>
      <c r="WSY144" s="251"/>
      <c r="WSZ144" s="251"/>
      <c r="WTA144" s="251"/>
      <c r="WTB144" s="251"/>
      <c r="WTC144" s="251"/>
      <c r="WTD144" s="251"/>
      <c r="WTE144" s="251"/>
      <c r="WTF144" s="251"/>
      <c r="WTG144" s="251"/>
      <c r="WTH144" s="251"/>
      <c r="WTI144" s="251"/>
      <c r="WTJ144" s="251"/>
      <c r="WTK144" s="251"/>
      <c r="WTL144" s="251"/>
      <c r="WTM144" s="251"/>
      <c r="WTN144" s="251"/>
      <c r="WTO144" s="251"/>
      <c r="WTP144" s="251"/>
      <c r="WTQ144" s="251"/>
      <c r="WTR144" s="251"/>
      <c r="WTS144" s="251"/>
      <c r="WTT144" s="251"/>
      <c r="WTU144" s="251"/>
      <c r="WTV144" s="251"/>
      <c r="WTW144" s="251"/>
      <c r="WTX144" s="251"/>
      <c r="WTY144" s="251"/>
      <c r="WTZ144" s="251"/>
      <c r="WUA144" s="251"/>
      <c r="WUB144" s="251"/>
      <c r="WUC144" s="251"/>
      <c r="WUD144" s="251"/>
      <c r="WUE144" s="251"/>
      <c r="WUF144" s="251"/>
      <c r="WUG144" s="251"/>
      <c r="WUH144" s="251"/>
      <c r="WUI144" s="251"/>
      <c r="WUJ144" s="251"/>
      <c r="WUK144" s="251"/>
      <c r="WUL144" s="251"/>
      <c r="WUM144" s="251"/>
      <c r="WUN144" s="251"/>
      <c r="WUO144" s="251"/>
      <c r="WUP144" s="251"/>
      <c r="WUQ144" s="251"/>
      <c r="WUR144" s="251"/>
      <c r="WUS144" s="251"/>
      <c r="WUT144" s="251"/>
      <c r="WUU144" s="251"/>
      <c r="WUV144" s="251"/>
      <c r="WUW144" s="251"/>
      <c r="WUX144" s="251"/>
      <c r="WUY144" s="251"/>
      <c r="WUZ144" s="251"/>
      <c r="WVA144" s="251"/>
      <c r="WVB144" s="251"/>
      <c r="WVC144" s="251"/>
      <c r="WVD144" s="251"/>
      <c r="WVE144" s="251"/>
      <c r="WVF144" s="251"/>
      <c r="WVG144" s="251"/>
      <c r="WVH144" s="251"/>
      <c r="WVI144" s="251"/>
      <c r="WVJ144" s="251"/>
      <c r="WVK144" s="251"/>
      <c r="WVL144" s="251"/>
      <c r="WVM144" s="251"/>
      <c r="WVN144" s="251"/>
      <c r="WVO144" s="251"/>
      <c r="WVP144" s="251"/>
      <c r="WVQ144" s="251"/>
      <c r="WVR144" s="251"/>
      <c r="WVS144" s="251"/>
      <c r="WVT144" s="251"/>
      <c r="WVU144" s="251"/>
      <c r="WVV144" s="251"/>
      <c r="WVW144" s="251"/>
      <c r="WVX144" s="251"/>
      <c r="WVY144" s="251"/>
      <c r="WVZ144" s="251"/>
      <c r="WWA144" s="251"/>
      <c r="WWB144" s="251"/>
      <c r="WWC144" s="251"/>
      <c r="WWD144" s="251"/>
      <c r="WWE144" s="251"/>
      <c r="WWF144" s="251"/>
      <c r="WWG144" s="251"/>
      <c r="WWH144" s="251"/>
      <c r="WWI144" s="251"/>
      <c r="WWJ144" s="251"/>
      <c r="WWK144" s="251"/>
      <c r="WWL144" s="251"/>
      <c r="WWM144" s="251"/>
      <c r="WWN144" s="251"/>
      <c r="WWO144" s="251"/>
      <c r="WWP144" s="251"/>
      <c r="WWQ144" s="251"/>
      <c r="WWR144" s="251"/>
      <c r="WWS144" s="251"/>
      <c r="WWT144" s="251"/>
      <c r="WWU144" s="251"/>
      <c r="WWV144" s="251"/>
      <c r="WWW144" s="251"/>
      <c r="WWX144" s="251"/>
      <c r="WWY144" s="251"/>
      <c r="WWZ144" s="251"/>
      <c r="WXA144" s="251"/>
      <c r="WXB144" s="251"/>
      <c r="WXC144" s="251"/>
      <c r="WXD144" s="251"/>
      <c r="WXE144" s="251"/>
      <c r="WXF144" s="251"/>
      <c r="WXG144" s="251"/>
      <c r="WXH144" s="251"/>
      <c r="WXI144" s="251"/>
      <c r="WXJ144" s="251"/>
      <c r="WXK144" s="251"/>
      <c r="WXL144" s="251"/>
      <c r="WXM144" s="251"/>
      <c r="WXN144" s="251"/>
      <c r="WXO144" s="251"/>
      <c r="WXP144" s="251"/>
      <c r="WXQ144" s="251"/>
      <c r="WXR144" s="251"/>
      <c r="WXS144" s="251"/>
      <c r="WXT144" s="251"/>
      <c r="WXU144" s="251"/>
      <c r="WXV144" s="251"/>
      <c r="WXW144" s="251"/>
      <c r="WXX144" s="251"/>
      <c r="WXY144" s="251"/>
      <c r="WXZ144" s="251"/>
      <c r="WYA144" s="251"/>
      <c r="WYB144" s="251"/>
      <c r="WYC144" s="251"/>
      <c r="WYD144" s="251"/>
      <c r="WYE144" s="251"/>
      <c r="WYF144" s="251"/>
      <c r="WYG144" s="251"/>
      <c r="WYH144" s="251"/>
      <c r="WYI144" s="251"/>
      <c r="WYJ144" s="251"/>
      <c r="WYK144" s="251"/>
      <c r="WYL144" s="251"/>
      <c r="WYM144" s="251"/>
      <c r="WYN144" s="251"/>
      <c r="WYO144" s="251"/>
      <c r="WYP144" s="251"/>
      <c r="WYQ144" s="251"/>
      <c r="WYR144" s="251"/>
      <c r="WYS144" s="251"/>
      <c r="WYT144" s="251"/>
      <c r="WYU144" s="251"/>
      <c r="WYV144" s="251"/>
      <c r="WYW144" s="251"/>
      <c r="WYX144" s="251"/>
      <c r="WYY144" s="251"/>
      <c r="WYZ144" s="251"/>
      <c r="WZA144" s="251"/>
      <c r="WZB144" s="251"/>
      <c r="WZC144" s="251"/>
      <c r="WZD144" s="251"/>
      <c r="WZE144" s="251"/>
      <c r="WZF144" s="251"/>
      <c r="WZG144" s="251"/>
      <c r="WZH144" s="251"/>
      <c r="WZI144" s="251"/>
      <c r="WZJ144" s="251"/>
      <c r="WZK144" s="251"/>
      <c r="WZL144" s="251"/>
      <c r="WZM144" s="251"/>
      <c r="WZN144" s="251"/>
      <c r="WZO144" s="251"/>
      <c r="WZP144" s="251"/>
      <c r="WZQ144" s="251"/>
      <c r="WZR144" s="251"/>
      <c r="WZS144" s="251"/>
      <c r="WZT144" s="251"/>
      <c r="WZU144" s="251"/>
      <c r="WZV144" s="251"/>
      <c r="WZW144" s="251"/>
      <c r="WZX144" s="251"/>
      <c r="WZY144" s="251"/>
      <c r="WZZ144" s="251"/>
      <c r="XAA144" s="251"/>
      <c r="XAB144" s="251"/>
      <c r="XAC144" s="251"/>
      <c r="XAD144" s="251"/>
      <c r="XAE144" s="251"/>
      <c r="XAF144" s="251"/>
      <c r="XAG144" s="251"/>
      <c r="XAH144" s="251"/>
      <c r="XAI144" s="251"/>
      <c r="XAJ144" s="251"/>
      <c r="XAK144" s="251"/>
      <c r="XAL144" s="251"/>
      <c r="XAM144" s="251"/>
      <c r="XAN144" s="251"/>
      <c r="XAO144" s="251"/>
      <c r="XAP144" s="251"/>
      <c r="XAQ144" s="251"/>
      <c r="XAR144" s="251"/>
      <c r="XAS144" s="251"/>
      <c r="XAT144" s="251"/>
      <c r="XAU144" s="251"/>
      <c r="XAV144" s="251"/>
      <c r="XAW144" s="251"/>
      <c r="XAX144" s="251"/>
      <c r="XAY144" s="251"/>
      <c r="XAZ144" s="251"/>
      <c r="XBA144" s="251"/>
      <c r="XBB144" s="251"/>
      <c r="XBC144" s="251"/>
      <c r="XBD144" s="251"/>
      <c r="XBE144" s="251"/>
      <c r="XBF144" s="251"/>
      <c r="XBG144" s="251"/>
      <c r="XBH144" s="251"/>
      <c r="XBI144" s="251"/>
      <c r="XBJ144" s="251"/>
      <c r="XBK144" s="251"/>
      <c r="XBL144" s="251"/>
      <c r="XBM144" s="251"/>
      <c r="XBN144" s="251"/>
      <c r="XBO144" s="251"/>
      <c r="XBP144" s="251"/>
      <c r="XBQ144" s="251"/>
      <c r="XBR144" s="251"/>
      <c r="XBS144" s="251"/>
      <c r="XBT144" s="251"/>
      <c r="XBU144" s="251"/>
      <c r="XBV144" s="251"/>
      <c r="XBW144" s="251"/>
      <c r="XBX144" s="251"/>
      <c r="XBY144" s="251"/>
      <c r="XBZ144" s="251"/>
      <c r="XCA144" s="251"/>
      <c r="XCB144" s="251"/>
      <c r="XCC144" s="251"/>
      <c r="XCD144" s="251"/>
      <c r="XCE144" s="251"/>
      <c r="XCF144" s="251"/>
      <c r="XCG144" s="251"/>
      <c r="XCH144" s="251"/>
      <c r="XCI144" s="251"/>
      <c r="XCJ144" s="251"/>
      <c r="XCK144" s="251"/>
      <c r="XCL144" s="251"/>
      <c r="XCM144" s="251"/>
      <c r="XCN144" s="251"/>
      <c r="XCO144" s="251"/>
      <c r="XCP144" s="251"/>
      <c r="XCQ144" s="251"/>
      <c r="XCR144" s="251"/>
      <c r="XCS144" s="251"/>
      <c r="XCT144" s="251"/>
      <c r="XCU144" s="251"/>
      <c r="XCV144" s="251"/>
      <c r="XCW144" s="251"/>
      <c r="XCX144" s="251"/>
      <c r="XCY144" s="251"/>
      <c r="XCZ144" s="251"/>
      <c r="XDA144" s="251"/>
      <c r="XDB144" s="251"/>
      <c r="XDC144" s="251"/>
      <c r="XDD144" s="251"/>
      <c r="XDE144" s="251"/>
      <c r="XDF144" s="251"/>
      <c r="XDG144" s="251"/>
      <c r="XDH144" s="251"/>
      <c r="XDI144" s="251"/>
      <c r="XDJ144" s="251"/>
      <c r="XDK144" s="251"/>
      <c r="XDL144" s="251"/>
      <c r="XDM144" s="251"/>
      <c r="XDN144" s="251"/>
      <c r="XDO144" s="251"/>
      <c r="XDP144" s="251"/>
      <c r="XDQ144" s="251"/>
      <c r="XDR144" s="251"/>
      <c r="XDS144" s="251"/>
      <c r="XDT144" s="251"/>
      <c r="XDU144" s="251"/>
      <c r="XDV144" s="251"/>
      <c r="XDW144" s="251"/>
      <c r="XDX144" s="251"/>
      <c r="XDY144" s="251"/>
      <c r="XDZ144" s="251"/>
      <c r="XEA144" s="251"/>
      <c r="XEB144" s="251"/>
      <c r="XEC144" s="251"/>
      <c r="XED144" s="251"/>
      <c r="XEE144" s="251"/>
      <c r="XEF144" s="251"/>
      <c r="XEG144" s="251"/>
      <c r="XEH144" s="251"/>
      <c r="XEI144" s="251"/>
      <c r="XEJ144" s="251"/>
      <c r="XEK144" s="251"/>
      <c r="XEL144" s="251"/>
      <c r="XEM144" s="251"/>
      <c r="XEN144" s="251"/>
      <c r="XEO144" s="251"/>
      <c r="XEP144" s="251"/>
      <c r="XEQ144" s="251"/>
      <c r="XER144" s="251"/>
      <c r="XES144" s="251"/>
    </row>
    <row r="145" spans="29:16373" x14ac:dyDescent="0.25">
      <c r="JM145" s="92" t="s">
        <v>321</v>
      </c>
    </row>
    <row r="146" spans="29:16373" x14ac:dyDescent="0.25">
      <c r="JM146" s="92" t="s">
        <v>321</v>
      </c>
    </row>
    <row r="147" spans="29:16373" x14ac:dyDescent="0.25">
      <c r="JM147" s="92" t="s">
        <v>321</v>
      </c>
    </row>
    <row r="148" spans="29:16373" x14ac:dyDescent="0.25">
      <c r="JM148" s="92" t="s">
        <v>321</v>
      </c>
    </row>
    <row r="149" spans="29:16373" x14ac:dyDescent="0.25">
      <c r="JM149" s="92" t="s">
        <v>321</v>
      </c>
    </row>
    <row r="150" spans="29:16373" x14ac:dyDescent="0.25">
      <c r="JM150" s="92" t="s">
        <v>321</v>
      </c>
    </row>
    <row r="151" spans="29:16373" x14ac:dyDescent="0.25">
      <c r="JM151" s="92" t="s">
        <v>321</v>
      </c>
    </row>
    <row r="152" spans="29:16373" x14ac:dyDescent="0.25">
      <c r="JM152" s="92" t="s">
        <v>321</v>
      </c>
    </row>
    <row r="153" spans="29:16373" x14ac:dyDescent="0.25">
      <c r="JM153" s="92" t="s">
        <v>321</v>
      </c>
    </row>
    <row r="154" spans="29:16373" x14ac:dyDescent="0.25">
      <c r="JM154" s="92" t="s">
        <v>321</v>
      </c>
    </row>
    <row r="155" spans="29:16373" x14ac:dyDescent="0.25">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c r="DV155" s="251"/>
      <c r="DW155" s="251"/>
      <c r="DX155" s="251"/>
      <c r="DY155" s="251"/>
      <c r="DZ155" s="251"/>
      <c r="EA155" s="251"/>
      <c r="EB155" s="251"/>
      <c r="EC155" s="251"/>
      <c r="ED155" s="251"/>
      <c r="EE155" s="251"/>
      <c r="EF155" s="251"/>
      <c r="EG155" s="251"/>
      <c r="EH155" s="251"/>
      <c r="EI155" s="251"/>
      <c r="EJ155" s="251"/>
      <c r="EK155" s="251"/>
      <c r="EL155" s="251"/>
      <c r="EM155" s="251"/>
      <c r="EN155" s="251"/>
      <c r="EO155" s="251"/>
      <c r="EP155" s="251"/>
      <c r="EQ155" s="251"/>
      <c r="ER155" s="251"/>
      <c r="ES155" s="251"/>
      <c r="ET155" s="251"/>
      <c r="EU155" s="251"/>
      <c r="EV155" s="251"/>
      <c r="EW155" s="251"/>
      <c r="EX155" s="251"/>
      <c r="EY155" s="251"/>
      <c r="EZ155" s="251"/>
      <c r="FA155" s="251"/>
      <c r="FB155" s="251"/>
      <c r="FC155" s="251"/>
      <c r="FD155" s="251"/>
      <c r="FE155" s="251"/>
      <c r="FF155" s="251"/>
      <c r="FG155" s="251"/>
      <c r="FH155" s="251"/>
      <c r="FI155" s="251"/>
      <c r="FJ155" s="251"/>
      <c r="FK155" s="251"/>
      <c r="FL155" s="251"/>
      <c r="FM155" s="251"/>
      <c r="FN155" s="251"/>
      <c r="FO155" s="251"/>
      <c r="FP155" s="251"/>
      <c r="FQ155" s="251"/>
      <c r="FR155" s="251"/>
      <c r="FS155" s="251"/>
      <c r="FT155" s="251"/>
      <c r="FU155" s="251"/>
      <c r="FV155" s="251"/>
      <c r="FW155" s="251"/>
      <c r="FX155" s="251"/>
      <c r="FY155" s="251"/>
      <c r="FZ155" s="251"/>
      <c r="GA155" s="251"/>
      <c r="GB155" s="251"/>
      <c r="GC155" s="251"/>
      <c r="GD155" s="251"/>
      <c r="GE155" s="251"/>
      <c r="GF155" s="251"/>
      <c r="GG155" s="251"/>
      <c r="GH155" s="251"/>
      <c r="GI155" s="251"/>
      <c r="GJ155" s="251"/>
      <c r="GK155" s="251"/>
      <c r="GL155" s="251"/>
      <c r="GM155" s="251"/>
      <c r="GN155" s="251"/>
      <c r="GO155" s="251"/>
      <c r="GP155" s="251"/>
      <c r="GQ155" s="251"/>
      <c r="GR155" s="251"/>
      <c r="GS155" s="251"/>
      <c r="GT155" s="251"/>
      <c r="GU155" s="251"/>
      <c r="GV155" s="251"/>
      <c r="GW155" s="251"/>
      <c r="GX155" s="251"/>
      <c r="GY155" s="251"/>
      <c r="GZ155" s="251"/>
      <c r="HA155" s="251"/>
      <c r="HB155" s="251"/>
      <c r="HC155" s="251"/>
      <c r="HD155" s="251"/>
      <c r="HE155" s="251"/>
      <c r="HF155" s="251"/>
      <c r="HG155" s="251"/>
      <c r="HH155" s="251"/>
      <c r="HI155" s="251"/>
      <c r="HJ155" s="251"/>
      <c r="HK155" s="251"/>
      <c r="HL155" s="251"/>
      <c r="HM155" s="251"/>
      <c r="HN155" s="251"/>
      <c r="HO155" s="251"/>
      <c r="HP155" s="251"/>
      <c r="HQ155" s="251"/>
      <c r="HR155" s="251"/>
      <c r="HS155" s="251"/>
      <c r="HT155" s="251"/>
      <c r="HU155" s="251"/>
      <c r="HV155" s="251"/>
      <c r="HW155" s="251"/>
      <c r="HX155" s="251"/>
      <c r="HY155" s="251"/>
      <c r="HZ155" s="251"/>
      <c r="IA155" s="251"/>
      <c r="IB155" s="251"/>
      <c r="IC155" s="251"/>
      <c r="ID155" s="251"/>
      <c r="IE155" s="251"/>
      <c r="IF155" s="251"/>
      <c r="IG155" s="251"/>
      <c r="IH155" s="251"/>
      <c r="II155" s="251"/>
      <c r="IJ155" s="251"/>
      <c r="IK155" s="251"/>
      <c r="IL155" s="251"/>
      <c r="IM155" s="251"/>
      <c r="IN155" s="251"/>
      <c r="IO155" s="251"/>
      <c r="IP155" s="251"/>
      <c r="IQ155" s="251"/>
      <c r="IR155" s="251"/>
      <c r="IS155" s="251"/>
      <c r="IT155" s="251"/>
      <c r="IU155" s="251"/>
      <c r="IV155" s="251"/>
      <c r="IW155" s="251"/>
      <c r="IX155" s="251"/>
      <c r="IY155" s="251"/>
      <c r="IZ155" s="251"/>
      <c r="JA155" s="251"/>
      <c r="JB155" s="251"/>
      <c r="JC155" s="251"/>
      <c r="JD155" s="251"/>
      <c r="JE155" s="251"/>
      <c r="JF155" s="251"/>
      <c r="JG155" s="251"/>
      <c r="JH155" s="251"/>
      <c r="JI155" s="251"/>
      <c r="JJ155" s="251"/>
      <c r="JK155" s="251"/>
      <c r="JL155" s="251"/>
      <c r="JM155" s="92" t="s">
        <v>321</v>
      </c>
      <c r="JN155" s="251"/>
      <c r="JO155" s="251"/>
      <c r="JP155" s="251"/>
      <c r="JQ155" s="251"/>
      <c r="JR155" s="251"/>
      <c r="JS155" s="251"/>
      <c r="JT155" s="251"/>
      <c r="JU155" s="251"/>
      <c r="JV155" s="251"/>
      <c r="JW155" s="251"/>
      <c r="JX155" s="251"/>
      <c r="JY155" s="251"/>
      <c r="JZ155" s="251"/>
      <c r="KA155" s="251"/>
      <c r="KB155" s="251"/>
      <c r="KC155" s="251"/>
      <c r="KD155" s="251"/>
      <c r="KE155" s="251"/>
      <c r="KF155" s="251"/>
      <c r="KG155" s="251"/>
      <c r="KH155" s="251"/>
      <c r="KI155" s="251"/>
      <c r="KJ155" s="251"/>
      <c r="KK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H155" s="251"/>
      <c r="LI155" s="251"/>
      <c r="LJ155" s="251"/>
      <c r="LK155" s="251"/>
      <c r="LL155" s="251"/>
      <c r="LM155" s="251"/>
      <c r="LN155" s="251"/>
      <c r="LO155" s="251"/>
      <c r="LP155" s="251"/>
      <c r="LQ155" s="251"/>
      <c r="LR155" s="251"/>
      <c r="LS155" s="251"/>
      <c r="LT155" s="251"/>
      <c r="LU155" s="251"/>
      <c r="LV155" s="251"/>
      <c r="LW155" s="251"/>
      <c r="LX155" s="251"/>
      <c r="LY155" s="251"/>
      <c r="LZ155" s="251"/>
      <c r="MA155" s="251"/>
      <c r="MB155" s="251"/>
      <c r="MC155" s="251"/>
      <c r="MD155" s="251"/>
      <c r="ME155" s="251"/>
      <c r="MF155" s="251"/>
      <c r="MG155" s="251"/>
      <c r="MH155" s="251"/>
      <c r="MI155" s="251"/>
      <c r="MJ155" s="251"/>
      <c r="MK155" s="251"/>
      <c r="ML155" s="251"/>
      <c r="MM155" s="251"/>
      <c r="MN155" s="251"/>
      <c r="MO155" s="251"/>
      <c r="MP155" s="251"/>
      <c r="MQ155" s="251"/>
      <c r="MR155" s="251"/>
      <c r="MS155" s="251"/>
      <c r="MT155" s="251"/>
      <c r="MU155" s="251"/>
      <c r="MV155" s="251"/>
      <c r="MW155" s="251"/>
      <c r="MX155" s="251"/>
      <c r="MY155" s="251"/>
      <c r="MZ155" s="251"/>
      <c r="NA155" s="251"/>
      <c r="NB155" s="251"/>
      <c r="NC155" s="251"/>
      <c r="ND155" s="251"/>
      <c r="NE155" s="251"/>
      <c r="NF155" s="251"/>
      <c r="NG155" s="251"/>
      <c r="NH155" s="251"/>
      <c r="NI155" s="251"/>
      <c r="NJ155" s="251"/>
      <c r="NK155" s="251"/>
      <c r="NL155" s="251"/>
      <c r="NM155" s="251"/>
      <c r="NN155" s="251"/>
      <c r="NO155" s="251"/>
      <c r="NP155" s="251"/>
      <c r="NQ155" s="251"/>
      <c r="NR155" s="251"/>
      <c r="NS155" s="251"/>
      <c r="NT155" s="251"/>
      <c r="NU155" s="251"/>
      <c r="NV155" s="251"/>
      <c r="NW155" s="251"/>
      <c r="NX155" s="251"/>
      <c r="NY155" s="251"/>
      <c r="NZ155" s="251"/>
      <c r="OA155" s="251"/>
      <c r="OB155" s="251"/>
      <c r="OC155" s="251"/>
      <c r="OD155" s="251"/>
      <c r="OE155" s="251"/>
      <c r="OF155" s="251"/>
      <c r="OG155" s="251"/>
      <c r="OH155" s="251"/>
      <c r="OI155" s="251"/>
      <c r="OJ155" s="251"/>
      <c r="OK155" s="251"/>
      <c r="OL155" s="251"/>
      <c r="OM155" s="251"/>
      <c r="ON155" s="251"/>
      <c r="OO155" s="251"/>
      <c r="OP155" s="251"/>
      <c r="OQ155" s="251"/>
      <c r="OR155" s="251"/>
      <c r="OS155" s="251"/>
      <c r="OT155" s="251"/>
      <c r="OU155" s="251"/>
      <c r="OV155" s="251"/>
      <c r="OW155" s="251"/>
      <c r="OX155" s="251"/>
      <c r="OY155" s="251"/>
      <c r="OZ155" s="251"/>
      <c r="PA155" s="251"/>
      <c r="PB155" s="251"/>
      <c r="PC155" s="251"/>
      <c r="PD155" s="251"/>
      <c r="PE155" s="251"/>
      <c r="PF155" s="251"/>
      <c r="PG155" s="251"/>
      <c r="PH155" s="251"/>
      <c r="PI155" s="251"/>
      <c r="PJ155" s="251"/>
      <c r="PK155" s="251"/>
      <c r="PL155" s="251"/>
      <c r="PM155" s="251"/>
      <c r="PN155" s="251"/>
      <c r="PO155" s="251"/>
      <c r="PP155" s="251"/>
      <c r="PQ155" s="251"/>
      <c r="PR155" s="251"/>
      <c r="PS155" s="251"/>
      <c r="PT155" s="251"/>
      <c r="PU155" s="251"/>
      <c r="PV155" s="251"/>
      <c r="PW155" s="251"/>
      <c r="PX155" s="251"/>
      <c r="PY155" s="251"/>
      <c r="PZ155" s="251"/>
      <c r="QA155" s="251"/>
      <c r="QB155" s="251"/>
      <c r="QC155" s="251"/>
      <c r="QD155" s="251"/>
      <c r="QE155" s="251"/>
      <c r="QF155" s="251"/>
      <c r="QG155" s="251"/>
      <c r="QH155" s="251"/>
      <c r="QI155" s="251"/>
      <c r="QJ155" s="251"/>
      <c r="QK155" s="251"/>
      <c r="QL155" s="251"/>
      <c r="QM155" s="251"/>
      <c r="QN155" s="251"/>
      <c r="QO155" s="251"/>
      <c r="QP155" s="251"/>
      <c r="QQ155" s="251"/>
      <c r="QR155" s="251"/>
      <c r="QS155" s="251"/>
      <c r="QT155" s="251"/>
      <c r="QU155" s="251"/>
      <c r="QV155" s="251"/>
      <c r="QW155" s="251"/>
      <c r="QX155" s="251"/>
      <c r="QY155" s="251"/>
      <c r="QZ155" s="251"/>
      <c r="RA155" s="251"/>
      <c r="RB155" s="251"/>
      <c r="RC155" s="251"/>
      <c r="RD155" s="251"/>
      <c r="RE155" s="251"/>
      <c r="RF155" s="251"/>
      <c r="RG155" s="251"/>
      <c r="RH155" s="251"/>
      <c r="RI155" s="251"/>
      <c r="RJ155" s="251"/>
      <c r="RK155" s="251"/>
      <c r="RL155" s="251"/>
      <c r="RM155" s="251"/>
      <c r="RN155" s="251"/>
      <c r="RO155" s="251"/>
      <c r="RP155" s="251"/>
      <c r="RQ155" s="251"/>
      <c r="RR155" s="251"/>
      <c r="RS155" s="251"/>
      <c r="RT155" s="251"/>
      <c r="RU155" s="251"/>
      <c r="RV155" s="251"/>
      <c r="RW155" s="251"/>
      <c r="RX155" s="251"/>
      <c r="RY155" s="251"/>
      <c r="RZ155" s="251"/>
      <c r="SA155" s="251"/>
      <c r="SB155" s="251"/>
      <c r="SC155" s="251"/>
      <c r="SD155" s="251"/>
      <c r="SE155" s="251"/>
      <c r="SF155" s="251"/>
      <c r="SG155" s="251"/>
      <c r="SH155" s="251"/>
      <c r="SI155" s="251"/>
      <c r="SJ155" s="251"/>
      <c r="SK155" s="251"/>
      <c r="SL155" s="251"/>
      <c r="SM155" s="251"/>
      <c r="SN155" s="251"/>
      <c r="SO155" s="251"/>
      <c r="SP155" s="251"/>
      <c r="SQ155" s="251"/>
      <c r="SR155" s="251"/>
      <c r="SS155" s="251"/>
      <c r="ST155" s="251"/>
      <c r="SU155" s="251"/>
      <c r="SV155" s="251"/>
      <c r="SW155" s="251"/>
      <c r="SX155" s="251"/>
      <c r="SY155" s="251"/>
      <c r="SZ155" s="251"/>
      <c r="TA155" s="251"/>
      <c r="TB155" s="251"/>
      <c r="TC155" s="251"/>
      <c r="TD155" s="251"/>
      <c r="TE155" s="251"/>
      <c r="TF155" s="251"/>
      <c r="TG155" s="251"/>
      <c r="TH155" s="251"/>
      <c r="TI155" s="251"/>
      <c r="TJ155" s="251"/>
      <c r="TK155" s="251"/>
      <c r="TL155" s="251"/>
      <c r="TM155" s="251"/>
      <c r="TN155" s="251"/>
      <c r="TO155" s="251"/>
      <c r="TP155" s="251"/>
      <c r="TQ155" s="251"/>
      <c r="TR155" s="251"/>
      <c r="TS155" s="251"/>
      <c r="TT155" s="251"/>
      <c r="TU155" s="251"/>
      <c r="TV155" s="251"/>
      <c r="TW155" s="251"/>
      <c r="TX155" s="251"/>
      <c r="TY155" s="251"/>
      <c r="TZ155" s="251"/>
      <c r="UA155" s="251"/>
      <c r="UB155" s="251"/>
      <c r="UC155" s="251"/>
      <c r="UD155" s="251"/>
      <c r="UE155" s="251"/>
      <c r="UF155" s="251"/>
      <c r="UG155" s="251"/>
      <c r="UH155" s="251"/>
      <c r="UI155" s="251"/>
      <c r="UJ155" s="251"/>
      <c r="UK155" s="251"/>
      <c r="UL155" s="251"/>
      <c r="UM155" s="251"/>
      <c r="UN155" s="251"/>
      <c r="UO155" s="251"/>
      <c r="UP155" s="251"/>
      <c r="UQ155" s="251"/>
      <c r="UR155" s="251"/>
      <c r="US155" s="251"/>
      <c r="UT155" s="251"/>
      <c r="UU155" s="251"/>
      <c r="UV155" s="251"/>
      <c r="UW155" s="251"/>
      <c r="UX155" s="251"/>
      <c r="UY155" s="251"/>
      <c r="UZ155" s="251"/>
      <c r="VA155" s="251"/>
      <c r="VB155" s="251"/>
      <c r="VC155" s="251"/>
      <c r="VD155" s="251"/>
      <c r="VE155" s="251"/>
      <c r="VF155" s="251"/>
      <c r="VG155" s="251"/>
      <c r="VH155" s="251"/>
      <c r="VI155" s="251"/>
      <c r="VJ155" s="251"/>
      <c r="VK155" s="251"/>
      <c r="VL155" s="251"/>
      <c r="VM155" s="251"/>
      <c r="VN155" s="251"/>
      <c r="VO155" s="251"/>
      <c r="VP155" s="251"/>
      <c r="VQ155" s="251"/>
      <c r="VR155" s="251"/>
      <c r="VS155" s="251"/>
      <c r="VT155" s="251"/>
      <c r="VU155" s="251"/>
      <c r="VV155" s="251"/>
      <c r="VW155" s="251"/>
      <c r="VX155" s="251"/>
      <c r="VY155" s="251"/>
      <c r="VZ155" s="251"/>
      <c r="WA155" s="251"/>
      <c r="WB155" s="251"/>
      <c r="WC155" s="251"/>
      <c r="WD155" s="251"/>
      <c r="WE155" s="251"/>
      <c r="WF155" s="251"/>
      <c r="WG155" s="251"/>
      <c r="WH155" s="251"/>
      <c r="WI155" s="251"/>
      <c r="WJ155" s="251"/>
      <c r="WK155" s="251"/>
      <c r="WL155" s="251"/>
      <c r="WM155" s="251"/>
      <c r="WN155" s="251"/>
      <c r="WO155" s="251"/>
      <c r="WP155" s="251"/>
      <c r="WQ155" s="251"/>
      <c r="WR155" s="251"/>
      <c r="WS155" s="251"/>
      <c r="WT155" s="251"/>
      <c r="WU155" s="251"/>
      <c r="WV155" s="251"/>
      <c r="WW155" s="251"/>
      <c r="WX155" s="251"/>
      <c r="WY155" s="251"/>
      <c r="WZ155" s="251"/>
      <c r="XA155" s="251"/>
      <c r="XB155" s="251"/>
      <c r="XC155" s="251"/>
      <c r="XD155" s="251"/>
      <c r="XE155" s="251"/>
      <c r="XF155" s="251"/>
      <c r="XG155" s="251"/>
      <c r="XH155" s="251"/>
      <c r="XI155" s="251"/>
      <c r="XJ155" s="251"/>
      <c r="XK155" s="251"/>
      <c r="XL155" s="251"/>
      <c r="XM155" s="251"/>
      <c r="XN155" s="251"/>
      <c r="XO155" s="251"/>
      <c r="XP155" s="251"/>
      <c r="XQ155" s="251"/>
      <c r="XR155" s="251"/>
      <c r="XS155" s="251"/>
      <c r="XT155" s="251"/>
      <c r="XU155" s="251"/>
      <c r="XV155" s="251"/>
      <c r="XW155" s="251"/>
      <c r="XX155" s="251"/>
      <c r="XY155" s="251"/>
      <c r="XZ155" s="251"/>
      <c r="YA155" s="251"/>
      <c r="YB155" s="251"/>
      <c r="YC155" s="251"/>
      <c r="YD155" s="251"/>
      <c r="YE155" s="251"/>
      <c r="YF155" s="251"/>
      <c r="YG155" s="251"/>
      <c r="YH155" s="251"/>
      <c r="YI155" s="251"/>
      <c r="YJ155" s="251"/>
      <c r="YK155" s="251"/>
      <c r="YL155" s="251"/>
      <c r="YM155" s="251"/>
      <c r="YN155" s="251"/>
      <c r="YO155" s="251"/>
      <c r="YP155" s="251"/>
      <c r="YQ155" s="251"/>
      <c r="YR155" s="251"/>
      <c r="YS155" s="251"/>
      <c r="YT155" s="251"/>
      <c r="YU155" s="251"/>
      <c r="YV155" s="251"/>
      <c r="YW155" s="251"/>
      <c r="YX155" s="251"/>
      <c r="YY155" s="251"/>
      <c r="YZ155" s="251"/>
      <c r="ZA155" s="251"/>
      <c r="ZB155" s="251"/>
      <c r="ZC155" s="251"/>
      <c r="ZD155" s="251"/>
      <c r="ZE155" s="251"/>
      <c r="ZF155" s="251"/>
      <c r="ZG155" s="251"/>
      <c r="ZH155" s="251"/>
      <c r="ZI155" s="251"/>
      <c r="ZJ155" s="251"/>
      <c r="ZK155" s="251"/>
      <c r="ZL155" s="251"/>
      <c r="ZM155" s="251"/>
      <c r="ZN155" s="251"/>
      <c r="ZO155" s="251"/>
      <c r="ZP155" s="251"/>
      <c r="ZQ155" s="251"/>
      <c r="ZR155" s="251"/>
      <c r="ZS155" s="251"/>
      <c r="ZT155" s="251"/>
      <c r="ZU155" s="251"/>
      <c r="ZV155" s="251"/>
      <c r="ZW155" s="251"/>
      <c r="ZX155" s="251"/>
      <c r="ZY155" s="251"/>
      <c r="ZZ155" s="251"/>
      <c r="AAA155" s="251"/>
      <c r="AAB155" s="251"/>
      <c r="AAC155" s="251"/>
      <c r="AAD155" s="251"/>
      <c r="AAE155" s="251"/>
      <c r="AAF155" s="251"/>
      <c r="AAG155" s="251"/>
      <c r="AAH155" s="251"/>
      <c r="AAI155" s="251"/>
      <c r="AAJ155" s="251"/>
      <c r="AAK155" s="251"/>
      <c r="AAL155" s="251"/>
      <c r="AAM155" s="251"/>
      <c r="AAN155" s="251"/>
      <c r="AAO155" s="251"/>
      <c r="AAP155" s="251"/>
      <c r="AAQ155" s="251"/>
      <c r="AAR155" s="251"/>
      <c r="AAS155" s="251"/>
      <c r="AAT155" s="251"/>
      <c r="AAU155" s="251"/>
      <c r="AAV155" s="251"/>
      <c r="AAW155" s="251"/>
      <c r="AAX155" s="251"/>
      <c r="AAY155" s="251"/>
      <c r="AAZ155" s="251"/>
      <c r="ABA155" s="251"/>
      <c r="ABB155" s="251"/>
      <c r="ABC155" s="251"/>
      <c r="ABD155" s="251"/>
      <c r="ABE155" s="251"/>
      <c r="ABF155" s="251"/>
      <c r="ABG155" s="251"/>
      <c r="ABH155" s="251"/>
      <c r="ABI155" s="251"/>
      <c r="ABJ155" s="251"/>
      <c r="ABK155" s="251"/>
      <c r="ABL155" s="251"/>
      <c r="ABM155" s="251"/>
      <c r="ABN155" s="251"/>
      <c r="ABO155" s="251"/>
      <c r="ABP155" s="251"/>
      <c r="ABQ155" s="251"/>
      <c r="ABR155" s="251"/>
      <c r="ABS155" s="251"/>
      <c r="ABT155" s="251"/>
      <c r="ABU155" s="251"/>
      <c r="ABV155" s="251"/>
      <c r="ABW155" s="251"/>
      <c r="ABX155" s="251"/>
      <c r="ABY155" s="251"/>
      <c r="ABZ155" s="251"/>
      <c r="ACA155" s="251"/>
      <c r="ACB155" s="251"/>
      <c r="ACC155" s="251"/>
      <c r="ACD155" s="251"/>
      <c r="ACE155" s="251"/>
      <c r="ACF155" s="251"/>
      <c r="ACG155" s="251"/>
      <c r="ACH155" s="251"/>
      <c r="ACI155" s="251"/>
      <c r="ACJ155" s="251"/>
      <c r="ACK155" s="251"/>
      <c r="ACL155" s="251"/>
      <c r="ACM155" s="251"/>
      <c r="ACN155" s="251"/>
      <c r="ACO155" s="251"/>
      <c r="ACP155" s="251"/>
      <c r="ACQ155" s="251"/>
      <c r="ACR155" s="251"/>
      <c r="ACS155" s="251"/>
      <c r="ACT155" s="251"/>
      <c r="ACU155" s="251"/>
      <c r="ACV155" s="251"/>
      <c r="ACW155" s="251"/>
      <c r="ACX155" s="251"/>
      <c r="ACY155" s="251"/>
      <c r="ACZ155" s="251"/>
      <c r="ADA155" s="251"/>
      <c r="ADB155" s="251"/>
      <c r="ADC155" s="251"/>
      <c r="ADD155" s="251"/>
      <c r="ADE155" s="251"/>
      <c r="ADF155" s="251"/>
      <c r="ADG155" s="251"/>
      <c r="ADH155" s="251"/>
      <c r="ADI155" s="251"/>
      <c r="ADJ155" s="251"/>
      <c r="ADK155" s="251"/>
      <c r="ADL155" s="251"/>
      <c r="ADM155" s="251"/>
      <c r="ADN155" s="251"/>
      <c r="ADO155" s="251"/>
      <c r="ADP155" s="251"/>
      <c r="ADQ155" s="251"/>
      <c r="ADR155" s="251"/>
      <c r="ADS155" s="251"/>
      <c r="ADT155" s="251"/>
      <c r="ADU155" s="251"/>
      <c r="ADV155" s="251"/>
      <c r="ADW155" s="251"/>
      <c r="ADX155" s="251"/>
      <c r="ADY155" s="251"/>
      <c r="ADZ155" s="251"/>
      <c r="AEA155" s="251"/>
      <c r="AEB155" s="251"/>
      <c r="AEC155" s="251"/>
      <c r="AED155" s="251"/>
      <c r="AEE155" s="251"/>
      <c r="AEF155" s="251"/>
      <c r="AEG155" s="251"/>
      <c r="AEH155" s="251"/>
      <c r="AEI155" s="251"/>
      <c r="AEJ155" s="251"/>
      <c r="AEK155" s="251"/>
      <c r="AEL155" s="251"/>
      <c r="AEM155" s="251"/>
      <c r="AEN155" s="251"/>
      <c r="AEO155" s="251"/>
      <c r="AEP155" s="251"/>
      <c r="AEQ155" s="251"/>
      <c r="AER155" s="251"/>
      <c r="AES155" s="251"/>
      <c r="AET155" s="251"/>
      <c r="AEU155" s="251"/>
      <c r="AEV155" s="251"/>
      <c r="AEW155" s="251"/>
      <c r="AEX155" s="251"/>
      <c r="AEY155" s="251"/>
      <c r="AEZ155" s="251"/>
      <c r="AFA155" s="251"/>
      <c r="AFB155" s="251"/>
      <c r="AFC155" s="251"/>
      <c r="AFD155" s="251"/>
      <c r="AFE155" s="251"/>
      <c r="AFF155" s="251"/>
      <c r="AFG155" s="251"/>
      <c r="AFH155" s="251"/>
      <c r="AFI155" s="251"/>
      <c r="AFJ155" s="251"/>
      <c r="AFK155" s="251"/>
      <c r="AFL155" s="251"/>
      <c r="AFM155" s="251"/>
      <c r="AFN155" s="251"/>
      <c r="AFO155" s="251"/>
      <c r="AFP155" s="251"/>
      <c r="AFQ155" s="251"/>
      <c r="AFR155" s="251"/>
      <c r="AFS155" s="251"/>
      <c r="AFT155" s="251"/>
      <c r="AFU155" s="251"/>
      <c r="AFV155" s="251"/>
      <c r="AFW155" s="251"/>
      <c r="AFX155" s="251"/>
      <c r="AFY155" s="251"/>
      <c r="AFZ155" s="251"/>
      <c r="AGA155" s="251"/>
      <c r="AGB155" s="251"/>
      <c r="AGC155" s="251"/>
      <c r="AGD155" s="251"/>
      <c r="AGE155" s="251"/>
      <c r="AGF155" s="251"/>
      <c r="AGG155" s="251"/>
      <c r="AGH155" s="251"/>
      <c r="AGI155" s="251"/>
      <c r="AGJ155" s="251"/>
      <c r="AGK155" s="251"/>
      <c r="AGL155" s="251"/>
      <c r="AGM155" s="251"/>
      <c r="AGN155" s="251"/>
      <c r="AGO155" s="251"/>
      <c r="AGP155" s="251"/>
      <c r="AGQ155" s="251"/>
      <c r="AGR155" s="251"/>
      <c r="AGS155" s="251"/>
      <c r="AGT155" s="251"/>
      <c r="AGU155" s="251"/>
      <c r="AGV155" s="251"/>
      <c r="AGW155" s="251"/>
      <c r="AGX155" s="251"/>
      <c r="AGY155" s="251"/>
      <c r="AGZ155" s="251"/>
      <c r="AHA155" s="251"/>
      <c r="AHB155" s="251"/>
      <c r="AHC155" s="251"/>
      <c r="AHD155" s="251"/>
      <c r="AHE155" s="251"/>
      <c r="AHF155" s="251"/>
      <c r="AHG155" s="251"/>
      <c r="AHH155" s="251"/>
      <c r="AHI155" s="251"/>
      <c r="AHJ155" s="251"/>
      <c r="AHK155" s="251"/>
      <c r="AHL155" s="251"/>
      <c r="AHM155" s="251"/>
      <c r="AHN155" s="251"/>
      <c r="AHO155" s="251"/>
      <c r="AHP155" s="251"/>
      <c r="AHQ155" s="251"/>
      <c r="AHR155" s="251"/>
      <c r="AHS155" s="251"/>
      <c r="AHT155" s="251"/>
      <c r="AHU155" s="251"/>
      <c r="AHV155" s="251"/>
      <c r="AHW155" s="251"/>
      <c r="AHX155" s="251"/>
      <c r="AHY155" s="251"/>
      <c r="AHZ155" s="251"/>
      <c r="AIA155" s="251"/>
      <c r="AIB155" s="251"/>
      <c r="AIC155" s="251"/>
      <c r="AID155" s="251"/>
      <c r="AIE155" s="251"/>
      <c r="AIF155" s="251"/>
      <c r="AIG155" s="251"/>
      <c r="AIH155" s="251"/>
      <c r="AII155" s="251"/>
      <c r="AIJ155" s="251"/>
      <c r="AIK155" s="251"/>
      <c r="AIL155" s="251"/>
      <c r="AIM155" s="251"/>
      <c r="AIN155" s="251"/>
      <c r="AIO155" s="251"/>
      <c r="AIP155" s="251"/>
      <c r="AIQ155" s="251"/>
      <c r="AIR155" s="251"/>
      <c r="AIS155" s="251"/>
      <c r="AIT155" s="251"/>
      <c r="AIU155" s="251"/>
      <c r="AIV155" s="251"/>
      <c r="AIW155" s="251"/>
      <c r="AIX155" s="251"/>
      <c r="AIY155" s="251"/>
      <c r="AIZ155" s="251"/>
      <c r="AJA155" s="251"/>
      <c r="AJB155" s="251"/>
      <c r="AJC155" s="251"/>
      <c r="AJD155" s="251"/>
      <c r="AJE155" s="251"/>
      <c r="AJF155" s="251"/>
      <c r="AJG155" s="251"/>
      <c r="AJH155" s="251"/>
      <c r="AJI155" s="251"/>
      <c r="AJJ155" s="251"/>
      <c r="AJK155" s="251"/>
      <c r="AJL155" s="251"/>
      <c r="AJM155" s="251"/>
      <c r="AJN155" s="251"/>
      <c r="AJO155" s="251"/>
      <c r="AJP155" s="251"/>
      <c r="AJQ155" s="251"/>
      <c r="AJR155" s="251"/>
      <c r="AJS155" s="251"/>
      <c r="AJT155" s="251"/>
      <c r="AJU155" s="251"/>
      <c r="AJV155" s="251"/>
      <c r="AJW155" s="251"/>
      <c r="AJX155" s="251"/>
      <c r="AJY155" s="251"/>
      <c r="AJZ155" s="251"/>
      <c r="AKA155" s="251"/>
      <c r="AKB155" s="251"/>
      <c r="AKC155" s="251"/>
      <c r="AKD155" s="251"/>
      <c r="AKE155" s="251"/>
      <c r="AKF155" s="251"/>
      <c r="AKG155" s="251"/>
      <c r="AKH155" s="251"/>
      <c r="AKI155" s="251"/>
      <c r="AKJ155" s="251"/>
      <c r="AKK155" s="251"/>
      <c r="AKL155" s="251"/>
      <c r="AKM155" s="251"/>
      <c r="AKN155" s="251"/>
      <c r="AKO155" s="251"/>
      <c r="AKP155" s="251"/>
      <c r="AKQ155" s="251"/>
      <c r="AKR155" s="251"/>
      <c r="AKS155" s="251"/>
      <c r="AKT155" s="251"/>
      <c r="AKU155" s="251"/>
      <c r="AKV155" s="251"/>
      <c r="AKW155" s="251"/>
      <c r="AKX155" s="251"/>
      <c r="AKY155" s="251"/>
      <c r="AKZ155" s="251"/>
      <c r="ALA155" s="251"/>
      <c r="ALB155" s="251"/>
      <c r="ALC155" s="251"/>
      <c r="ALD155" s="251"/>
      <c r="ALE155" s="251"/>
      <c r="ALF155" s="251"/>
      <c r="ALG155" s="251"/>
      <c r="ALH155" s="251"/>
      <c r="ALI155" s="251"/>
      <c r="ALJ155" s="251"/>
      <c r="ALK155" s="251"/>
      <c r="ALL155" s="251"/>
      <c r="ALM155" s="251"/>
      <c r="ALN155" s="251"/>
      <c r="ALO155" s="251"/>
      <c r="ALP155" s="251"/>
      <c r="ALQ155" s="251"/>
      <c r="ALR155" s="251"/>
      <c r="ALS155" s="251"/>
      <c r="ALT155" s="251"/>
      <c r="ALU155" s="251"/>
      <c r="ALV155" s="251"/>
      <c r="ALW155" s="251"/>
      <c r="ALX155" s="251"/>
      <c r="ALY155" s="251"/>
      <c r="ALZ155" s="251"/>
      <c r="AMA155" s="251"/>
      <c r="AMB155" s="251"/>
      <c r="AMC155" s="251"/>
      <c r="AMD155" s="251"/>
      <c r="AME155" s="251"/>
      <c r="AMF155" s="251"/>
      <c r="AMG155" s="251"/>
      <c r="AMH155" s="251"/>
      <c r="AMI155" s="251"/>
      <c r="AMJ155" s="251"/>
      <c r="AMK155" s="251"/>
      <c r="AML155" s="251"/>
      <c r="AMM155" s="251"/>
      <c r="AMN155" s="251"/>
      <c r="AMO155" s="251"/>
      <c r="AMP155" s="251"/>
      <c r="AMQ155" s="251"/>
      <c r="AMR155" s="251"/>
      <c r="AMS155" s="251"/>
      <c r="AMT155" s="251"/>
      <c r="AMU155" s="251"/>
      <c r="AMV155" s="251"/>
      <c r="AMW155" s="251"/>
      <c r="AMX155" s="251"/>
      <c r="AMY155" s="251"/>
      <c r="AMZ155" s="251"/>
      <c r="ANA155" s="251"/>
      <c r="ANB155" s="251"/>
      <c r="ANC155" s="251"/>
      <c r="AND155" s="251"/>
      <c r="ANE155" s="251"/>
      <c r="ANF155" s="251"/>
      <c r="ANG155" s="251"/>
      <c r="ANH155" s="251"/>
      <c r="ANI155" s="251"/>
      <c r="ANJ155" s="251"/>
      <c r="ANK155" s="251"/>
      <c r="ANL155" s="251"/>
      <c r="ANM155" s="251"/>
      <c r="ANN155" s="251"/>
      <c r="ANO155" s="251"/>
      <c r="ANP155" s="251"/>
      <c r="ANQ155" s="251"/>
      <c r="ANR155" s="251"/>
      <c r="ANS155" s="251"/>
      <c r="ANT155" s="251"/>
      <c r="ANU155" s="251"/>
      <c r="ANV155" s="251"/>
      <c r="ANW155" s="251"/>
      <c r="ANX155" s="251"/>
      <c r="ANY155" s="251"/>
      <c r="ANZ155" s="251"/>
      <c r="AOA155" s="251"/>
      <c r="AOB155" s="251"/>
      <c r="AOC155" s="251"/>
      <c r="AOD155" s="251"/>
      <c r="AOE155" s="251"/>
      <c r="AOF155" s="251"/>
      <c r="AOG155" s="251"/>
      <c r="AOH155" s="251"/>
      <c r="AOI155" s="251"/>
      <c r="AOJ155" s="251"/>
      <c r="AOK155" s="251"/>
      <c r="AOL155" s="251"/>
      <c r="AOM155" s="251"/>
      <c r="AON155" s="251"/>
      <c r="AOO155" s="251"/>
      <c r="AOP155" s="251"/>
      <c r="AOQ155" s="251"/>
      <c r="AOR155" s="251"/>
      <c r="AOS155" s="251"/>
      <c r="AOT155" s="251"/>
      <c r="AOU155" s="251"/>
      <c r="AOV155" s="251"/>
      <c r="AOW155" s="251"/>
      <c r="AOX155" s="251"/>
      <c r="AOY155" s="251"/>
      <c r="AOZ155" s="251"/>
      <c r="APA155" s="251"/>
      <c r="APB155" s="251"/>
      <c r="APC155" s="251"/>
      <c r="APD155" s="251"/>
      <c r="APE155" s="251"/>
      <c r="APF155" s="251"/>
      <c r="APG155" s="251"/>
      <c r="APH155" s="251"/>
      <c r="API155" s="251"/>
      <c r="APJ155" s="251"/>
      <c r="APK155" s="251"/>
      <c r="APL155" s="251"/>
      <c r="APM155" s="251"/>
      <c r="APN155" s="251"/>
      <c r="APO155" s="251"/>
      <c r="APP155" s="251"/>
      <c r="APQ155" s="251"/>
      <c r="APR155" s="251"/>
      <c r="APS155" s="251"/>
      <c r="APT155" s="251"/>
      <c r="APU155" s="251"/>
      <c r="APV155" s="251"/>
      <c r="APW155" s="251"/>
      <c r="APX155" s="251"/>
      <c r="APY155" s="251"/>
      <c r="APZ155" s="251"/>
      <c r="AQA155" s="251"/>
      <c r="AQB155" s="251"/>
      <c r="AQC155" s="251"/>
      <c r="AQD155" s="251"/>
      <c r="AQE155" s="251"/>
      <c r="AQF155" s="251"/>
      <c r="AQG155" s="251"/>
      <c r="AQH155" s="251"/>
      <c r="AQI155" s="251"/>
      <c r="AQJ155" s="251"/>
      <c r="AQK155" s="251"/>
      <c r="AQL155" s="251"/>
      <c r="AQM155" s="251"/>
      <c r="AQN155" s="251"/>
      <c r="AQO155" s="251"/>
      <c r="AQP155" s="251"/>
      <c r="AQQ155" s="251"/>
      <c r="AQR155" s="251"/>
      <c r="AQS155" s="251"/>
      <c r="AQT155" s="251"/>
      <c r="AQU155" s="251"/>
      <c r="AQV155" s="251"/>
      <c r="AQW155" s="251"/>
      <c r="AQX155" s="251"/>
      <c r="AQY155" s="251"/>
      <c r="AQZ155" s="251"/>
      <c r="ARA155" s="251"/>
      <c r="ARB155" s="251"/>
      <c r="ARC155" s="251"/>
      <c r="ARD155" s="251"/>
      <c r="ARE155" s="251"/>
      <c r="ARF155" s="251"/>
      <c r="ARG155" s="251"/>
      <c r="ARH155" s="251"/>
      <c r="ARI155" s="251"/>
      <c r="ARJ155" s="251"/>
      <c r="ARK155" s="251"/>
      <c r="ARL155" s="251"/>
      <c r="ARM155" s="251"/>
      <c r="ARN155" s="251"/>
      <c r="ARO155" s="251"/>
      <c r="ARP155" s="251"/>
      <c r="ARQ155" s="251"/>
      <c r="ARR155" s="251"/>
      <c r="ARS155" s="251"/>
      <c r="ART155" s="251"/>
      <c r="ARU155" s="251"/>
      <c r="ARV155" s="251"/>
      <c r="ARW155" s="251"/>
      <c r="ARX155" s="251"/>
      <c r="ARY155" s="251"/>
      <c r="ARZ155" s="251"/>
      <c r="ASA155" s="251"/>
      <c r="ASB155" s="251"/>
      <c r="ASC155" s="251"/>
      <c r="ASD155" s="251"/>
      <c r="ASE155" s="251"/>
      <c r="ASF155" s="251"/>
      <c r="ASG155" s="251"/>
      <c r="ASH155" s="251"/>
      <c r="ASI155" s="251"/>
      <c r="ASJ155" s="251"/>
      <c r="ASK155" s="251"/>
      <c r="ASL155" s="251"/>
      <c r="ASM155" s="251"/>
      <c r="ASN155" s="251"/>
      <c r="ASO155" s="251"/>
      <c r="ASP155" s="251"/>
      <c r="ASQ155" s="251"/>
      <c r="ASR155" s="251"/>
      <c r="ASS155" s="251"/>
      <c r="AST155" s="251"/>
      <c r="ASU155" s="251"/>
      <c r="ASV155" s="251"/>
      <c r="ASW155" s="251"/>
      <c r="ASX155" s="251"/>
      <c r="ASY155" s="251"/>
      <c r="ASZ155" s="251"/>
      <c r="ATA155" s="251"/>
      <c r="ATB155" s="251"/>
      <c r="ATC155" s="251"/>
      <c r="ATD155" s="251"/>
      <c r="ATE155" s="251"/>
      <c r="ATF155" s="251"/>
      <c r="ATG155" s="251"/>
      <c r="ATH155" s="251"/>
      <c r="ATI155" s="251"/>
      <c r="ATJ155" s="251"/>
      <c r="ATK155" s="251"/>
      <c r="ATL155" s="251"/>
      <c r="ATM155" s="251"/>
      <c r="ATN155" s="251"/>
      <c r="ATO155" s="251"/>
      <c r="ATP155" s="251"/>
      <c r="ATQ155" s="251"/>
      <c r="ATR155" s="251"/>
      <c r="ATS155" s="251"/>
      <c r="ATT155" s="251"/>
      <c r="ATU155" s="251"/>
      <c r="ATV155" s="251"/>
      <c r="ATW155" s="251"/>
      <c r="ATX155" s="251"/>
      <c r="ATY155" s="251"/>
      <c r="ATZ155" s="251"/>
      <c r="AUA155" s="251"/>
      <c r="AUB155" s="251"/>
      <c r="AUC155" s="251"/>
      <c r="AUD155" s="251"/>
      <c r="AUE155" s="251"/>
      <c r="AUF155" s="251"/>
      <c r="AUG155" s="251"/>
      <c r="AUH155" s="251"/>
      <c r="AUI155" s="251"/>
      <c r="AUJ155" s="251"/>
      <c r="AUK155" s="251"/>
      <c r="AUL155" s="251"/>
      <c r="AUM155" s="251"/>
      <c r="AUN155" s="251"/>
      <c r="AUO155" s="251"/>
      <c r="AUP155" s="251"/>
      <c r="AUQ155" s="251"/>
      <c r="AUR155" s="251"/>
      <c r="AUS155" s="251"/>
      <c r="AUT155" s="251"/>
      <c r="AUU155" s="251"/>
      <c r="AUV155" s="251"/>
      <c r="AUW155" s="251"/>
      <c r="AUX155" s="251"/>
      <c r="AUY155" s="251"/>
      <c r="AUZ155" s="251"/>
      <c r="AVA155" s="251"/>
      <c r="AVB155" s="251"/>
      <c r="AVC155" s="251"/>
      <c r="AVD155" s="251"/>
      <c r="AVE155" s="251"/>
      <c r="AVF155" s="251"/>
      <c r="AVG155" s="251"/>
      <c r="AVH155" s="251"/>
      <c r="AVI155" s="251"/>
      <c r="AVJ155" s="251"/>
      <c r="AVK155" s="251"/>
      <c r="AVL155" s="251"/>
      <c r="AVM155" s="251"/>
      <c r="AVN155" s="251"/>
      <c r="AVO155" s="251"/>
      <c r="AVP155" s="251"/>
      <c r="AVQ155" s="251"/>
      <c r="AVR155" s="251"/>
      <c r="AVS155" s="251"/>
      <c r="AVT155" s="251"/>
      <c r="AVU155" s="251"/>
      <c r="AVV155" s="251"/>
      <c r="AVW155" s="251"/>
      <c r="AVX155" s="251"/>
      <c r="AVY155" s="251"/>
      <c r="AVZ155" s="251"/>
      <c r="AWA155" s="251"/>
      <c r="AWB155" s="251"/>
      <c r="AWC155" s="251"/>
      <c r="AWD155" s="251"/>
      <c r="AWE155" s="251"/>
      <c r="AWF155" s="251"/>
      <c r="AWG155" s="251"/>
      <c r="AWH155" s="251"/>
      <c r="AWI155" s="251"/>
      <c r="AWJ155" s="251"/>
      <c r="AWK155" s="251"/>
      <c r="AWL155" s="251"/>
      <c r="AWM155" s="251"/>
      <c r="AWN155" s="251"/>
      <c r="AWO155" s="251"/>
      <c r="AWP155" s="251"/>
      <c r="AWQ155" s="251"/>
      <c r="AWR155" s="251"/>
      <c r="AWS155" s="251"/>
      <c r="AWT155" s="251"/>
      <c r="AWU155" s="251"/>
      <c r="AWV155" s="251"/>
      <c r="AWW155" s="251"/>
      <c r="AWX155" s="251"/>
      <c r="AWY155" s="251"/>
      <c r="AWZ155" s="251"/>
      <c r="AXA155" s="251"/>
      <c r="AXB155" s="251"/>
      <c r="AXC155" s="251"/>
      <c r="AXD155" s="251"/>
      <c r="AXE155" s="251"/>
      <c r="AXF155" s="251"/>
      <c r="AXG155" s="251"/>
      <c r="AXH155" s="251"/>
      <c r="AXI155" s="251"/>
      <c r="AXJ155" s="251"/>
      <c r="AXK155" s="251"/>
      <c r="AXL155" s="251"/>
      <c r="AXM155" s="251"/>
      <c r="AXN155" s="251"/>
      <c r="AXO155" s="251"/>
      <c r="AXP155" s="251"/>
      <c r="AXQ155" s="251"/>
      <c r="AXR155" s="251"/>
      <c r="AXS155" s="251"/>
      <c r="AXT155" s="251"/>
      <c r="AXU155" s="251"/>
      <c r="AXV155" s="251"/>
      <c r="AXW155" s="251"/>
      <c r="AXX155" s="251"/>
      <c r="AXY155" s="251"/>
      <c r="AXZ155" s="251"/>
      <c r="AYA155" s="251"/>
      <c r="AYB155" s="251"/>
      <c r="AYC155" s="251"/>
      <c r="AYD155" s="251"/>
      <c r="AYE155" s="251"/>
      <c r="AYF155" s="251"/>
      <c r="AYG155" s="251"/>
      <c r="AYH155" s="251"/>
      <c r="AYI155" s="251"/>
      <c r="AYJ155" s="251"/>
      <c r="AYK155" s="251"/>
      <c r="AYL155" s="251"/>
      <c r="AYM155" s="251"/>
      <c r="AYN155" s="251"/>
      <c r="AYO155" s="251"/>
      <c r="AYP155" s="251"/>
      <c r="AYQ155" s="251"/>
      <c r="AYR155" s="251"/>
      <c r="AYS155" s="251"/>
      <c r="AYT155" s="251"/>
      <c r="AYU155" s="251"/>
      <c r="AYV155" s="251"/>
      <c r="AYW155" s="251"/>
      <c r="AYX155" s="251"/>
      <c r="AYY155" s="251"/>
      <c r="AYZ155" s="251"/>
      <c r="AZA155" s="251"/>
      <c r="AZB155" s="251"/>
      <c r="AZC155" s="251"/>
      <c r="AZD155" s="251"/>
      <c r="AZE155" s="251"/>
      <c r="AZF155" s="251"/>
      <c r="AZG155" s="251"/>
      <c r="AZH155" s="251"/>
      <c r="AZI155" s="251"/>
      <c r="AZJ155" s="251"/>
      <c r="AZK155" s="251"/>
      <c r="AZL155" s="251"/>
      <c r="AZM155" s="251"/>
      <c r="AZN155" s="251"/>
      <c r="AZO155" s="251"/>
      <c r="AZP155" s="251"/>
      <c r="AZQ155" s="251"/>
      <c r="AZR155" s="251"/>
      <c r="AZS155" s="251"/>
      <c r="AZT155" s="251"/>
      <c r="AZU155" s="251"/>
      <c r="AZV155" s="251"/>
      <c r="AZW155" s="251"/>
      <c r="AZX155" s="251"/>
      <c r="AZY155" s="251"/>
      <c r="AZZ155" s="251"/>
      <c r="BAA155" s="251"/>
      <c r="BAB155" s="251"/>
      <c r="BAC155" s="251"/>
      <c r="BAD155" s="251"/>
      <c r="BAE155" s="251"/>
      <c r="BAF155" s="251"/>
      <c r="BAG155" s="251"/>
      <c r="BAH155" s="251"/>
      <c r="BAI155" s="251"/>
      <c r="BAJ155" s="251"/>
      <c r="BAK155" s="251"/>
      <c r="BAL155" s="251"/>
      <c r="BAM155" s="251"/>
      <c r="BAN155" s="251"/>
      <c r="BAO155" s="251"/>
      <c r="BAP155" s="251"/>
      <c r="BAQ155" s="251"/>
      <c r="BAR155" s="251"/>
      <c r="BAS155" s="251"/>
      <c r="BAT155" s="251"/>
      <c r="BAU155" s="251"/>
      <c r="BAV155" s="251"/>
      <c r="BAW155" s="251"/>
      <c r="BAX155" s="251"/>
      <c r="BAY155" s="251"/>
      <c r="BAZ155" s="251"/>
      <c r="BBA155" s="251"/>
      <c r="BBB155" s="251"/>
      <c r="BBC155" s="251"/>
      <c r="BBD155" s="251"/>
      <c r="BBE155" s="251"/>
      <c r="BBF155" s="251"/>
      <c r="BBG155" s="251"/>
      <c r="BBH155" s="251"/>
      <c r="BBI155" s="251"/>
      <c r="BBJ155" s="251"/>
      <c r="BBK155" s="251"/>
      <c r="BBL155" s="251"/>
      <c r="BBM155" s="251"/>
      <c r="BBN155" s="251"/>
      <c r="BBO155" s="251"/>
      <c r="BBP155" s="251"/>
      <c r="BBQ155" s="251"/>
      <c r="BBR155" s="251"/>
      <c r="BBS155" s="251"/>
      <c r="BBT155" s="251"/>
      <c r="BBU155" s="251"/>
      <c r="BBV155" s="251"/>
      <c r="BBW155" s="251"/>
      <c r="BBX155" s="251"/>
      <c r="BBY155" s="251"/>
      <c r="BBZ155" s="251"/>
      <c r="BCA155" s="251"/>
      <c r="BCB155" s="251"/>
      <c r="BCC155" s="251"/>
      <c r="BCD155" s="251"/>
      <c r="BCE155" s="251"/>
      <c r="BCF155" s="251"/>
      <c r="BCG155" s="251"/>
      <c r="BCH155" s="251"/>
      <c r="BCI155" s="251"/>
      <c r="BCJ155" s="251"/>
      <c r="BCK155" s="251"/>
      <c r="BCL155" s="251"/>
      <c r="BCM155" s="251"/>
      <c r="BCN155" s="251"/>
      <c r="BCO155" s="251"/>
      <c r="BCP155" s="251"/>
      <c r="BCQ155" s="251"/>
      <c r="BCR155" s="251"/>
      <c r="BCS155" s="251"/>
      <c r="BCT155" s="251"/>
      <c r="BCU155" s="251"/>
      <c r="BCV155" s="251"/>
      <c r="BCW155" s="251"/>
      <c r="BCX155" s="251"/>
      <c r="BCY155" s="251"/>
      <c r="BCZ155" s="251"/>
      <c r="BDA155" s="251"/>
      <c r="BDB155" s="251"/>
      <c r="BDC155" s="251"/>
      <c r="BDD155" s="251"/>
      <c r="BDE155" s="251"/>
      <c r="BDF155" s="251"/>
      <c r="BDG155" s="251"/>
      <c r="BDH155" s="251"/>
      <c r="BDI155" s="251"/>
      <c r="BDJ155" s="251"/>
      <c r="BDK155" s="251"/>
      <c r="BDL155" s="251"/>
      <c r="BDM155" s="251"/>
      <c r="BDN155" s="251"/>
      <c r="BDO155" s="251"/>
      <c r="BDP155" s="251"/>
      <c r="BDQ155" s="251"/>
      <c r="BDR155" s="251"/>
      <c r="BDS155" s="251"/>
      <c r="BDT155" s="251"/>
      <c r="BDU155" s="251"/>
      <c r="BDV155" s="251"/>
      <c r="BDW155" s="251"/>
      <c r="BDX155" s="251"/>
      <c r="BDY155" s="251"/>
      <c r="BDZ155" s="251"/>
      <c r="BEA155" s="251"/>
      <c r="BEB155" s="251"/>
      <c r="BEC155" s="251"/>
      <c r="BED155" s="251"/>
      <c r="BEE155" s="251"/>
      <c r="BEF155" s="251"/>
      <c r="BEG155" s="251"/>
      <c r="BEH155" s="251"/>
      <c r="BEI155" s="251"/>
      <c r="BEJ155" s="251"/>
      <c r="BEK155" s="251"/>
      <c r="BEL155" s="251"/>
      <c r="BEM155" s="251"/>
      <c r="BEN155" s="251"/>
      <c r="BEO155" s="251"/>
      <c r="BEP155" s="251"/>
      <c r="BEQ155" s="251"/>
      <c r="BER155" s="251"/>
      <c r="BES155" s="251"/>
      <c r="BET155" s="251"/>
      <c r="BEU155" s="251"/>
      <c r="BEV155" s="251"/>
      <c r="BEW155" s="251"/>
      <c r="BEX155" s="251"/>
      <c r="BEY155" s="251"/>
      <c r="BEZ155" s="251"/>
      <c r="BFA155" s="251"/>
      <c r="BFB155" s="251"/>
      <c r="BFC155" s="251"/>
      <c r="BFD155" s="251"/>
      <c r="BFE155" s="251"/>
      <c r="BFF155" s="251"/>
      <c r="BFG155" s="251"/>
      <c r="BFH155" s="251"/>
      <c r="BFI155" s="251"/>
      <c r="BFJ155" s="251"/>
      <c r="BFK155" s="251"/>
      <c r="BFL155" s="251"/>
      <c r="BFM155" s="251"/>
      <c r="BFN155" s="251"/>
      <c r="BFO155" s="251"/>
      <c r="BFP155" s="251"/>
      <c r="BFQ155" s="251"/>
      <c r="BFR155" s="251"/>
      <c r="BFS155" s="251"/>
      <c r="BFT155" s="251"/>
      <c r="BFU155" s="251"/>
      <c r="BFV155" s="251"/>
      <c r="BFW155" s="251"/>
      <c r="BFX155" s="251"/>
      <c r="BFY155" s="251"/>
      <c r="BFZ155" s="251"/>
      <c r="BGA155" s="251"/>
      <c r="BGB155" s="251"/>
      <c r="BGC155" s="251"/>
      <c r="BGD155" s="251"/>
      <c r="BGE155" s="251"/>
      <c r="BGF155" s="251"/>
      <c r="BGG155" s="251"/>
      <c r="BGH155" s="251"/>
      <c r="BGI155" s="251"/>
      <c r="BGJ155" s="251"/>
      <c r="BGK155" s="251"/>
      <c r="BGL155" s="251"/>
      <c r="BGM155" s="251"/>
      <c r="BGN155" s="251"/>
      <c r="BGO155" s="251"/>
      <c r="BGP155" s="251"/>
      <c r="BGQ155" s="251"/>
      <c r="BGR155" s="251"/>
      <c r="BGS155" s="251"/>
      <c r="BGT155" s="251"/>
      <c r="BGU155" s="251"/>
      <c r="BGV155" s="251"/>
      <c r="BGW155" s="251"/>
      <c r="BGX155" s="251"/>
      <c r="BGY155" s="251"/>
      <c r="BGZ155" s="251"/>
      <c r="BHA155" s="251"/>
      <c r="BHB155" s="251"/>
      <c r="BHC155" s="251"/>
      <c r="BHD155" s="251"/>
      <c r="BHE155" s="251"/>
      <c r="BHF155" s="251"/>
      <c r="BHG155" s="251"/>
      <c r="BHH155" s="251"/>
      <c r="BHI155" s="251"/>
      <c r="BHJ155" s="251"/>
      <c r="BHK155" s="251"/>
      <c r="BHL155" s="251"/>
      <c r="BHM155" s="251"/>
      <c r="BHN155" s="251"/>
      <c r="BHO155" s="251"/>
      <c r="BHP155" s="251"/>
      <c r="BHQ155" s="251"/>
      <c r="BHR155" s="251"/>
      <c r="BHS155" s="251"/>
      <c r="BHT155" s="251"/>
      <c r="BHU155" s="251"/>
      <c r="BHV155" s="251"/>
      <c r="BHW155" s="251"/>
      <c r="BHX155" s="251"/>
      <c r="BHY155" s="251"/>
      <c r="BHZ155" s="251"/>
      <c r="BIA155" s="251"/>
      <c r="BIB155" s="251"/>
      <c r="BIC155" s="251"/>
      <c r="BID155" s="251"/>
      <c r="BIE155" s="251"/>
      <c r="BIF155" s="251"/>
      <c r="BIG155" s="251"/>
      <c r="BIH155" s="251"/>
      <c r="BII155" s="251"/>
      <c r="BIJ155" s="251"/>
      <c r="BIK155" s="251"/>
      <c r="BIL155" s="251"/>
      <c r="BIM155" s="251"/>
      <c r="BIN155" s="251"/>
      <c r="BIO155" s="251"/>
      <c r="BIP155" s="251"/>
      <c r="BIQ155" s="251"/>
      <c r="BIR155" s="251"/>
      <c r="BIS155" s="251"/>
      <c r="BIT155" s="251"/>
      <c r="BIU155" s="251"/>
      <c r="BIV155" s="251"/>
      <c r="BIW155" s="251"/>
      <c r="BIX155" s="251"/>
      <c r="BIY155" s="251"/>
      <c r="BIZ155" s="251"/>
      <c r="BJA155" s="251"/>
      <c r="BJB155" s="251"/>
      <c r="BJC155" s="251"/>
      <c r="BJD155" s="251"/>
      <c r="BJE155" s="251"/>
      <c r="BJF155" s="251"/>
      <c r="BJG155" s="251"/>
      <c r="BJH155" s="251"/>
      <c r="BJI155" s="251"/>
      <c r="BJJ155" s="251"/>
      <c r="BJK155" s="251"/>
      <c r="BJL155" s="251"/>
      <c r="BJM155" s="251"/>
      <c r="BJN155" s="251"/>
      <c r="BJO155" s="251"/>
      <c r="BJP155" s="251"/>
      <c r="BJQ155" s="251"/>
      <c r="BJR155" s="251"/>
      <c r="BJS155" s="251"/>
      <c r="BJT155" s="251"/>
      <c r="BJU155" s="251"/>
      <c r="BJV155" s="251"/>
      <c r="BJW155" s="251"/>
      <c r="BJX155" s="251"/>
      <c r="BJY155" s="251"/>
      <c r="BJZ155" s="251"/>
      <c r="BKA155" s="251"/>
      <c r="BKB155" s="251"/>
      <c r="BKC155" s="251"/>
      <c r="BKD155" s="251"/>
      <c r="BKE155" s="251"/>
      <c r="BKF155" s="251"/>
      <c r="BKG155" s="251"/>
      <c r="BKH155" s="251"/>
      <c r="BKI155" s="251"/>
      <c r="BKJ155" s="251"/>
      <c r="BKK155" s="251"/>
      <c r="BKL155" s="251"/>
      <c r="BKM155" s="251"/>
      <c r="BKN155" s="251"/>
      <c r="BKO155" s="251"/>
      <c r="BKP155" s="251"/>
      <c r="BKQ155" s="251"/>
      <c r="BKR155" s="251"/>
      <c r="BKS155" s="251"/>
      <c r="BKT155" s="251"/>
      <c r="BKU155" s="251"/>
      <c r="BKV155" s="251"/>
      <c r="BKW155" s="251"/>
      <c r="BKX155" s="251"/>
      <c r="BKY155" s="251"/>
      <c r="BKZ155" s="251"/>
      <c r="BLA155" s="251"/>
      <c r="BLB155" s="251"/>
      <c r="BLC155" s="251"/>
      <c r="BLD155" s="251"/>
      <c r="BLE155" s="251"/>
      <c r="BLF155" s="251"/>
      <c r="BLG155" s="251"/>
      <c r="BLH155" s="251"/>
      <c r="BLI155" s="251"/>
      <c r="BLJ155" s="251"/>
      <c r="BLK155" s="251"/>
      <c r="BLL155" s="251"/>
      <c r="BLM155" s="251"/>
      <c r="BLN155" s="251"/>
      <c r="BLO155" s="251"/>
      <c r="BLP155" s="251"/>
      <c r="BLQ155" s="251"/>
      <c r="BLR155" s="251"/>
      <c r="BLS155" s="251"/>
      <c r="BLT155" s="251"/>
      <c r="BLU155" s="251"/>
      <c r="BLV155" s="251"/>
      <c r="BLW155" s="251"/>
      <c r="BLX155" s="251"/>
      <c r="BLY155" s="251"/>
      <c r="BLZ155" s="251"/>
      <c r="BMA155" s="251"/>
      <c r="BMB155" s="251"/>
      <c r="BMC155" s="251"/>
      <c r="BMD155" s="251"/>
      <c r="BME155" s="251"/>
      <c r="BMF155" s="251"/>
      <c r="BMG155" s="251"/>
      <c r="BMH155" s="251"/>
      <c r="BMI155" s="251"/>
      <c r="BMJ155" s="251"/>
      <c r="BMK155" s="251"/>
      <c r="BML155" s="251"/>
      <c r="BMM155" s="251"/>
      <c r="BMN155" s="251"/>
      <c r="BMO155" s="251"/>
      <c r="BMP155" s="251"/>
      <c r="BMQ155" s="251"/>
      <c r="BMR155" s="251"/>
      <c r="BMS155" s="251"/>
      <c r="BMT155" s="251"/>
      <c r="BMU155" s="251"/>
      <c r="BMV155" s="251"/>
      <c r="BMW155" s="251"/>
      <c r="BMX155" s="251"/>
      <c r="BMY155" s="251"/>
      <c r="BMZ155" s="251"/>
      <c r="BNA155" s="251"/>
      <c r="BNB155" s="251"/>
      <c r="BNC155" s="251"/>
      <c r="BND155" s="251"/>
      <c r="BNE155" s="251"/>
      <c r="BNF155" s="251"/>
      <c r="BNG155" s="251"/>
      <c r="BNH155" s="251"/>
      <c r="BNI155" s="251"/>
      <c r="BNJ155" s="251"/>
      <c r="BNK155" s="251"/>
      <c r="BNL155" s="251"/>
      <c r="BNM155" s="251"/>
      <c r="BNN155" s="251"/>
      <c r="BNO155" s="251"/>
      <c r="BNP155" s="251"/>
      <c r="BNQ155" s="251"/>
      <c r="BNR155" s="251"/>
      <c r="BNS155" s="251"/>
      <c r="BNT155" s="251"/>
      <c r="BNU155" s="251"/>
      <c r="BNV155" s="251"/>
      <c r="BNW155" s="251"/>
      <c r="BNX155" s="251"/>
      <c r="BNY155" s="251"/>
      <c r="BNZ155" s="251"/>
      <c r="BOA155" s="251"/>
      <c r="BOB155" s="251"/>
      <c r="BOC155" s="251"/>
      <c r="BOD155" s="251"/>
      <c r="BOE155" s="251"/>
      <c r="BOF155" s="251"/>
      <c r="BOG155" s="251"/>
      <c r="BOH155" s="251"/>
      <c r="BOI155" s="251"/>
      <c r="BOJ155" s="251"/>
      <c r="BOK155" s="251"/>
      <c r="BOL155" s="251"/>
      <c r="BOM155" s="251"/>
      <c r="BON155" s="251"/>
      <c r="BOO155" s="251"/>
      <c r="BOP155" s="251"/>
      <c r="BOQ155" s="251"/>
      <c r="BOR155" s="251"/>
      <c r="BOS155" s="251"/>
      <c r="BOT155" s="251"/>
      <c r="BOU155" s="251"/>
      <c r="BOV155" s="251"/>
      <c r="BOW155" s="251"/>
      <c r="BOX155" s="251"/>
      <c r="BOY155" s="251"/>
      <c r="BOZ155" s="251"/>
      <c r="BPA155" s="251"/>
      <c r="BPB155" s="251"/>
      <c r="BPC155" s="251"/>
      <c r="BPD155" s="251"/>
      <c r="BPE155" s="251"/>
      <c r="BPF155" s="251"/>
      <c r="BPG155" s="251"/>
      <c r="BPH155" s="251"/>
      <c r="BPI155" s="251"/>
      <c r="BPJ155" s="251"/>
      <c r="BPK155" s="251"/>
      <c r="BPL155" s="251"/>
      <c r="BPM155" s="251"/>
      <c r="BPN155" s="251"/>
      <c r="BPO155" s="251"/>
      <c r="BPP155" s="251"/>
      <c r="BPQ155" s="251"/>
      <c r="BPR155" s="251"/>
      <c r="BPS155" s="251"/>
      <c r="BPT155" s="251"/>
      <c r="BPU155" s="251"/>
      <c r="BPV155" s="251"/>
      <c r="BPW155" s="251"/>
      <c r="BPX155" s="251"/>
      <c r="BPY155" s="251"/>
      <c r="BPZ155" s="251"/>
      <c r="BQA155" s="251"/>
      <c r="BQB155" s="251"/>
      <c r="BQC155" s="251"/>
      <c r="BQD155" s="251"/>
      <c r="BQE155" s="251"/>
      <c r="BQF155" s="251"/>
      <c r="BQG155" s="251"/>
      <c r="BQH155" s="251"/>
      <c r="BQI155" s="251"/>
      <c r="BQJ155" s="251"/>
      <c r="BQK155" s="251"/>
      <c r="BQL155" s="251"/>
      <c r="BQM155" s="251"/>
      <c r="BQN155" s="251"/>
      <c r="BQO155" s="251"/>
      <c r="BQP155" s="251"/>
      <c r="BQQ155" s="251"/>
      <c r="BQR155" s="251"/>
      <c r="BQS155" s="251"/>
      <c r="BQT155" s="251"/>
      <c r="BQU155" s="251"/>
      <c r="BQV155" s="251"/>
      <c r="BQW155" s="251"/>
      <c r="BQX155" s="251"/>
      <c r="BQY155" s="251"/>
      <c r="BQZ155" s="251"/>
      <c r="BRA155" s="251"/>
      <c r="BRB155" s="251"/>
      <c r="BRC155" s="251"/>
      <c r="BRD155" s="251"/>
      <c r="BRE155" s="251"/>
      <c r="BRF155" s="251"/>
      <c r="BRG155" s="251"/>
      <c r="BRH155" s="251"/>
      <c r="BRI155" s="251"/>
      <c r="BRJ155" s="251"/>
      <c r="BRK155" s="251"/>
      <c r="BRL155" s="251"/>
      <c r="BRM155" s="251"/>
      <c r="BRN155" s="251"/>
      <c r="BRO155" s="251"/>
      <c r="BRP155" s="251"/>
      <c r="BRQ155" s="251"/>
      <c r="BRR155" s="251"/>
      <c r="BRS155" s="251"/>
      <c r="BRT155" s="251"/>
      <c r="BRU155" s="251"/>
      <c r="BRV155" s="251"/>
      <c r="BRW155" s="251"/>
      <c r="BRX155" s="251"/>
      <c r="BRY155" s="251"/>
      <c r="BRZ155" s="251"/>
      <c r="BSA155" s="251"/>
      <c r="BSB155" s="251"/>
      <c r="BSC155" s="251"/>
      <c r="BSD155" s="251"/>
      <c r="BSE155" s="251"/>
      <c r="BSF155" s="251"/>
      <c r="BSG155" s="251"/>
      <c r="BSH155" s="251"/>
      <c r="BSI155" s="251"/>
      <c r="BSJ155" s="251"/>
      <c r="BSK155" s="251"/>
      <c r="BSL155" s="251"/>
      <c r="BSM155" s="251"/>
      <c r="BSN155" s="251"/>
      <c r="BSO155" s="251"/>
      <c r="BSP155" s="251"/>
      <c r="BSQ155" s="251"/>
      <c r="BSR155" s="251"/>
      <c r="BSS155" s="251"/>
      <c r="BST155" s="251"/>
      <c r="BSU155" s="251"/>
      <c r="BSV155" s="251"/>
      <c r="BSW155" s="251"/>
      <c r="BSX155" s="251"/>
      <c r="BSY155" s="251"/>
      <c r="BSZ155" s="251"/>
      <c r="BTA155" s="251"/>
      <c r="BTB155" s="251"/>
      <c r="BTC155" s="251"/>
      <c r="BTD155" s="251"/>
      <c r="BTE155" s="251"/>
      <c r="BTF155" s="251"/>
      <c r="BTG155" s="251"/>
      <c r="BTH155" s="251"/>
      <c r="BTI155" s="251"/>
      <c r="BTJ155" s="251"/>
      <c r="BTK155" s="251"/>
      <c r="BTL155" s="251"/>
      <c r="BTM155" s="251"/>
      <c r="BTN155" s="251"/>
      <c r="BTO155" s="251"/>
      <c r="BTP155" s="251"/>
      <c r="BTQ155" s="251"/>
      <c r="BTR155" s="251"/>
      <c r="BTS155" s="251"/>
      <c r="BTT155" s="251"/>
      <c r="BTU155" s="251"/>
      <c r="BTV155" s="251"/>
      <c r="BTW155" s="251"/>
      <c r="BTX155" s="251"/>
      <c r="BTY155" s="251"/>
      <c r="BTZ155" s="251"/>
      <c r="BUA155" s="251"/>
      <c r="BUB155" s="251"/>
      <c r="BUC155" s="251"/>
      <c r="BUD155" s="251"/>
      <c r="BUE155" s="251"/>
      <c r="BUF155" s="251"/>
      <c r="BUG155" s="251"/>
      <c r="BUH155" s="251"/>
      <c r="BUI155" s="251"/>
      <c r="BUJ155" s="251"/>
      <c r="BUK155" s="251"/>
      <c r="BUL155" s="251"/>
      <c r="BUM155" s="251"/>
      <c r="BUN155" s="251"/>
      <c r="BUO155" s="251"/>
      <c r="BUP155" s="251"/>
      <c r="BUQ155" s="251"/>
      <c r="BUR155" s="251"/>
      <c r="BUS155" s="251"/>
      <c r="BUT155" s="251"/>
      <c r="BUU155" s="251"/>
      <c r="BUV155" s="251"/>
      <c r="BUW155" s="251"/>
      <c r="BUX155" s="251"/>
      <c r="BUY155" s="251"/>
      <c r="BUZ155" s="251"/>
      <c r="BVA155" s="251"/>
      <c r="BVB155" s="251"/>
      <c r="BVC155" s="251"/>
      <c r="BVD155" s="251"/>
      <c r="BVE155" s="251"/>
      <c r="BVF155" s="251"/>
      <c r="BVG155" s="251"/>
      <c r="BVH155" s="251"/>
      <c r="BVI155" s="251"/>
      <c r="BVJ155" s="251"/>
      <c r="BVK155" s="251"/>
      <c r="BVL155" s="251"/>
      <c r="BVM155" s="251"/>
      <c r="BVN155" s="251"/>
      <c r="BVO155" s="251"/>
      <c r="BVP155" s="251"/>
      <c r="BVQ155" s="251"/>
      <c r="BVR155" s="251"/>
      <c r="BVS155" s="251"/>
      <c r="BVT155" s="251"/>
      <c r="BVU155" s="251"/>
      <c r="BVV155" s="251"/>
      <c r="BVW155" s="251"/>
      <c r="BVX155" s="251"/>
      <c r="BVY155" s="251"/>
      <c r="BVZ155" s="251"/>
      <c r="BWA155" s="251"/>
      <c r="BWB155" s="251"/>
      <c r="BWC155" s="251"/>
      <c r="BWD155" s="251"/>
      <c r="BWE155" s="251"/>
      <c r="BWF155" s="251"/>
      <c r="BWG155" s="251"/>
      <c r="BWH155" s="251"/>
      <c r="BWI155" s="251"/>
      <c r="BWJ155" s="251"/>
      <c r="BWK155" s="251"/>
      <c r="BWL155" s="251"/>
      <c r="BWM155" s="251"/>
      <c r="BWN155" s="251"/>
      <c r="BWO155" s="251"/>
      <c r="BWP155" s="251"/>
      <c r="BWQ155" s="251"/>
      <c r="BWR155" s="251"/>
      <c r="BWS155" s="251"/>
      <c r="BWT155" s="251"/>
      <c r="BWU155" s="251"/>
      <c r="BWV155" s="251"/>
      <c r="BWW155" s="251"/>
      <c r="BWX155" s="251"/>
      <c r="BWY155" s="251"/>
      <c r="BWZ155" s="251"/>
      <c r="BXA155" s="251"/>
      <c r="BXB155" s="251"/>
      <c r="BXC155" s="251"/>
      <c r="BXD155" s="251"/>
      <c r="BXE155" s="251"/>
      <c r="BXF155" s="251"/>
      <c r="BXG155" s="251"/>
      <c r="BXH155" s="251"/>
      <c r="BXI155" s="251"/>
      <c r="BXJ155" s="251"/>
      <c r="BXK155" s="251"/>
      <c r="BXL155" s="251"/>
      <c r="BXM155" s="251"/>
      <c r="BXN155" s="251"/>
      <c r="BXO155" s="251"/>
      <c r="BXP155" s="251"/>
      <c r="BXQ155" s="251"/>
      <c r="BXR155" s="251"/>
      <c r="BXS155" s="251"/>
      <c r="BXT155" s="251"/>
      <c r="BXU155" s="251"/>
      <c r="BXV155" s="251"/>
      <c r="BXW155" s="251"/>
      <c r="BXX155" s="251"/>
      <c r="BXY155" s="251"/>
      <c r="BXZ155" s="251"/>
      <c r="BYA155" s="251"/>
      <c r="BYB155" s="251"/>
      <c r="BYC155" s="251"/>
      <c r="BYD155" s="251"/>
      <c r="BYE155" s="251"/>
      <c r="BYF155" s="251"/>
      <c r="BYG155" s="251"/>
      <c r="BYH155" s="251"/>
      <c r="BYI155" s="251"/>
      <c r="BYJ155" s="251"/>
      <c r="BYK155" s="251"/>
      <c r="BYL155" s="251"/>
      <c r="BYM155" s="251"/>
      <c r="BYN155" s="251"/>
      <c r="BYO155" s="251"/>
      <c r="BYP155" s="251"/>
      <c r="BYQ155" s="251"/>
      <c r="BYR155" s="251"/>
      <c r="BYS155" s="251"/>
      <c r="BYT155" s="251"/>
      <c r="BYU155" s="251"/>
      <c r="BYV155" s="251"/>
      <c r="BYW155" s="251"/>
      <c r="BYX155" s="251"/>
      <c r="BYY155" s="251"/>
      <c r="BYZ155" s="251"/>
      <c r="BZA155" s="251"/>
      <c r="BZB155" s="251"/>
      <c r="BZC155" s="251"/>
      <c r="BZD155" s="251"/>
      <c r="BZE155" s="251"/>
      <c r="BZF155" s="251"/>
      <c r="BZG155" s="251"/>
      <c r="BZH155" s="251"/>
      <c r="BZI155" s="251"/>
      <c r="BZJ155" s="251"/>
      <c r="BZK155" s="251"/>
      <c r="BZL155" s="251"/>
      <c r="BZM155" s="251"/>
      <c r="BZN155" s="251"/>
      <c r="BZO155" s="251"/>
      <c r="BZP155" s="251"/>
      <c r="BZQ155" s="251"/>
      <c r="BZR155" s="251"/>
      <c r="BZS155" s="251"/>
      <c r="BZT155" s="251"/>
      <c r="BZU155" s="251"/>
      <c r="BZV155" s="251"/>
      <c r="BZW155" s="251"/>
      <c r="BZX155" s="251"/>
      <c r="BZY155" s="251"/>
      <c r="BZZ155" s="251"/>
      <c r="CAA155" s="251"/>
      <c r="CAB155" s="251"/>
      <c r="CAC155" s="251"/>
      <c r="CAD155" s="251"/>
      <c r="CAE155" s="251"/>
      <c r="CAF155" s="251"/>
      <c r="CAG155" s="251"/>
      <c r="CAH155" s="251"/>
      <c r="CAI155" s="251"/>
      <c r="CAJ155" s="251"/>
      <c r="CAK155" s="251"/>
      <c r="CAL155" s="251"/>
      <c r="CAM155" s="251"/>
      <c r="CAN155" s="251"/>
      <c r="CAO155" s="251"/>
      <c r="CAP155" s="251"/>
      <c r="CAQ155" s="251"/>
      <c r="CAR155" s="251"/>
      <c r="CAS155" s="251"/>
      <c r="CAT155" s="251"/>
      <c r="CAU155" s="251"/>
      <c r="CAV155" s="251"/>
      <c r="CAW155" s="251"/>
      <c r="CAX155" s="251"/>
      <c r="CAY155" s="251"/>
      <c r="CAZ155" s="251"/>
      <c r="CBA155" s="251"/>
      <c r="CBB155" s="251"/>
      <c r="CBC155" s="251"/>
      <c r="CBD155" s="251"/>
      <c r="CBE155" s="251"/>
      <c r="CBF155" s="251"/>
      <c r="CBG155" s="251"/>
      <c r="CBH155" s="251"/>
      <c r="CBI155" s="251"/>
      <c r="CBJ155" s="251"/>
      <c r="CBK155" s="251"/>
      <c r="CBL155" s="251"/>
      <c r="CBM155" s="251"/>
      <c r="CBN155" s="251"/>
      <c r="CBO155" s="251"/>
      <c r="CBP155" s="251"/>
      <c r="CBQ155" s="251"/>
      <c r="CBR155" s="251"/>
      <c r="CBS155" s="251"/>
      <c r="CBT155" s="251"/>
      <c r="CBU155" s="251"/>
      <c r="CBV155" s="251"/>
      <c r="CBW155" s="251"/>
      <c r="CBX155" s="251"/>
      <c r="CBY155" s="251"/>
      <c r="CBZ155" s="251"/>
      <c r="CCA155" s="251"/>
      <c r="CCB155" s="251"/>
      <c r="CCC155" s="251"/>
      <c r="CCD155" s="251"/>
      <c r="CCE155" s="251"/>
      <c r="CCF155" s="251"/>
      <c r="CCG155" s="251"/>
      <c r="CCH155" s="251"/>
      <c r="CCI155" s="251"/>
      <c r="CCJ155" s="251"/>
      <c r="CCK155" s="251"/>
      <c r="CCL155" s="251"/>
      <c r="CCM155" s="251"/>
      <c r="CCN155" s="251"/>
      <c r="CCO155" s="251"/>
      <c r="CCP155" s="251"/>
      <c r="CCQ155" s="251"/>
      <c r="CCR155" s="251"/>
      <c r="CCS155" s="251"/>
      <c r="CCT155" s="251"/>
      <c r="CCU155" s="251"/>
      <c r="CCV155" s="251"/>
      <c r="CCW155" s="251"/>
      <c r="CCX155" s="251"/>
      <c r="CCY155" s="251"/>
      <c r="CCZ155" s="251"/>
      <c r="CDA155" s="251"/>
      <c r="CDB155" s="251"/>
      <c r="CDC155" s="251"/>
      <c r="CDD155" s="251"/>
      <c r="CDE155" s="251"/>
      <c r="CDF155" s="251"/>
      <c r="CDG155" s="251"/>
      <c r="CDH155" s="251"/>
      <c r="CDI155" s="251"/>
      <c r="CDJ155" s="251"/>
      <c r="CDK155" s="251"/>
      <c r="CDL155" s="251"/>
      <c r="CDM155" s="251"/>
      <c r="CDN155" s="251"/>
      <c r="CDO155" s="251"/>
      <c r="CDP155" s="251"/>
      <c r="CDQ155" s="251"/>
      <c r="CDR155" s="251"/>
      <c r="CDS155" s="251"/>
      <c r="CDT155" s="251"/>
      <c r="CDU155" s="251"/>
      <c r="CDV155" s="251"/>
      <c r="CDW155" s="251"/>
      <c r="CDX155" s="251"/>
      <c r="CDY155" s="251"/>
      <c r="CDZ155" s="251"/>
      <c r="CEA155" s="251"/>
      <c r="CEB155" s="251"/>
      <c r="CEC155" s="251"/>
      <c r="CED155" s="251"/>
      <c r="CEE155" s="251"/>
      <c r="CEF155" s="251"/>
      <c r="CEG155" s="251"/>
      <c r="CEH155" s="251"/>
      <c r="CEI155" s="251"/>
      <c r="CEJ155" s="251"/>
      <c r="CEK155" s="251"/>
      <c r="CEL155" s="251"/>
      <c r="CEM155" s="251"/>
      <c r="CEN155" s="251"/>
      <c r="CEO155" s="251"/>
      <c r="CEP155" s="251"/>
      <c r="CEQ155" s="251"/>
      <c r="CER155" s="251"/>
      <c r="CES155" s="251"/>
      <c r="CET155" s="251"/>
      <c r="CEU155" s="251"/>
      <c r="CEV155" s="251"/>
      <c r="CEW155" s="251"/>
      <c r="CEX155" s="251"/>
      <c r="CEY155" s="251"/>
      <c r="CEZ155" s="251"/>
      <c r="CFA155" s="251"/>
      <c r="CFB155" s="251"/>
      <c r="CFC155" s="251"/>
      <c r="CFD155" s="251"/>
      <c r="CFE155" s="251"/>
      <c r="CFF155" s="251"/>
      <c r="CFG155" s="251"/>
      <c r="CFH155" s="251"/>
      <c r="CFI155" s="251"/>
      <c r="CFJ155" s="251"/>
      <c r="CFK155" s="251"/>
      <c r="CFL155" s="251"/>
      <c r="CFM155" s="251"/>
      <c r="CFN155" s="251"/>
      <c r="CFO155" s="251"/>
      <c r="CFP155" s="251"/>
      <c r="CFQ155" s="251"/>
      <c r="CFR155" s="251"/>
      <c r="CFS155" s="251"/>
      <c r="CFT155" s="251"/>
      <c r="CFU155" s="251"/>
      <c r="CFV155" s="251"/>
      <c r="CFW155" s="251"/>
      <c r="CFX155" s="251"/>
      <c r="CFY155" s="251"/>
      <c r="CFZ155" s="251"/>
      <c r="CGA155" s="251"/>
      <c r="CGB155" s="251"/>
      <c r="CGC155" s="251"/>
      <c r="CGD155" s="251"/>
      <c r="CGE155" s="251"/>
      <c r="CGF155" s="251"/>
      <c r="CGG155" s="251"/>
      <c r="CGH155" s="251"/>
      <c r="CGI155" s="251"/>
      <c r="CGJ155" s="251"/>
      <c r="CGK155" s="251"/>
      <c r="CGL155" s="251"/>
      <c r="CGM155" s="251"/>
      <c r="CGN155" s="251"/>
      <c r="CGO155" s="251"/>
      <c r="CGP155" s="251"/>
      <c r="CGQ155" s="251"/>
      <c r="CGR155" s="251"/>
      <c r="CGS155" s="251"/>
      <c r="CGT155" s="251"/>
      <c r="CGU155" s="251"/>
      <c r="CGV155" s="251"/>
      <c r="CGW155" s="251"/>
      <c r="CGX155" s="251"/>
      <c r="CGY155" s="251"/>
      <c r="CGZ155" s="251"/>
      <c r="CHA155" s="251"/>
      <c r="CHB155" s="251"/>
      <c r="CHC155" s="251"/>
      <c r="CHD155" s="251"/>
      <c r="CHE155" s="251"/>
      <c r="CHF155" s="251"/>
      <c r="CHG155" s="251"/>
      <c r="CHH155" s="251"/>
      <c r="CHI155" s="251"/>
      <c r="CHJ155" s="251"/>
      <c r="CHK155" s="251"/>
      <c r="CHL155" s="251"/>
      <c r="CHM155" s="251"/>
      <c r="CHN155" s="251"/>
      <c r="CHO155" s="251"/>
      <c r="CHP155" s="251"/>
      <c r="CHQ155" s="251"/>
      <c r="CHR155" s="251"/>
      <c r="CHS155" s="251"/>
      <c r="CHT155" s="251"/>
      <c r="CHU155" s="251"/>
      <c r="CHV155" s="251"/>
      <c r="CHW155" s="251"/>
      <c r="CHX155" s="251"/>
      <c r="CHY155" s="251"/>
      <c r="CHZ155" s="251"/>
      <c r="CIA155" s="251"/>
      <c r="CIB155" s="251"/>
      <c r="CIC155" s="251"/>
      <c r="CID155" s="251"/>
      <c r="CIE155" s="251"/>
      <c r="CIF155" s="251"/>
      <c r="CIG155" s="251"/>
      <c r="CIH155" s="251"/>
      <c r="CII155" s="251"/>
      <c r="CIJ155" s="251"/>
      <c r="CIK155" s="251"/>
      <c r="CIL155" s="251"/>
      <c r="CIM155" s="251"/>
      <c r="CIN155" s="251"/>
      <c r="CIO155" s="251"/>
      <c r="CIP155" s="251"/>
      <c r="CIQ155" s="251"/>
      <c r="CIR155" s="251"/>
      <c r="CIS155" s="251"/>
      <c r="CIT155" s="251"/>
      <c r="CIU155" s="251"/>
      <c r="CIV155" s="251"/>
      <c r="CIW155" s="251"/>
      <c r="CIX155" s="251"/>
      <c r="CIY155" s="251"/>
      <c r="CIZ155" s="251"/>
      <c r="CJA155" s="251"/>
      <c r="CJB155" s="251"/>
      <c r="CJC155" s="251"/>
      <c r="CJD155" s="251"/>
      <c r="CJE155" s="251"/>
      <c r="CJF155" s="251"/>
      <c r="CJG155" s="251"/>
      <c r="CJH155" s="251"/>
      <c r="CJI155" s="251"/>
      <c r="CJJ155" s="251"/>
      <c r="CJK155" s="251"/>
      <c r="CJL155" s="251"/>
      <c r="CJM155" s="251"/>
      <c r="CJN155" s="251"/>
      <c r="CJO155" s="251"/>
      <c r="CJP155" s="251"/>
      <c r="CJQ155" s="251"/>
      <c r="CJR155" s="251"/>
      <c r="CJS155" s="251"/>
      <c r="CJT155" s="251"/>
      <c r="CJU155" s="251"/>
      <c r="CJV155" s="251"/>
      <c r="CJW155" s="251"/>
      <c r="CJX155" s="251"/>
      <c r="CJY155" s="251"/>
      <c r="CJZ155" s="251"/>
      <c r="CKA155" s="251"/>
      <c r="CKB155" s="251"/>
      <c r="CKC155" s="251"/>
      <c r="CKD155" s="251"/>
      <c r="CKE155" s="251"/>
      <c r="CKF155" s="251"/>
      <c r="CKG155" s="251"/>
      <c r="CKH155" s="251"/>
      <c r="CKI155" s="251"/>
      <c r="CKJ155" s="251"/>
      <c r="CKK155" s="251"/>
      <c r="CKL155" s="251"/>
      <c r="CKM155" s="251"/>
      <c r="CKN155" s="251"/>
      <c r="CKO155" s="251"/>
      <c r="CKP155" s="251"/>
      <c r="CKQ155" s="251"/>
      <c r="CKR155" s="251"/>
      <c r="CKS155" s="251"/>
      <c r="CKT155" s="251"/>
      <c r="CKU155" s="251"/>
      <c r="CKV155" s="251"/>
      <c r="CKW155" s="251"/>
      <c r="CKX155" s="251"/>
      <c r="CKY155" s="251"/>
      <c r="CKZ155" s="251"/>
      <c r="CLA155" s="251"/>
      <c r="CLB155" s="251"/>
      <c r="CLC155" s="251"/>
      <c r="CLD155" s="251"/>
      <c r="CLE155" s="251"/>
      <c r="CLF155" s="251"/>
      <c r="CLG155" s="251"/>
      <c r="CLH155" s="251"/>
      <c r="CLI155" s="251"/>
      <c r="CLJ155" s="251"/>
      <c r="CLK155" s="251"/>
      <c r="CLL155" s="251"/>
      <c r="CLM155" s="251"/>
      <c r="CLN155" s="251"/>
      <c r="CLO155" s="251"/>
      <c r="CLP155" s="251"/>
      <c r="CLQ155" s="251"/>
      <c r="CLR155" s="251"/>
      <c r="CLS155" s="251"/>
      <c r="CLT155" s="251"/>
      <c r="CLU155" s="251"/>
      <c r="CLV155" s="251"/>
      <c r="CLW155" s="251"/>
      <c r="CLX155" s="251"/>
      <c r="CLY155" s="251"/>
      <c r="CLZ155" s="251"/>
      <c r="CMA155" s="251"/>
      <c r="CMB155" s="251"/>
      <c r="CMC155" s="251"/>
      <c r="CMD155" s="251"/>
      <c r="CME155" s="251"/>
      <c r="CMF155" s="251"/>
      <c r="CMG155" s="251"/>
      <c r="CMH155" s="251"/>
      <c r="CMI155" s="251"/>
      <c r="CMJ155" s="251"/>
      <c r="CMK155" s="251"/>
      <c r="CML155" s="251"/>
      <c r="CMM155" s="251"/>
      <c r="CMN155" s="251"/>
      <c r="CMO155" s="251"/>
      <c r="CMP155" s="251"/>
      <c r="CMQ155" s="251"/>
      <c r="CMR155" s="251"/>
      <c r="CMS155" s="251"/>
      <c r="CMT155" s="251"/>
      <c r="CMU155" s="251"/>
      <c r="CMV155" s="251"/>
      <c r="CMW155" s="251"/>
      <c r="CMX155" s="251"/>
      <c r="CMY155" s="251"/>
      <c r="CMZ155" s="251"/>
      <c r="CNA155" s="251"/>
      <c r="CNB155" s="251"/>
      <c r="CNC155" s="251"/>
      <c r="CND155" s="251"/>
      <c r="CNE155" s="251"/>
      <c r="CNF155" s="251"/>
      <c r="CNG155" s="251"/>
      <c r="CNH155" s="251"/>
      <c r="CNI155" s="251"/>
      <c r="CNJ155" s="251"/>
      <c r="CNK155" s="251"/>
      <c r="CNL155" s="251"/>
      <c r="CNM155" s="251"/>
      <c r="CNN155" s="251"/>
      <c r="CNO155" s="251"/>
      <c r="CNP155" s="251"/>
      <c r="CNQ155" s="251"/>
      <c r="CNR155" s="251"/>
      <c r="CNS155" s="251"/>
      <c r="CNT155" s="251"/>
      <c r="CNU155" s="251"/>
      <c r="CNV155" s="251"/>
      <c r="CNW155" s="251"/>
      <c r="CNX155" s="251"/>
      <c r="CNY155" s="251"/>
      <c r="CNZ155" s="251"/>
      <c r="COA155" s="251"/>
      <c r="COB155" s="251"/>
      <c r="COC155" s="251"/>
      <c r="COD155" s="251"/>
      <c r="COE155" s="251"/>
      <c r="COF155" s="251"/>
      <c r="COG155" s="251"/>
      <c r="COH155" s="251"/>
      <c r="COI155" s="251"/>
      <c r="COJ155" s="251"/>
      <c r="COK155" s="251"/>
      <c r="COL155" s="251"/>
      <c r="COM155" s="251"/>
      <c r="CON155" s="251"/>
      <c r="COO155" s="251"/>
      <c r="COP155" s="251"/>
      <c r="COQ155" s="251"/>
      <c r="COR155" s="251"/>
      <c r="COS155" s="251"/>
      <c r="COT155" s="251"/>
      <c r="COU155" s="251"/>
      <c r="COV155" s="251"/>
      <c r="COW155" s="251"/>
      <c r="COX155" s="251"/>
      <c r="COY155" s="251"/>
      <c r="COZ155" s="251"/>
      <c r="CPA155" s="251"/>
      <c r="CPB155" s="251"/>
      <c r="CPC155" s="251"/>
      <c r="CPD155" s="251"/>
      <c r="CPE155" s="251"/>
      <c r="CPF155" s="251"/>
      <c r="CPG155" s="251"/>
      <c r="CPH155" s="251"/>
      <c r="CPI155" s="251"/>
      <c r="CPJ155" s="251"/>
      <c r="CPK155" s="251"/>
      <c r="CPL155" s="251"/>
      <c r="CPM155" s="251"/>
      <c r="CPN155" s="251"/>
      <c r="CPO155" s="251"/>
      <c r="CPP155" s="251"/>
      <c r="CPQ155" s="251"/>
      <c r="CPR155" s="251"/>
      <c r="CPS155" s="251"/>
      <c r="CPT155" s="251"/>
      <c r="CPU155" s="251"/>
      <c r="CPV155" s="251"/>
      <c r="CPW155" s="251"/>
      <c r="CPX155" s="251"/>
      <c r="CPY155" s="251"/>
      <c r="CPZ155" s="251"/>
      <c r="CQA155" s="251"/>
      <c r="CQB155" s="251"/>
      <c r="CQC155" s="251"/>
      <c r="CQD155" s="251"/>
      <c r="CQE155" s="251"/>
      <c r="CQF155" s="251"/>
      <c r="CQG155" s="251"/>
      <c r="CQH155" s="251"/>
      <c r="CQI155" s="251"/>
      <c r="CQJ155" s="251"/>
      <c r="CQK155" s="251"/>
      <c r="CQL155" s="251"/>
      <c r="CQM155" s="251"/>
      <c r="CQN155" s="251"/>
      <c r="CQO155" s="251"/>
      <c r="CQP155" s="251"/>
      <c r="CQQ155" s="251"/>
      <c r="CQR155" s="251"/>
      <c r="CQS155" s="251"/>
      <c r="CQT155" s="251"/>
      <c r="CQU155" s="251"/>
      <c r="CQV155" s="251"/>
      <c r="CQW155" s="251"/>
      <c r="CQX155" s="251"/>
      <c r="CQY155" s="251"/>
      <c r="CQZ155" s="251"/>
      <c r="CRA155" s="251"/>
      <c r="CRB155" s="251"/>
      <c r="CRC155" s="251"/>
      <c r="CRD155" s="251"/>
      <c r="CRE155" s="251"/>
      <c r="CRF155" s="251"/>
      <c r="CRG155" s="251"/>
      <c r="CRH155" s="251"/>
      <c r="CRI155" s="251"/>
      <c r="CRJ155" s="251"/>
      <c r="CRK155" s="251"/>
      <c r="CRL155" s="251"/>
      <c r="CRM155" s="251"/>
      <c r="CRN155" s="251"/>
      <c r="CRO155" s="251"/>
      <c r="CRP155" s="251"/>
      <c r="CRQ155" s="251"/>
      <c r="CRR155" s="251"/>
      <c r="CRS155" s="251"/>
      <c r="CRT155" s="251"/>
      <c r="CRU155" s="251"/>
      <c r="CRV155" s="251"/>
      <c r="CRW155" s="251"/>
      <c r="CRX155" s="251"/>
      <c r="CRY155" s="251"/>
      <c r="CRZ155" s="251"/>
      <c r="CSA155" s="251"/>
      <c r="CSB155" s="251"/>
      <c r="CSC155" s="251"/>
      <c r="CSD155" s="251"/>
      <c r="CSE155" s="251"/>
      <c r="CSF155" s="251"/>
      <c r="CSG155" s="251"/>
      <c r="CSH155" s="251"/>
      <c r="CSI155" s="251"/>
      <c r="CSJ155" s="251"/>
      <c r="CSK155" s="251"/>
      <c r="CSL155" s="251"/>
      <c r="CSM155" s="251"/>
      <c r="CSN155" s="251"/>
      <c r="CSO155" s="251"/>
      <c r="CSP155" s="251"/>
      <c r="CSQ155" s="251"/>
      <c r="CSR155" s="251"/>
      <c r="CSS155" s="251"/>
      <c r="CST155" s="251"/>
      <c r="CSU155" s="251"/>
      <c r="CSV155" s="251"/>
      <c r="CSW155" s="251"/>
      <c r="CSX155" s="251"/>
      <c r="CSY155" s="251"/>
      <c r="CSZ155" s="251"/>
      <c r="CTA155" s="251"/>
      <c r="CTB155" s="251"/>
      <c r="CTC155" s="251"/>
      <c r="CTD155" s="251"/>
      <c r="CTE155" s="251"/>
      <c r="CTF155" s="251"/>
      <c r="CTG155" s="251"/>
      <c r="CTH155" s="251"/>
      <c r="CTI155" s="251"/>
      <c r="CTJ155" s="251"/>
      <c r="CTK155" s="251"/>
      <c r="CTL155" s="251"/>
      <c r="CTM155" s="251"/>
      <c r="CTN155" s="251"/>
      <c r="CTO155" s="251"/>
      <c r="CTP155" s="251"/>
      <c r="CTQ155" s="251"/>
      <c r="CTR155" s="251"/>
      <c r="CTS155" s="251"/>
      <c r="CTT155" s="251"/>
      <c r="CTU155" s="251"/>
      <c r="CTV155" s="251"/>
      <c r="CTW155" s="251"/>
      <c r="CTX155" s="251"/>
      <c r="CTY155" s="251"/>
      <c r="CTZ155" s="251"/>
      <c r="CUA155" s="251"/>
      <c r="CUB155" s="251"/>
      <c r="CUC155" s="251"/>
      <c r="CUD155" s="251"/>
      <c r="CUE155" s="251"/>
      <c r="CUF155" s="251"/>
      <c r="CUG155" s="251"/>
      <c r="CUH155" s="251"/>
      <c r="CUI155" s="251"/>
      <c r="CUJ155" s="251"/>
      <c r="CUK155" s="251"/>
      <c r="CUL155" s="251"/>
      <c r="CUM155" s="251"/>
      <c r="CUN155" s="251"/>
      <c r="CUO155" s="251"/>
      <c r="CUP155" s="251"/>
      <c r="CUQ155" s="251"/>
      <c r="CUR155" s="251"/>
      <c r="CUS155" s="251"/>
      <c r="CUT155" s="251"/>
      <c r="CUU155" s="251"/>
      <c r="CUV155" s="251"/>
      <c r="CUW155" s="251"/>
      <c r="CUX155" s="251"/>
      <c r="CUY155" s="251"/>
      <c r="CUZ155" s="251"/>
      <c r="CVA155" s="251"/>
      <c r="CVB155" s="251"/>
      <c r="CVC155" s="251"/>
      <c r="CVD155" s="251"/>
      <c r="CVE155" s="251"/>
      <c r="CVF155" s="251"/>
      <c r="CVG155" s="251"/>
      <c r="CVH155" s="251"/>
      <c r="CVI155" s="251"/>
      <c r="CVJ155" s="251"/>
      <c r="CVK155" s="251"/>
      <c r="CVL155" s="251"/>
      <c r="CVM155" s="251"/>
      <c r="CVN155" s="251"/>
      <c r="CVO155" s="251"/>
      <c r="CVP155" s="251"/>
      <c r="CVQ155" s="251"/>
      <c r="CVR155" s="251"/>
      <c r="CVS155" s="251"/>
      <c r="CVT155" s="251"/>
      <c r="CVU155" s="251"/>
      <c r="CVV155" s="251"/>
      <c r="CVW155" s="251"/>
      <c r="CVX155" s="251"/>
      <c r="CVY155" s="251"/>
      <c r="CVZ155" s="251"/>
      <c r="CWA155" s="251"/>
      <c r="CWB155" s="251"/>
      <c r="CWC155" s="251"/>
      <c r="CWD155" s="251"/>
      <c r="CWE155" s="251"/>
      <c r="CWF155" s="251"/>
      <c r="CWG155" s="251"/>
      <c r="CWH155" s="251"/>
      <c r="CWI155" s="251"/>
      <c r="CWJ155" s="251"/>
      <c r="CWK155" s="251"/>
      <c r="CWL155" s="251"/>
      <c r="CWM155" s="251"/>
      <c r="CWN155" s="251"/>
      <c r="CWO155" s="251"/>
      <c r="CWP155" s="251"/>
      <c r="CWQ155" s="251"/>
      <c r="CWR155" s="251"/>
      <c r="CWS155" s="251"/>
      <c r="CWT155" s="251"/>
      <c r="CWU155" s="251"/>
      <c r="CWV155" s="251"/>
      <c r="CWW155" s="251"/>
      <c r="CWX155" s="251"/>
      <c r="CWY155" s="251"/>
      <c r="CWZ155" s="251"/>
      <c r="CXA155" s="251"/>
      <c r="CXB155" s="251"/>
      <c r="CXC155" s="251"/>
      <c r="CXD155" s="251"/>
      <c r="CXE155" s="251"/>
      <c r="CXF155" s="251"/>
      <c r="CXG155" s="251"/>
      <c r="CXH155" s="251"/>
      <c r="CXI155" s="251"/>
      <c r="CXJ155" s="251"/>
      <c r="CXK155" s="251"/>
      <c r="CXL155" s="251"/>
      <c r="CXM155" s="251"/>
      <c r="CXN155" s="251"/>
      <c r="CXO155" s="251"/>
      <c r="CXP155" s="251"/>
      <c r="CXQ155" s="251"/>
      <c r="CXR155" s="251"/>
      <c r="CXS155" s="251"/>
      <c r="CXT155" s="251"/>
      <c r="CXU155" s="251"/>
      <c r="CXV155" s="251"/>
      <c r="CXW155" s="251"/>
      <c r="CXX155" s="251"/>
      <c r="CXY155" s="251"/>
      <c r="CXZ155" s="251"/>
      <c r="CYA155" s="251"/>
      <c r="CYB155" s="251"/>
      <c r="CYC155" s="251"/>
      <c r="CYD155" s="251"/>
      <c r="CYE155" s="251"/>
      <c r="CYF155" s="251"/>
      <c r="CYG155" s="251"/>
      <c r="CYH155" s="251"/>
      <c r="CYI155" s="251"/>
      <c r="CYJ155" s="251"/>
      <c r="CYK155" s="251"/>
      <c r="CYL155" s="251"/>
      <c r="CYM155" s="251"/>
      <c r="CYN155" s="251"/>
      <c r="CYO155" s="251"/>
      <c r="CYP155" s="251"/>
      <c r="CYQ155" s="251"/>
      <c r="CYR155" s="251"/>
      <c r="CYS155" s="251"/>
      <c r="CYT155" s="251"/>
      <c r="CYU155" s="251"/>
      <c r="CYV155" s="251"/>
      <c r="CYW155" s="251"/>
      <c r="CYX155" s="251"/>
      <c r="CYY155" s="251"/>
      <c r="CYZ155" s="251"/>
      <c r="CZA155" s="251"/>
      <c r="CZB155" s="251"/>
      <c r="CZC155" s="251"/>
      <c r="CZD155" s="251"/>
      <c r="CZE155" s="251"/>
      <c r="CZF155" s="251"/>
      <c r="CZG155" s="251"/>
      <c r="CZH155" s="251"/>
      <c r="CZI155" s="251"/>
      <c r="CZJ155" s="251"/>
      <c r="CZK155" s="251"/>
      <c r="CZL155" s="251"/>
      <c r="CZM155" s="251"/>
      <c r="CZN155" s="251"/>
      <c r="CZO155" s="251"/>
      <c r="CZP155" s="251"/>
      <c r="CZQ155" s="251"/>
      <c r="CZR155" s="251"/>
      <c r="CZS155" s="251"/>
      <c r="CZT155" s="251"/>
      <c r="CZU155" s="251"/>
      <c r="CZV155" s="251"/>
      <c r="CZW155" s="251"/>
      <c r="CZX155" s="251"/>
      <c r="CZY155" s="251"/>
      <c r="CZZ155" s="251"/>
      <c r="DAA155" s="251"/>
      <c r="DAB155" s="251"/>
      <c r="DAC155" s="251"/>
      <c r="DAD155" s="251"/>
      <c r="DAE155" s="251"/>
      <c r="DAF155" s="251"/>
      <c r="DAG155" s="251"/>
      <c r="DAH155" s="251"/>
      <c r="DAI155" s="251"/>
      <c r="DAJ155" s="251"/>
      <c r="DAK155" s="251"/>
      <c r="DAL155" s="251"/>
      <c r="DAM155" s="251"/>
      <c r="DAN155" s="251"/>
      <c r="DAO155" s="251"/>
      <c r="DAP155" s="251"/>
      <c r="DAQ155" s="251"/>
      <c r="DAR155" s="251"/>
      <c r="DAS155" s="251"/>
      <c r="DAT155" s="251"/>
      <c r="DAU155" s="251"/>
      <c r="DAV155" s="251"/>
      <c r="DAW155" s="251"/>
      <c r="DAX155" s="251"/>
      <c r="DAY155" s="251"/>
      <c r="DAZ155" s="251"/>
      <c r="DBA155" s="251"/>
      <c r="DBB155" s="251"/>
      <c r="DBC155" s="251"/>
      <c r="DBD155" s="251"/>
      <c r="DBE155" s="251"/>
      <c r="DBF155" s="251"/>
      <c r="DBG155" s="251"/>
      <c r="DBH155" s="251"/>
      <c r="DBI155" s="251"/>
      <c r="DBJ155" s="251"/>
      <c r="DBK155" s="251"/>
      <c r="DBL155" s="251"/>
      <c r="DBM155" s="251"/>
      <c r="DBN155" s="251"/>
      <c r="DBO155" s="251"/>
      <c r="DBP155" s="251"/>
      <c r="DBQ155" s="251"/>
      <c r="DBR155" s="251"/>
      <c r="DBS155" s="251"/>
      <c r="DBT155" s="251"/>
      <c r="DBU155" s="251"/>
      <c r="DBV155" s="251"/>
      <c r="DBW155" s="251"/>
      <c r="DBX155" s="251"/>
      <c r="DBY155" s="251"/>
      <c r="DBZ155" s="251"/>
      <c r="DCA155" s="251"/>
      <c r="DCB155" s="251"/>
      <c r="DCC155" s="251"/>
      <c r="DCD155" s="251"/>
      <c r="DCE155" s="251"/>
      <c r="DCF155" s="251"/>
      <c r="DCG155" s="251"/>
      <c r="DCH155" s="251"/>
      <c r="DCI155" s="251"/>
      <c r="DCJ155" s="251"/>
      <c r="DCK155" s="251"/>
      <c r="DCL155" s="251"/>
      <c r="DCM155" s="251"/>
      <c r="DCN155" s="251"/>
      <c r="DCO155" s="251"/>
      <c r="DCP155" s="251"/>
      <c r="DCQ155" s="251"/>
      <c r="DCR155" s="251"/>
      <c r="DCS155" s="251"/>
      <c r="DCT155" s="251"/>
      <c r="DCU155" s="251"/>
      <c r="DCV155" s="251"/>
      <c r="DCW155" s="251"/>
      <c r="DCX155" s="251"/>
      <c r="DCY155" s="251"/>
      <c r="DCZ155" s="251"/>
      <c r="DDA155" s="251"/>
      <c r="DDB155" s="251"/>
      <c r="DDC155" s="251"/>
      <c r="DDD155" s="251"/>
      <c r="DDE155" s="251"/>
      <c r="DDF155" s="251"/>
      <c r="DDG155" s="251"/>
      <c r="DDH155" s="251"/>
      <c r="DDI155" s="251"/>
      <c r="DDJ155" s="251"/>
      <c r="DDK155" s="251"/>
      <c r="DDL155" s="251"/>
      <c r="DDM155" s="251"/>
      <c r="DDN155" s="251"/>
      <c r="DDO155" s="251"/>
      <c r="DDP155" s="251"/>
      <c r="DDQ155" s="251"/>
      <c r="DDR155" s="251"/>
      <c r="DDS155" s="251"/>
      <c r="DDT155" s="251"/>
      <c r="DDU155" s="251"/>
      <c r="DDV155" s="251"/>
      <c r="DDW155" s="251"/>
      <c r="DDX155" s="251"/>
      <c r="DDY155" s="251"/>
      <c r="DDZ155" s="251"/>
      <c r="DEA155" s="251"/>
      <c r="DEB155" s="251"/>
      <c r="DEC155" s="251"/>
      <c r="DED155" s="251"/>
      <c r="DEE155" s="251"/>
      <c r="DEF155" s="251"/>
      <c r="DEG155" s="251"/>
      <c r="DEH155" s="251"/>
      <c r="DEI155" s="251"/>
      <c r="DEJ155" s="251"/>
      <c r="DEK155" s="251"/>
      <c r="DEL155" s="251"/>
      <c r="DEM155" s="251"/>
      <c r="DEN155" s="251"/>
      <c r="DEO155" s="251"/>
      <c r="DEP155" s="251"/>
      <c r="DEQ155" s="251"/>
      <c r="DER155" s="251"/>
      <c r="DES155" s="251"/>
      <c r="DET155" s="251"/>
      <c r="DEU155" s="251"/>
      <c r="DEV155" s="251"/>
      <c r="DEW155" s="251"/>
      <c r="DEX155" s="251"/>
      <c r="DEY155" s="251"/>
      <c r="DEZ155" s="251"/>
      <c r="DFA155" s="251"/>
      <c r="DFB155" s="251"/>
      <c r="DFC155" s="251"/>
      <c r="DFD155" s="251"/>
      <c r="DFE155" s="251"/>
      <c r="DFF155" s="251"/>
      <c r="DFG155" s="251"/>
      <c r="DFH155" s="251"/>
      <c r="DFI155" s="251"/>
      <c r="DFJ155" s="251"/>
      <c r="DFK155" s="251"/>
      <c r="DFL155" s="251"/>
      <c r="DFM155" s="251"/>
      <c r="DFN155" s="251"/>
      <c r="DFO155" s="251"/>
      <c r="DFP155" s="251"/>
      <c r="DFQ155" s="251"/>
      <c r="DFR155" s="251"/>
      <c r="DFS155" s="251"/>
      <c r="DFT155" s="251"/>
      <c r="DFU155" s="251"/>
      <c r="DFV155" s="251"/>
      <c r="DFW155" s="251"/>
      <c r="DFX155" s="251"/>
      <c r="DFY155" s="251"/>
      <c r="DFZ155" s="251"/>
      <c r="DGA155" s="251"/>
      <c r="DGB155" s="251"/>
      <c r="DGC155" s="251"/>
      <c r="DGD155" s="251"/>
      <c r="DGE155" s="251"/>
      <c r="DGF155" s="251"/>
      <c r="DGG155" s="251"/>
      <c r="DGH155" s="251"/>
      <c r="DGI155" s="251"/>
      <c r="DGJ155" s="251"/>
      <c r="DGK155" s="251"/>
      <c r="DGL155" s="251"/>
      <c r="DGM155" s="251"/>
      <c r="DGN155" s="251"/>
      <c r="DGO155" s="251"/>
      <c r="DGP155" s="251"/>
      <c r="DGQ155" s="251"/>
      <c r="DGR155" s="251"/>
      <c r="DGS155" s="251"/>
      <c r="DGT155" s="251"/>
      <c r="DGU155" s="251"/>
      <c r="DGV155" s="251"/>
      <c r="DGW155" s="251"/>
      <c r="DGX155" s="251"/>
      <c r="DGY155" s="251"/>
      <c r="DGZ155" s="251"/>
      <c r="DHA155" s="251"/>
      <c r="DHB155" s="251"/>
      <c r="DHC155" s="251"/>
      <c r="DHD155" s="251"/>
      <c r="DHE155" s="251"/>
      <c r="DHF155" s="251"/>
      <c r="DHG155" s="251"/>
      <c r="DHH155" s="251"/>
      <c r="DHI155" s="251"/>
      <c r="DHJ155" s="251"/>
      <c r="DHK155" s="251"/>
      <c r="DHL155" s="251"/>
      <c r="DHM155" s="251"/>
      <c r="DHN155" s="251"/>
      <c r="DHO155" s="251"/>
      <c r="DHP155" s="251"/>
      <c r="DHQ155" s="251"/>
      <c r="DHR155" s="251"/>
      <c r="DHS155" s="251"/>
      <c r="DHT155" s="251"/>
      <c r="DHU155" s="251"/>
      <c r="DHV155" s="251"/>
      <c r="DHW155" s="251"/>
      <c r="DHX155" s="251"/>
      <c r="DHY155" s="251"/>
      <c r="DHZ155" s="251"/>
      <c r="DIA155" s="251"/>
      <c r="DIB155" s="251"/>
      <c r="DIC155" s="251"/>
      <c r="DID155" s="251"/>
      <c r="DIE155" s="251"/>
      <c r="DIF155" s="251"/>
      <c r="DIG155" s="251"/>
      <c r="DIH155" s="251"/>
      <c r="DII155" s="251"/>
      <c r="DIJ155" s="251"/>
      <c r="DIK155" s="251"/>
      <c r="DIL155" s="251"/>
      <c r="DIM155" s="251"/>
      <c r="DIN155" s="251"/>
      <c r="DIO155" s="251"/>
      <c r="DIP155" s="251"/>
      <c r="DIQ155" s="251"/>
      <c r="DIR155" s="251"/>
      <c r="DIS155" s="251"/>
      <c r="DIT155" s="251"/>
      <c r="DIU155" s="251"/>
      <c r="DIV155" s="251"/>
      <c r="DIW155" s="251"/>
      <c r="DIX155" s="251"/>
      <c r="DIY155" s="251"/>
      <c r="DIZ155" s="251"/>
      <c r="DJA155" s="251"/>
      <c r="DJB155" s="251"/>
      <c r="DJC155" s="251"/>
      <c r="DJD155" s="251"/>
      <c r="DJE155" s="251"/>
      <c r="DJF155" s="251"/>
      <c r="DJG155" s="251"/>
      <c r="DJH155" s="251"/>
      <c r="DJI155" s="251"/>
      <c r="DJJ155" s="251"/>
      <c r="DJK155" s="251"/>
      <c r="DJL155" s="251"/>
      <c r="DJM155" s="251"/>
      <c r="DJN155" s="251"/>
      <c r="DJO155" s="251"/>
      <c r="DJP155" s="251"/>
      <c r="DJQ155" s="251"/>
      <c r="DJR155" s="251"/>
      <c r="DJS155" s="251"/>
      <c r="DJT155" s="251"/>
      <c r="DJU155" s="251"/>
      <c r="DJV155" s="251"/>
      <c r="DJW155" s="251"/>
      <c r="DJX155" s="251"/>
      <c r="DJY155" s="251"/>
      <c r="DJZ155" s="251"/>
      <c r="DKA155" s="251"/>
      <c r="DKB155" s="251"/>
      <c r="DKC155" s="251"/>
      <c r="DKD155" s="251"/>
      <c r="DKE155" s="251"/>
      <c r="DKF155" s="251"/>
      <c r="DKG155" s="251"/>
      <c r="DKH155" s="251"/>
      <c r="DKI155" s="251"/>
      <c r="DKJ155" s="251"/>
      <c r="DKK155" s="251"/>
      <c r="DKL155" s="251"/>
      <c r="DKM155" s="251"/>
      <c r="DKN155" s="251"/>
      <c r="DKO155" s="251"/>
      <c r="DKP155" s="251"/>
      <c r="DKQ155" s="251"/>
      <c r="DKR155" s="251"/>
      <c r="DKS155" s="251"/>
      <c r="DKT155" s="251"/>
      <c r="DKU155" s="251"/>
      <c r="DKV155" s="251"/>
      <c r="DKW155" s="251"/>
      <c r="DKX155" s="251"/>
      <c r="DKY155" s="251"/>
      <c r="DKZ155" s="251"/>
      <c r="DLA155" s="251"/>
      <c r="DLB155" s="251"/>
      <c r="DLC155" s="251"/>
      <c r="DLD155" s="251"/>
      <c r="DLE155" s="251"/>
      <c r="DLF155" s="251"/>
      <c r="DLG155" s="251"/>
      <c r="DLH155" s="251"/>
      <c r="DLI155" s="251"/>
      <c r="DLJ155" s="251"/>
      <c r="DLK155" s="251"/>
      <c r="DLL155" s="251"/>
      <c r="DLM155" s="251"/>
      <c r="DLN155" s="251"/>
      <c r="DLO155" s="251"/>
      <c r="DLP155" s="251"/>
      <c r="DLQ155" s="251"/>
      <c r="DLR155" s="251"/>
      <c r="DLS155" s="251"/>
      <c r="DLT155" s="251"/>
      <c r="DLU155" s="251"/>
      <c r="DLV155" s="251"/>
      <c r="DLW155" s="251"/>
      <c r="DLX155" s="251"/>
      <c r="DLY155" s="251"/>
      <c r="DLZ155" s="251"/>
      <c r="DMA155" s="251"/>
      <c r="DMB155" s="251"/>
      <c r="DMC155" s="251"/>
      <c r="DMD155" s="251"/>
      <c r="DME155" s="251"/>
      <c r="DMF155" s="251"/>
      <c r="DMG155" s="251"/>
      <c r="DMH155" s="251"/>
      <c r="DMI155" s="251"/>
      <c r="DMJ155" s="251"/>
      <c r="DMK155" s="251"/>
      <c r="DML155" s="251"/>
      <c r="DMM155" s="251"/>
      <c r="DMN155" s="251"/>
      <c r="DMO155" s="251"/>
      <c r="DMP155" s="251"/>
      <c r="DMQ155" s="251"/>
      <c r="DMR155" s="251"/>
      <c r="DMS155" s="251"/>
      <c r="DMT155" s="251"/>
      <c r="DMU155" s="251"/>
      <c r="DMV155" s="251"/>
      <c r="DMW155" s="251"/>
      <c r="DMX155" s="251"/>
      <c r="DMY155" s="251"/>
      <c r="DMZ155" s="251"/>
      <c r="DNA155" s="251"/>
      <c r="DNB155" s="251"/>
      <c r="DNC155" s="251"/>
      <c r="DND155" s="251"/>
      <c r="DNE155" s="251"/>
      <c r="DNF155" s="251"/>
      <c r="DNG155" s="251"/>
      <c r="DNH155" s="251"/>
      <c r="DNI155" s="251"/>
      <c r="DNJ155" s="251"/>
      <c r="DNK155" s="251"/>
      <c r="DNL155" s="251"/>
      <c r="DNM155" s="251"/>
      <c r="DNN155" s="251"/>
      <c r="DNO155" s="251"/>
      <c r="DNP155" s="251"/>
      <c r="DNQ155" s="251"/>
      <c r="DNR155" s="251"/>
      <c r="DNS155" s="251"/>
      <c r="DNT155" s="251"/>
      <c r="DNU155" s="251"/>
      <c r="DNV155" s="251"/>
      <c r="DNW155" s="251"/>
      <c r="DNX155" s="251"/>
      <c r="DNY155" s="251"/>
      <c r="DNZ155" s="251"/>
      <c r="DOA155" s="251"/>
      <c r="DOB155" s="251"/>
      <c r="DOC155" s="251"/>
      <c r="DOD155" s="251"/>
      <c r="DOE155" s="251"/>
      <c r="DOF155" s="251"/>
      <c r="DOG155" s="251"/>
      <c r="DOH155" s="251"/>
      <c r="DOI155" s="251"/>
      <c r="DOJ155" s="251"/>
      <c r="DOK155" s="251"/>
      <c r="DOL155" s="251"/>
      <c r="DOM155" s="251"/>
      <c r="DON155" s="251"/>
      <c r="DOO155" s="251"/>
      <c r="DOP155" s="251"/>
      <c r="DOQ155" s="251"/>
      <c r="DOR155" s="251"/>
      <c r="DOS155" s="251"/>
      <c r="DOT155" s="251"/>
      <c r="DOU155" s="251"/>
      <c r="DOV155" s="251"/>
      <c r="DOW155" s="251"/>
      <c r="DOX155" s="251"/>
      <c r="DOY155" s="251"/>
      <c r="DOZ155" s="251"/>
      <c r="DPA155" s="251"/>
      <c r="DPB155" s="251"/>
      <c r="DPC155" s="251"/>
      <c r="DPD155" s="251"/>
      <c r="DPE155" s="251"/>
      <c r="DPF155" s="251"/>
      <c r="DPG155" s="251"/>
      <c r="DPH155" s="251"/>
      <c r="DPI155" s="251"/>
      <c r="DPJ155" s="251"/>
      <c r="DPK155" s="251"/>
      <c r="DPL155" s="251"/>
      <c r="DPM155" s="251"/>
      <c r="DPN155" s="251"/>
      <c r="DPO155" s="251"/>
      <c r="DPP155" s="251"/>
      <c r="DPQ155" s="251"/>
      <c r="DPR155" s="251"/>
      <c r="DPS155" s="251"/>
      <c r="DPT155" s="251"/>
      <c r="DPU155" s="251"/>
      <c r="DPV155" s="251"/>
      <c r="DPW155" s="251"/>
      <c r="DPX155" s="251"/>
      <c r="DPY155" s="251"/>
      <c r="DPZ155" s="251"/>
      <c r="DQA155" s="251"/>
      <c r="DQB155" s="251"/>
      <c r="DQC155" s="251"/>
      <c r="DQD155" s="251"/>
      <c r="DQE155" s="251"/>
      <c r="DQF155" s="251"/>
      <c r="DQG155" s="251"/>
      <c r="DQH155" s="251"/>
      <c r="DQI155" s="251"/>
      <c r="DQJ155" s="251"/>
      <c r="DQK155" s="251"/>
      <c r="DQL155" s="251"/>
      <c r="DQM155" s="251"/>
      <c r="DQN155" s="251"/>
      <c r="DQO155" s="251"/>
      <c r="DQP155" s="251"/>
      <c r="DQQ155" s="251"/>
      <c r="DQR155" s="251"/>
      <c r="DQS155" s="251"/>
      <c r="DQT155" s="251"/>
      <c r="DQU155" s="251"/>
      <c r="DQV155" s="251"/>
      <c r="DQW155" s="251"/>
      <c r="DQX155" s="251"/>
      <c r="DQY155" s="251"/>
      <c r="DQZ155" s="251"/>
      <c r="DRA155" s="251"/>
      <c r="DRB155" s="251"/>
      <c r="DRC155" s="251"/>
      <c r="DRD155" s="251"/>
      <c r="DRE155" s="251"/>
      <c r="DRF155" s="251"/>
      <c r="DRG155" s="251"/>
      <c r="DRH155" s="251"/>
      <c r="DRI155" s="251"/>
      <c r="DRJ155" s="251"/>
      <c r="DRK155" s="251"/>
      <c r="DRL155" s="251"/>
      <c r="DRM155" s="251"/>
      <c r="DRN155" s="251"/>
      <c r="DRO155" s="251"/>
      <c r="DRP155" s="251"/>
      <c r="DRQ155" s="251"/>
      <c r="DRR155" s="251"/>
      <c r="DRS155" s="251"/>
      <c r="DRT155" s="251"/>
      <c r="DRU155" s="251"/>
      <c r="DRV155" s="251"/>
      <c r="DRW155" s="251"/>
      <c r="DRX155" s="251"/>
      <c r="DRY155" s="251"/>
      <c r="DRZ155" s="251"/>
      <c r="DSA155" s="251"/>
      <c r="DSB155" s="251"/>
      <c r="DSC155" s="251"/>
      <c r="DSD155" s="251"/>
      <c r="DSE155" s="251"/>
      <c r="DSF155" s="251"/>
      <c r="DSG155" s="251"/>
      <c r="DSH155" s="251"/>
      <c r="DSI155" s="251"/>
      <c r="DSJ155" s="251"/>
      <c r="DSK155" s="251"/>
      <c r="DSL155" s="251"/>
      <c r="DSM155" s="251"/>
      <c r="DSN155" s="251"/>
      <c r="DSO155" s="251"/>
      <c r="DSP155" s="251"/>
      <c r="DSQ155" s="251"/>
      <c r="DSR155" s="251"/>
      <c r="DSS155" s="251"/>
      <c r="DST155" s="251"/>
      <c r="DSU155" s="251"/>
      <c r="DSV155" s="251"/>
      <c r="DSW155" s="251"/>
      <c r="DSX155" s="251"/>
      <c r="DSY155" s="251"/>
      <c r="DSZ155" s="251"/>
      <c r="DTA155" s="251"/>
      <c r="DTB155" s="251"/>
      <c r="DTC155" s="251"/>
      <c r="DTD155" s="251"/>
      <c r="DTE155" s="251"/>
      <c r="DTF155" s="251"/>
      <c r="DTG155" s="251"/>
      <c r="DTH155" s="251"/>
      <c r="DTI155" s="251"/>
      <c r="DTJ155" s="251"/>
      <c r="DTK155" s="251"/>
      <c r="DTL155" s="251"/>
      <c r="DTM155" s="251"/>
      <c r="DTN155" s="251"/>
      <c r="DTO155" s="251"/>
      <c r="DTP155" s="251"/>
      <c r="DTQ155" s="251"/>
      <c r="DTR155" s="251"/>
      <c r="DTS155" s="251"/>
      <c r="DTT155" s="251"/>
      <c r="DTU155" s="251"/>
      <c r="DTV155" s="251"/>
      <c r="DTW155" s="251"/>
      <c r="DTX155" s="251"/>
      <c r="DTY155" s="251"/>
      <c r="DTZ155" s="251"/>
      <c r="DUA155" s="251"/>
      <c r="DUB155" s="251"/>
      <c r="DUC155" s="251"/>
      <c r="DUD155" s="251"/>
      <c r="DUE155" s="251"/>
      <c r="DUF155" s="251"/>
      <c r="DUG155" s="251"/>
      <c r="DUH155" s="251"/>
      <c r="DUI155" s="251"/>
      <c r="DUJ155" s="251"/>
      <c r="DUK155" s="251"/>
      <c r="DUL155" s="251"/>
      <c r="DUM155" s="251"/>
      <c r="DUN155" s="251"/>
      <c r="DUO155" s="251"/>
      <c r="DUP155" s="251"/>
      <c r="DUQ155" s="251"/>
      <c r="DUR155" s="251"/>
      <c r="DUS155" s="251"/>
      <c r="DUT155" s="251"/>
      <c r="DUU155" s="251"/>
      <c r="DUV155" s="251"/>
      <c r="DUW155" s="251"/>
      <c r="DUX155" s="251"/>
      <c r="DUY155" s="251"/>
      <c r="DUZ155" s="251"/>
      <c r="DVA155" s="251"/>
      <c r="DVB155" s="251"/>
      <c r="DVC155" s="251"/>
      <c r="DVD155" s="251"/>
      <c r="DVE155" s="251"/>
      <c r="DVF155" s="251"/>
      <c r="DVG155" s="251"/>
      <c r="DVH155" s="251"/>
      <c r="DVI155" s="251"/>
      <c r="DVJ155" s="251"/>
      <c r="DVK155" s="251"/>
      <c r="DVL155" s="251"/>
      <c r="DVM155" s="251"/>
      <c r="DVN155" s="251"/>
      <c r="DVO155" s="251"/>
      <c r="DVP155" s="251"/>
      <c r="DVQ155" s="251"/>
      <c r="DVR155" s="251"/>
      <c r="DVS155" s="251"/>
      <c r="DVT155" s="251"/>
      <c r="DVU155" s="251"/>
      <c r="DVV155" s="251"/>
      <c r="DVW155" s="251"/>
      <c r="DVX155" s="251"/>
      <c r="DVY155" s="251"/>
      <c r="DVZ155" s="251"/>
      <c r="DWA155" s="251"/>
      <c r="DWB155" s="251"/>
      <c r="DWC155" s="251"/>
      <c r="DWD155" s="251"/>
      <c r="DWE155" s="251"/>
      <c r="DWF155" s="251"/>
      <c r="DWG155" s="251"/>
      <c r="DWH155" s="251"/>
      <c r="DWI155" s="251"/>
      <c r="DWJ155" s="251"/>
      <c r="DWK155" s="251"/>
      <c r="DWL155" s="251"/>
      <c r="DWM155" s="251"/>
      <c r="DWN155" s="251"/>
      <c r="DWO155" s="251"/>
      <c r="DWP155" s="251"/>
      <c r="DWQ155" s="251"/>
      <c r="DWR155" s="251"/>
      <c r="DWS155" s="251"/>
      <c r="DWT155" s="251"/>
      <c r="DWU155" s="251"/>
      <c r="DWV155" s="251"/>
      <c r="DWW155" s="251"/>
      <c r="DWX155" s="251"/>
      <c r="DWY155" s="251"/>
      <c r="DWZ155" s="251"/>
      <c r="DXA155" s="251"/>
      <c r="DXB155" s="251"/>
      <c r="DXC155" s="251"/>
      <c r="DXD155" s="251"/>
      <c r="DXE155" s="251"/>
      <c r="DXF155" s="251"/>
      <c r="DXG155" s="251"/>
      <c r="DXH155" s="251"/>
      <c r="DXI155" s="251"/>
      <c r="DXJ155" s="251"/>
      <c r="DXK155" s="251"/>
      <c r="DXL155" s="251"/>
      <c r="DXM155" s="251"/>
      <c r="DXN155" s="251"/>
      <c r="DXO155" s="251"/>
      <c r="DXP155" s="251"/>
      <c r="DXQ155" s="251"/>
      <c r="DXR155" s="251"/>
      <c r="DXS155" s="251"/>
      <c r="DXT155" s="251"/>
      <c r="DXU155" s="251"/>
      <c r="DXV155" s="251"/>
      <c r="DXW155" s="251"/>
      <c r="DXX155" s="251"/>
      <c r="DXY155" s="251"/>
      <c r="DXZ155" s="251"/>
      <c r="DYA155" s="251"/>
      <c r="DYB155" s="251"/>
      <c r="DYC155" s="251"/>
      <c r="DYD155" s="251"/>
      <c r="DYE155" s="251"/>
      <c r="DYF155" s="251"/>
      <c r="DYG155" s="251"/>
      <c r="DYH155" s="251"/>
      <c r="DYI155" s="251"/>
      <c r="DYJ155" s="251"/>
      <c r="DYK155" s="251"/>
      <c r="DYL155" s="251"/>
      <c r="DYM155" s="251"/>
      <c r="DYN155" s="251"/>
      <c r="DYO155" s="251"/>
      <c r="DYP155" s="251"/>
      <c r="DYQ155" s="251"/>
      <c r="DYR155" s="251"/>
      <c r="DYS155" s="251"/>
      <c r="DYT155" s="251"/>
      <c r="DYU155" s="251"/>
      <c r="DYV155" s="251"/>
      <c r="DYW155" s="251"/>
      <c r="DYX155" s="251"/>
      <c r="DYY155" s="251"/>
      <c r="DYZ155" s="251"/>
      <c r="DZA155" s="251"/>
      <c r="DZB155" s="251"/>
      <c r="DZC155" s="251"/>
      <c r="DZD155" s="251"/>
      <c r="DZE155" s="251"/>
      <c r="DZF155" s="251"/>
      <c r="DZG155" s="251"/>
      <c r="DZH155" s="251"/>
      <c r="DZI155" s="251"/>
      <c r="DZJ155" s="251"/>
      <c r="DZK155" s="251"/>
      <c r="DZL155" s="251"/>
      <c r="DZM155" s="251"/>
      <c r="DZN155" s="251"/>
      <c r="DZO155" s="251"/>
      <c r="DZP155" s="251"/>
      <c r="DZQ155" s="251"/>
      <c r="DZR155" s="251"/>
      <c r="DZS155" s="251"/>
      <c r="DZT155" s="251"/>
      <c r="DZU155" s="251"/>
      <c r="DZV155" s="251"/>
      <c r="DZW155" s="251"/>
      <c r="DZX155" s="251"/>
      <c r="DZY155" s="251"/>
      <c r="DZZ155" s="251"/>
      <c r="EAA155" s="251"/>
      <c r="EAB155" s="251"/>
      <c r="EAC155" s="251"/>
      <c r="EAD155" s="251"/>
      <c r="EAE155" s="251"/>
      <c r="EAF155" s="251"/>
      <c r="EAG155" s="251"/>
      <c r="EAH155" s="251"/>
      <c r="EAI155" s="251"/>
      <c r="EAJ155" s="251"/>
      <c r="EAK155" s="251"/>
      <c r="EAL155" s="251"/>
      <c r="EAM155" s="251"/>
      <c r="EAN155" s="251"/>
      <c r="EAO155" s="251"/>
      <c r="EAP155" s="251"/>
      <c r="EAQ155" s="251"/>
      <c r="EAR155" s="251"/>
      <c r="EAS155" s="251"/>
      <c r="EAT155" s="251"/>
      <c r="EAU155" s="251"/>
      <c r="EAV155" s="251"/>
      <c r="EAW155" s="251"/>
      <c r="EAX155" s="251"/>
      <c r="EAY155" s="251"/>
      <c r="EAZ155" s="251"/>
      <c r="EBA155" s="251"/>
      <c r="EBB155" s="251"/>
      <c r="EBC155" s="251"/>
      <c r="EBD155" s="251"/>
      <c r="EBE155" s="251"/>
      <c r="EBF155" s="251"/>
      <c r="EBG155" s="251"/>
      <c r="EBH155" s="251"/>
      <c r="EBI155" s="251"/>
      <c r="EBJ155" s="251"/>
      <c r="EBK155" s="251"/>
      <c r="EBL155" s="251"/>
      <c r="EBM155" s="251"/>
      <c r="EBN155" s="251"/>
      <c r="EBO155" s="251"/>
      <c r="EBP155" s="251"/>
      <c r="EBQ155" s="251"/>
      <c r="EBR155" s="251"/>
      <c r="EBS155" s="251"/>
      <c r="EBT155" s="251"/>
      <c r="EBU155" s="251"/>
      <c r="EBV155" s="251"/>
      <c r="EBW155" s="251"/>
      <c r="EBX155" s="251"/>
      <c r="EBY155" s="251"/>
      <c r="EBZ155" s="251"/>
      <c r="ECA155" s="251"/>
      <c r="ECB155" s="251"/>
      <c r="ECC155" s="251"/>
      <c r="ECD155" s="251"/>
      <c r="ECE155" s="251"/>
      <c r="ECF155" s="251"/>
      <c r="ECG155" s="251"/>
      <c r="ECH155" s="251"/>
      <c r="ECI155" s="251"/>
      <c r="ECJ155" s="251"/>
      <c r="ECK155" s="251"/>
      <c r="ECL155" s="251"/>
      <c r="ECM155" s="251"/>
      <c r="ECN155" s="251"/>
      <c r="ECO155" s="251"/>
      <c r="ECP155" s="251"/>
      <c r="ECQ155" s="251"/>
      <c r="ECR155" s="251"/>
      <c r="ECS155" s="251"/>
      <c r="ECT155" s="251"/>
      <c r="ECU155" s="251"/>
      <c r="ECV155" s="251"/>
      <c r="ECW155" s="251"/>
      <c r="ECX155" s="251"/>
      <c r="ECY155" s="251"/>
      <c r="ECZ155" s="251"/>
      <c r="EDA155" s="251"/>
      <c r="EDB155" s="251"/>
      <c r="EDC155" s="251"/>
      <c r="EDD155" s="251"/>
      <c r="EDE155" s="251"/>
      <c r="EDF155" s="251"/>
      <c r="EDG155" s="251"/>
      <c r="EDH155" s="251"/>
      <c r="EDI155" s="251"/>
      <c r="EDJ155" s="251"/>
      <c r="EDK155" s="251"/>
      <c r="EDL155" s="251"/>
      <c r="EDM155" s="251"/>
      <c r="EDN155" s="251"/>
      <c r="EDO155" s="251"/>
      <c r="EDP155" s="251"/>
      <c r="EDQ155" s="251"/>
      <c r="EDR155" s="251"/>
      <c r="EDS155" s="251"/>
      <c r="EDT155" s="251"/>
      <c r="EDU155" s="251"/>
      <c r="EDV155" s="251"/>
      <c r="EDW155" s="251"/>
      <c r="EDX155" s="251"/>
      <c r="EDY155" s="251"/>
      <c r="EDZ155" s="251"/>
      <c r="EEA155" s="251"/>
      <c r="EEB155" s="251"/>
      <c r="EEC155" s="251"/>
      <c r="EED155" s="251"/>
      <c r="EEE155" s="251"/>
      <c r="EEF155" s="251"/>
      <c r="EEG155" s="251"/>
      <c r="EEH155" s="251"/>
      <c r="EEI155" s="251"/>
      <c r="EEJ155" s="251"/>
      <c r="EEK155" s="251"/>
      <c r="EEL155" s="251"/>
      <c r="EEM155" s="251"/>
      <c r="EEN155" s="251"/>
      <c r="EEO155" s="251"/>
      <c r="EEP155" s="251"/>
      <c r="EEQ155" s="251"/>
      <c r="EER155" s="251"/>
      <c r="EES155" s="251"/>
      <c r="EET155" s="251"/>
      <c r="EEU155" s="251"/>
      <c r="EEV155" s="251"/>
      <c r="EEW155" s="251"/>
      <c r="EEX155" s="251"/>
      <c r="EEY155" s="251"/>
      <c r="EEZ155" s="251"/>
      <c r="EFA155" s="251"/>
      <c r="EFB155" s="251"/>
      <c r="EFC155" s="251"/>
      <c r="EFD155" s="251"/>
      <c r="EFE155" s="251"/>
      <c r="EFF155" s="251"/>
      <c r="EFG155" s="251"/>
      <c r="EFH155" s="251"/>
      <c r="EFI155" s="251"/>
      <c r="EFJ155" s="251"/>
      <c r="EFK155" s="251"/>
      <c r="EFL155" s="251"/>
      <c r="EFM155" s="251"/>
      <c r="EFN155" s="251"/>
      <c r="EFO155" s="251"/>
      <c r="EFP155" s="251"/>
      <c r="EFQ155" s="251"/>
      <c r="EFR155" s="251"/>
      <c r="EFS155" s="251"/>
      <c r="EFT155" s="251"/>
      <c r="EFU155" s="251"/>
      <c r="EFV155" s="251"/>
      <c r="EFW155" s="251"/>
      <c r="EFX155" s="251"/>
      <c r="EFY155" s="251"/>
      <c r="EFZ155" s="251"/>
      <c r="EGA155" s="251"/>
      <c r="EGB155" s="251"/>
      <c r="EGC155" s="251"/>
      <c r="EGD155" s="251"/>
      <c r="EGE155" s="251"/>
      <c r="EGF155" s="251"/>
      <c r="EGG155" s="251"/>
      <c r="EGH155" s="251"/>
      <c r="EGI155" s="251"/>
      <c r="EGJ155" s="251"/>
      <c r="EGK155" s="251"/>
      <c r="EGL155" s="251"/>
      <c r="EGM155" s="251"/>
      <c r="EGN155" s="251"/>
      <c r="EGO155" s="251"/>
      <c r="EGP155" s="251"/>
      <c r="EGQ155" s="251"/>
      <c r="EGR155" s="251"/>
      <c r="EGS155" s="251"/>
      <c r="EGT155" s="251"/>
      <c r="EGU155" s="251"/>
      <c r="EGV155" s="251"/>
      <c r="EGW155" s="251"/>
      <c r="EGX155" s="251"/>
      <c r="EGY155" s="251"/>
      <c r="EGZ155" s="251"/>
      <c r="EHA155" s="251"/>
      <c r="EHB155" s="251"/>
      <c r="EHC155" s="251"/>
      <c r="EHD155" s="251"/>
      <c r="EHE155" s="251"/>
      <c r="EHF155" s="251"/>
      <c r="EHG155" s="251"/>
      <c r="EHH155" s="251"/>
      <c r="EHI155" s="251"/>
      <c r="EHJ155" s="251"/>
      <c r="EHK155" s="251"/>
      <c r="EHL155" s="251"/>
      <c r="EHM155" s="251"/>
      <c r="EHN155" s="251"/>
      <c r="EHO155" s="251"/>
      <c r="EHP155" s="251"/>
      <c r="EHQ155" s="251"/>
      <c r="EHR155" s="251"/>
      <c r="EHS155" s="251"/>
      <c r="EHT155" s="251"/>
      <c r="EHU155" s="251"/>
      <c r="EHV155" s="251"/>
      <c r="EHW155" s="251"/>
      <c r="EHX155" s="251"/>
      <c r="EHY155" s="251"/>
      <c r="EHZ155" s="251"/>
      <c r="EIA155" s="251"/>
      <c r="EIB155" s="251"/>
      <c r="EIC155" s="251"/>
      <c r="EID155" s="251"/>
      <c r="EIE155" s="251"/>
      <c r="EIF155" s="251"/>
      <c r="EIG155" s="251"/>
      <c r="EIH155" s="251"/>
      <c r="EII155" s="251"/>
      <c r="EIJ155" s="251"/>
      <c r="EIK155" s="251"/>
      <c r="EIL155" s="251"/>
      <c r="EIM155" s="251"/>
      <c r="EIN155" s="251"/>
      <c r="EIO155" s="251"/>
      <c r="EIP155" s="251"/>
      <c r="EIQ155" s="251"/>
      <c r="EIR155" s="251"/>
      <c r="EIS155" s="251"/>
      <c r="EIT155" s="251"/>
      <c r="EIU155" s="251"/>
      <c r="EIV155" s="251"/>
      <c r="EIW155" s="251"/>
      <c r="EIX155" s="251"/>
      <c r="EIY155" s="251"/>
      <c r="EIZ155" s="251"/>
      <c r="EJA155" s="251"/>
      <c r="EJB155" s="251"/>
      <c r="EJC155" s="251"/>
      <c r="EJD155" s="251"/>
      <c r="EJE155" s="251"/>
      <c r="EJF155" s="251"/>
      <c r="EJG155" s="251"/>
      <c r="EJH155" s="251"/>
      <c r="EJI155" s="251"/>
      <c r="EJJ155" s="251"/>
      <c r="EJK155" s="251"/>
      <c r="EJL155" s="251"/>
      <c r="EJM155" s="251"/>
      <c r="EJN155" s="251"/>
      <c r="EJO155" s="251"/>
      <c r="EJP155" s="251"/>
      <c r="EJQ155" s="251"/>
      <c r="EJR155" s="251"/>
      <c r="EJS155" s="251"/>
      <c r="EJT155" s="251"/>
      <c r="EJU155" s="251"/>
      <c r="EJV155" s="251"/>
      <c r="EJW155" s="251"/>
      <c r="EJX155" s="251"/>
      <c r="EJY155" s="251"/>
      <c r="EJZ155" s="251"/>
      <c r="EKA155" s="251"/>
      <c r="EKB155" s="251"/>
      <c r="EKC155" s="251"/>
      <c r="EKD155" s="251"/>
      <c r="EKE155" s="251"/>
      <c r="EKF155" s="251"/>
      <c r="EKG155" s="251"/>
      <c r="EKH155" s="251"/>
      <c r="EKI155" s="251"/>
      <c r="EKJ155" s="251"/>
      <c r="EKK155" s="251"/>
      <c r="EKL155" s="251"/>
      <c r="EKM155" s="251"/>
      <c r="EKN155" s="251"/>
      <c r="EKO155" s="251"/>
      <c r="EKP155" s="251"/>
      <c r="EKQ155" s="251"/>
      <c r="EKR155" s="251"/>
      <c r="EKS155" s="251"/>
      <c r="EKT155" s="251"/>
      <c r="EKU155" s="251"/>
      <c r="EKV155" s="251"/>
      <c r="EKW155" s="251"/>
      <c r="EKX155" s="251"/>
      <c r="EKY155" s="251"/>
      <c r="EKZ155" s="251"/>
      <c r="ELA155" s="251"/>
      <c r="ELB155" s="251"/>
      <c r="ELC155" s="251"/>
      <c r="ELD155" s="251"/>
      <c r="ELE155" s="251"/>
      <c r="ELF155" s="251"/>
      <c r="ELG155" s="251"/>
      <c r="ELH155" s="251"/>
      <c r="ELI155" s="251"/>
      <c r="ELJ155" s="251"/>
      <c r="ELK155" s="251"/>
      <c r="ELL155" s="251"/>
      <c r="ELM155" s="251"/>
      <c r="ELN155" s="251"/>
      <c r="ELO155" s="251"/>
      <c r="ELP155" s="251"/>
      <c r="ELQ155" s="251"/>
      <c r="ELR155" s="251"/>
      <c r="ELS155" s="251"/>
      <c r="ELT155" s="251"/>
      <c r="ELU155" s="251"/>
      <c r="ELV155" s="251"/>
      <c r="ELW155" s="251"/>
      <c r="ELX155" s="251"/>
      <c r="ELY155" s="251"/>
      <c r="ELZ155" s="251"/>
      <c r="EMA155" s="251"/>
      <c r="EMB155" s="251"/>
      <c r="EMC155" s="251"/>
      <c r="EMD155" s="251"/>
      <c r="EME155" s="251"/>
      <c r="EMF155" s="251"/>
      <c r="EMG155" s="251"/>
      <c r="EMH155" s="251"/>
      <c r="EMI155" s="251"/>
      <c r="EMJ155" s="251"/>
      <c r="EMK155" s="251"/>
      <c r="EML155" s="251"/>
      <c r="EMM155" s="251"/>
      <c r="EMN155" s="251"/>
      <c r="EMO155" s="251"/>
      <c r="EMP155" s="251"/>
      <c r="EMQ155" s="251"/>
      <c r="EMR155" s="251"/>
      <c r="EMS155" s="251"/>
      <c r="EMT155" s="251"/>
      <c r="EMU155" s="251"/>
      <c r="EMV155" s="251"/>
      <c r="EMW155" s="251"/>
      <c r="EMX155" s="251"/>
      <c r="EMY155" s="251"/>
      <c r="EMZ155" s="251"/>
      <c r="ENA155" s="251"/>
      <c r="ENB155" s="251"/>
      <c r="ENC155" s="251"/>
      <c r="END155" s="251"/>
      <c r="ENE155" s="251"/>
      <c r="ENF155" s="251"/>
      <c r="ENG155" s="251"/>
      <c r="ENH155" s="251"/>
      <c r="ENI155" s="251"/>
      <c r="ENJ155" s="251"/>
      <c r="ENK155" s="251"/>
      <c r="ENL155" s="251"/>
      <c r="ENM155" s="251"/>
      <c r="ENN155" s="251"/>
      <c r="ENO155" s="251"/>
      <c r="ENP155" s="251"/>
      <c r="ENQ155" s="251"/>
      <c r="ENR155" s="251"/>
      <c r="ENS155" s="251"/>
      <c r="ENT155" s="251"/>
      <c r="ENU155" s="251"/>
      <c r="ENV155" s="251"/>
      <c r="ENW155" s="251"/>
      <c r="ENX155" s="251"/>
      <c r="ENY155" s="251"/>
      <c r="ENZ155" s="251"/>
      <c r="EOA155" s="251"/>
      <c r="EOB155" s="251"/>
      <c r="EOC155" s="251"/>
      <c r="EOD155" s="251"/>
      <c r="EOE155" s="251"/>
      <c r="EOF155" s="251"/>
      <c r="EOG155" s="251"/>
      <c r="EOH155" s="251"/>
      <c r="EOI155" s="251"/>
      <c r="EOJ155" s="251"/>
      <c r="EOK155" s="251"/>
      <c r="EOL155" s="251"/>
      <c r="EOM155" s="251"/>
      <c r="EON155" s="251"/>
      <c r="EOO155" s="251"/>
      <c r="EOP155" s="251"/>
      <c r="EOQ155" s="251"/>
      <c r="EOR155" s="251"/>
      <c r="EOS155" s="251"/>
      <c r="EOT155" s="251"/>
      <c r="EOU155" s="251"/>
      <c r="EOV155" s="251"/>
      <c r="EOW155" s="251"/>
      <c r="EOX155" s="251"/>
      <c r="EOY155" s="251"/>
      <c r="EOZ155" s="251"/>
      <c r="EPA155" s="251"/>
      <c r="EPB155" s="251"/>
      <c r="EPC155" s="251"/>
      <c r="EPD155" s="251"/>
      <c r="EPE155" s="251"/>
      <c r="EPF155" s="251"/>
      <c r="EPG155" s="251"/>
      <c r="EPH155" s="251"/>
      <c r="EPI155" s="251"/>
      <c r="EPJ155" s="251"/>
      <c r="EPK155" s="251"/>
      <c r="EPL155" s="251"/>
      <c r="EPM155" s="251"/>
      <c r="EPN155" s="251"/>
      <c r="EPO155" s="251"/>
      <c r="EPP155" s="251"/>
      <c r="EPQ155" s="251"/>
      <c r="EPR155" s="251"/>
      <c r="EPS155" s="251"/>
      <c r="EPT155" s="251"/>
      <c r="EPU155" s="251"/>
      <c r="EPV155" s="251"/>
      <c r="EPW155" s="251"/>
      <c r="EPX155" s="251"/>
      <c r="EPY155" s="251"/>
      <c r="EPZ155" s="251"/>
      <c r="EQA155" s="251"/>
      <c r="EQB155" s="251"/>
      <c r="EQC155" s="251"/>
      <c r="EQD155" s="251"/>
      <c r="EQE155" s="251"/>
      <c r="EQF155" s="251"/>
      <c r="EQG155" s="251"/>
      <c r="EQH155" s="251"/>
      <c r="EQI155" s="251"/>
      <c r="EQJ155" s="251"/>
      <c r="EQK155" s="251"/>
      <c r="EQL155" s="251"/>
      <c r="EQM155" s="251"/>
      <c r="EQN155" s="251"/>
      <c r="EQO155" s="251"/>
      <c r="EQP155" s="251"/>
      <c r="EQQ155" s="251"/>
      <c r="EQR155" s="251"/>
      <c r="EQS155" s="251"/>
      <c r="EQT155" s="251"/>
      <c r="EQU155" s="251"/>
      <c r="EQV155" s="251"/>
      <c r="EQW155" s="251"/>
      <c r="EQX155" s="251"/>
      <c r="EQY155" s="251"/>
      <c r="EQZ155" s="251"/>
      <c r="ERA155" s="251"/>
      <c r="ERB155" s="251"/>
      <c r="ERC155" s="251"/>
      <c r="ERD155" s="251"/>
      <c r="ERE155" s="251"/>
      <c r="ERF155" s="251"/>
      <c r="ERG155" s="251"/>
      <c r="ERH155" s="251"/>
      <c r="ERI155" s="251"/>
      <c r="ERJ155" s="251"/>
      <c r="ERK155" s="251"/>
      <c r="ERL155" s="251"/>
      <c r="ERM155" s="251"/>
      <c r="ERN155" s="251"/>
      <c r="ERO155" s="251"/>
      <c r="ERP155" s="251"/>
      <c r="ERQ155" s="251"/>
      <c r="ERR155" s="251"/>
      <c r="ERS155" s="251"/>
      <c r="ERT155" s="251"/>
      <c r="ERU155" s="251"/>
      <c r="ERV155" s="251"/>
      <c r="ERW155" s="251"/>
      <c r="ERX155" s="251"/>
      <c r="ERY155" s="251"/>
      <c r="ERZ155" s="251"/>
      <c r="ESA155" s="251"/>
      <c r="ESB155" s="251"/>
      <c r="ESC155" s="251"/>
      <c r="ESD155" s="251"/>
      <c r="ESE155" s="251"/>
      <c r="ESF155" s="251"/>
      <c r="ESG155" s="251"/>
      <c r="ESH155" s="251"/>
      <c r="ESI155" s="251"/>
      <c r="ESJ155" s="251"/>
      <c r="ESK155" s="251"/>
      <c r="ESL155" s="251"/>
      <c r="ESM155" s="251"/>
      <c r="ESN155" s="251"/>
      <c r="ESO155" s="251"/>
      <c r="ESP155" s="251"/>
      <c r="ESQ155" s="251"/>
      <c r="ESR155" s="251"/>
      <c r="ESS155" s="251"/>
      <c r="EST155" s="251"/>
      <c r="ESU155" s="251"/>
      <c r="ESV155" s="251"/>
      <c r="ESW155" s="251"/>
      <c r="ESX155" s="251"/>
      <c r="ESY155" s="251"/>
      <c r="ESZ155" s="251"/>
      <c r="ETA155" s="251"/>
      <c r="ETB155" s="251"/>
      <c r="ETC155" s="251"/>
      <c r="ETD155" s="251"/>
      <c r="ETE155" s="251"/>
      <c r="ETF155" s="251"/>
      <c r="ETG155" s="251"/>
      <c r="ETH155" s="251"/>
      <c r="ETI155" s="251"/>
      <c r="ETJ155" s="251"/>
      <c r="ETK155" s="251"/>
      <c r="ETL155" s="251"/>
      <c r="ETM155" s="251"/>
      <c r="ETN155" s="251"/>
      <c r="ETO155" s="251"/>
      <c r="ETP155" s="251"/>
      <c r="ETQ155" s="251"/>
      <c r="ETR155" s="251"/>
      <c r="ETS155" s="251"/>
      <c r="ETT155" s="251"/>
      <c r="ETU155" s="251"/>
      <c r="ETV155" s="251"/>
      <c r="ETW155" s="251"/>
      <c r="ETX155" s="251"/>
      <c r="ETY155" s="251"/>
      <c r="ETZ155" s="251"/>
      <c r="EUA155" s="251"/>
      <c r="EUB155" s="251"/>
      <c r="EUC155" s="251"/>
      <c r="EUD155" s="251"/>
      <c r="EUE155" s="251"/>
      <c r="EUF155" s="251"/>
      <c r="EUG155" s="251"/>
      <c r="EUH155" s="251"/>
      <c r="EUI155" s="251"/>
      <c r="EUJ155" s="251"/>
      <c r="EUK155" s="251"/>
      <c r="EUL155" s="251"/>
      <c r="EUM155" s="251"/>
      <c r="EUN155" s="251"/>
      <c r="EUO155" s="251"/>
      <c r="EUP155" s="251"/>
      <c r="EUQ155" s="251"/>
      <c r="EUR155" s="251"/>
      <c r="EUS155" s="251"/>
      <c r="EUT155" s="251"/>
      <c r="EUU155" s="251"/>
      <c r="EUV155" s="251"/>
      <c r="EUW155" s="251"/>
      <c r="EUX155" s="251"/>
      <c r="EUY155" s="251"/>
      <c r="EUZ155" s="251"/>
      <c r="EVA155" s="251"/>
      <c r="EVB155" s="251"/>
      <c r="EVC155" s="251"/>
      <c r="EVD155" s="251"/>
      <c r="EVE155" s="251"/>
      <c r="EVF155" s="251"/>
      <c r="EVG155" s="251"/>
      <c r="EVH155" s="251"/>
      <c r="EVI155" s="251"/>
      <c r="EVJ155" s="251"/>
      <c r="EVK155" s="251"/>
      <c r="EVL155" s="251"/>
      <c r="EVM155" s="251"/>
      <c r="EVN155" s="251"/>
      <c r="EVO155" s="251"/>
      <c r="EVP155" s="251"/>
      <c r="EVQ155" s="251"/>
      <c r="EVR155" s="251"/>
      <c r="EVS155" s="251"/>
      <c r="EVT155" s="251"/>
      <c r="EVU155" s="251"/>
      <c r="EVV155" s="251"/>
      <c r="EVW155" s="251"/>
      <c r="EVX155" s="251"/>
      <c r="EVY155" s="251"/>
      <c r="EVZ155" s="251"/>
      <c r="EWA155" s="251"/>
      <c r="EWB155" s="251"/>
      <c r="EWC155" s="251"/>
      <c r="EWD155" s="251"/>
      <c r="EWE155" s="251"/>
      <c r="EWF155" s="251"/>
      <c r="EWG155" s="251"/>
      <c r="EWH155" s="251"/>
      <c r="EWI155" s="251"/>
      <c r="EWJ155" s="251"/>
      <c r="EWK155" s="251"/>
      <c r="EWL155" s="251"/>
      <c r="EWM155" s="251"/>
      <c r="EWN155" s="251"/>
      <c r="EWO155" s="251"/>
      <c r="EWP155" s="251"/>
      <c r="EWQ155" s="251"/>
      <c r="EWR155" s="251"/>
      <c r="EWS155" s="251"/>
      <c r="EWT155" s="251"/>
      <c r="EWU155" s="251"/>
      <c r="EWV155" s="251"/>
      <c r="EWW155" s="251"/>
      <c r="EWX155" s="251"/>
      <c r="EWY155" s="251"/>
      <c r="EWZ155" s="251"/>
      <c r="EXA155" s="251"/>
      <c r="EXB155" s="251"/>
      <c r="EXC155" s="251"/>
      <c r="EXD155" s="251"/>
      <c r="EXE155" s="251"/>
      <c r="EXF155" s="251"/>
      <c r="EXG155" s="251"/>
      <c r="EXH155" s="251"/>
      <c r="EXI155" s="251"/>
      <c r="EXJ155" s="251"/>
      <c r="EXK155" s="251"/>
      <c r="EXL155" s="251"/>
      <c r="EXM155" s="251"/>
      <c r="EXN155" s="251"/>
      <c r="EXO155" s="251"/>
      <c r="EXP155" s="251"/>
      <c r="EXQ155" s="251"/>
      <c r="EXR155" s="251"/>
      <c r="EXS155" s="251"/>
      <c r="EXT155" s="251"/>
      <c r="EXU155" s="251"/>
      <c r="EXV155" s="251"/>
      <c r="EXW155" s="251"/>
      <c r="EXX155" s="251"/>
      <c r="EXY155" s="251"/>
      <c r="EXZ155" s="251"/>
      <c r="EYA155" s="251"/>
      <c r="EYB155" s="251"/>
      <c r="EYC155" s="251"/>
      <c r="EYD155" s="251"/>
      <c r="EYE155" s="251"/>
      <c r="EYF155" s="251"/>
      <c r="EYG155" s="251"/>
      <c r="EYH155" s="251"/>
      <c r="EYI155" s="251"/>
      <c r="EYJ155" s="251"/>
      <c r="EYK155" s="251"/>
      <c r="EYL155" s="251"/>
      <c r="EYM155" s="251"/>
      <c r="EYN155" s="251"/>
      <c r="EYO155" s="251"/>
      <c r="EYP155" s="251"/>
      <c r="EYQ155" s="251"/>
      <c r="EYR155" s="251"/>
      <c r="EYS155" s="251"/>
      <c r="EYT155" s="251"/>
      <c r="EYU155" s="251"/>
      <c r="EYV155" s="251"/>
      <c r="EYW155" s="251"/>
      <c r="EYX155" s="251"/>
      <c r="EYY155" s="251"/>
      <c r="EYZ155" s="251"/>
      <c r="EZA155" s="251"/>
      <c r="EZB155" s="251"/>
      <c r="EZC155" s="251"/>
      <c r="EZD155" s="251"/>
      <c r="EZE155" s="251"/>
      <c r="EZF155" s="251"/>
      <c r="EZG155" s="251"/>
      <c r="EZH155" s="251"/>
      <c r="EZI155" s="251"/>
      <c r="EZJ155" s="251"/>
      <c r="EZK155" s="251"/>
      <c r="EZL155" s="251"/>
      <c r="EZM155" s="251"/>
      <c r="EZN155" s="251"/>
      <c r="EZO155" s="251"/>
      <c r="EZP155" s="251"/>
      <c r="EZQ155" s="251"/>
      <c r="EZR155" s="251"/>
      <c r="EZS155" s="251"/>
      <c r="EZT155" s="251"/>
      <c r="EZU155" s="251"/>
      <c r="EZV155" s="251"/>
      <c r="EZW155" s="251"/>
      <c r="EZX155" s="251"/>
      <c r="EZY155" s="251"/>
      <c r="EZZ155" s="251"/>
      <c r="FAA155" s="251"/>
      <c r="FAB155" s="251"/>
      <c r="FAC155" s="251"/>
      <c r="FAD155" s="251"/>
      <c r="FAE155" s="251"/>
      <c r="FAF155" s="251"/>
      <c r="FAG155" s="251"/>
      <c r="FAH155" s="251"/>
      <c r="FAI155" s="251"/>
      <c r="FAJ155" s="251"/>
      <c r="FAK155" s="251"/>
      <c r="FAL155" s="251"/>
      <c r="FAM155" s="251"/>
      <c r="FAN155" s="251"/>
      <c r="FAO155" s="251"/>
      <c r="FAP155" s="251"/>
      <c r="FAQ155" s="251"/>
      <c r="FAR155" s="251"/>
      <c r="FAS155" s="251"/>
      <c r="FAT155" s="251"/>
      <c r="FAU155" s="251"/>
      <c r="FAV155" s="251"/>
      <c r="FAW155" s="251"/>
      <c r="FAX155" s="251"/>
      <c r="FAY155" s="251"/>
      <c r="FAZ155" s="251"/>
      <c r="FBA155" s="251"/>
      <c r="FBB155" s="251"/>
      <c r="FBC155" s="251"/>
      <c r="FBD155" s="251"/>
      <c r="FBE155" s="251"/>
      <c r="FBF155" s="251"/>
      <c r="FBG155" s="251"/>
      <c r="FBH155" s="251"/>
      <c r="FBI155" s="251"/>
      <c r="FBJ155" s="251"/>
      <c r="FBK155" s="251"/>
      <c r="FBL155" s="251"/>
      <c r="FBM155" s="251"/>
      <c r="FBN155" s="251"/>
      <c r="FBO155" s="251"/>
      <c r="FBP155" s="251"/>
      <c r="FBQ155" s="251"/>
      <c r="FBR155" s="251"/>
      <c r="FBS155" s="251"/>
      <c r="FBT155" s="251"/>
      <c r="FBU155" s="251"/>
      <c r="FBV155" s="251"/>
      <c r="FBW155" s="251"/>
      <c r="FBX155" s="251"/>
      <c r="FBY155" s="251"/>
      <c r="FBZ155" s="251"/>
      <c r="FCA155" s="251"/>
      <c r="FCB155" s="251"/>
      <c r="FCC155" s="251"/>
      <c r="FCD155" s="251"/>
      <c r="FCE155" s="251"/>
      <c r="FCF155" s="251"/>
      <c r="FCG155" s="251"/>
      <c r="FCH155" s="251"/>
      <c r="FCI155" s="251"/>
      <c r="FCJ155" s="251"/>
      <c r="FCK155" s="251"/>
      <c r="FCL155" s="251"/>
      <c r="FCM155" s="251"/>
      <c r="FCN155" s="251"/>
      <c r="FCO155" s="251"/>
      <c r="FCP155" s="251"/>
      <c r="FCQ155" s="251"/>
      <c r="FCR155" s="251"/>
      <c r="FCS155" s="251"/>
      <c r="FCT155" s="251"/>
      <c r="FCU155" s="251"/>
      <c r="FCV155" s="251"/>
      <c r="FCW155" s="251"/>
      <c r="FCX155" s="251"/>
      <c r="FCY155" s="251"/>
      <c r="FCZ155" s="251"/>
      <c r="FDA155" s="251"/>
      <c r="FDB155" s="251"/>
      <c r="FDC155" s="251"/>
      <c r="FDD155" s="251"/>
      <c r="FDE155" s="251"/>
      <c r="FDF155" s="251"/>
      <c r="FDG155" s="251"/>
      <c r="FDH155" s="251"/>
      <c r="FDI155" s="251"/>
      <c r="FDJ155" s="251"/>
      <c r="FDK155" s="251"/>
      <c r="FDL155" s="251"/>
      <c r="FDM155" s="251"/>
      <c r="FDN155" s="251"/>
      <c r="FDO155" s="251"/>
      <c r="FDP155" s="251"/>
      <c r="FDQ155" s="251"/>
      <c r="FDR155" s="251"/>
      <c r="FDS155" s="251"/>
      <c r="FDT155" s="251"/>
      <c r="FDU155" s="251"/>
      <c r="FDV155" s="251"/>
      <c r="FDW155" s="251"/>
      <c r="FDX155" s="251"/>
      <c r="FDY155" s="251"/>
      <c r="FDZ155" s="251"/>
      <c r="FEA155" s="251"/>
      <c r="FEB155" s="251"/>
      <c r="FEC155" s="251"/>
      <c r="FED155" s="251"/>
      <c r="FEE155" s="251"/>
      <c r="FEF155" s="251"/>
      <c r="FEG155" s="251"/>
      <c r="FEH155" s="251"/>
      <c r="FEI155" s="251"/>
      <c r="FEJ155" s="251"/>
      <c r="FEK155" s="251"/>
      <c r="FEL155" s="251"/>
      <c r="FEM155" s="251"/>
      <c r="FEN155" s="251"/>
      <c r="FEO155" s="251"/>
      <c r="FEP155" s="251"/>
      <c r="FEQ155" s="251"/>
      <c r="FER155" s="251"/>
      <c r="FES155" s="251"/>
      <c r="FET155" s="251"/>
      <c r="FEU155" s="251"/>
      <c r="FEV155" s="251"/>
      <c r="FEW155" s="251"/>
      <c r="FEX155" s="251"/>
      <c r="FEY155" s="251"/>
      <c r="FEZ155" s="251"/>
      <c r="FFA155" s="251"/>
      <c r="FFB155" s="251"/>
      <c r="FFC155" s="251"/>
      <c r="FFD155" s="251"/>
      <c r="FFE155" s="251"/>
      <c r="FFF155" s="251"/>
      <c r="FFG155" s="251"/>
      <c r="FFH155" s="251"/>
      <c r="FFI155" s="251"/>
      <c r="FFJ155" s="251"/>
      <c r="FFK155" s="251"/>
      <c r="FFL155" s="251"/>
      <c r="FFM155" s="251"/>
      <c r="FFN155" s="251"/>
      <c r="FFO155" s="251"/>
      <c r="FFP155" s="251"/>
      <c r="FFQ155" s="251"/>
      <c r="FFR155" s="251"/>
      <c r="FFS155" s="251"/>
      <c r="FFT155" s="251"/>
      <c r="FFU155" s="251"/>
      <c r="FFV155" s="251"/>
      <c r="FFW155" s="251"/>
      <c r="FFX155" s="251"/>
      <c r="FFY155" s="251"/>
      <c r="FFZ155" s="251"/>
      <c r="FGA155" s="251"/>
      <c r="FGB155" s="251"/>
      <c r="FGC155" s="251"/>
      <c r="FGD155" s="251"/>
      <c r="FGE155" s="251"/>
      <c r="FGF155" s="251"/>
      <c r="FGG155" s="251"/>
      <c r="FGH155" s="251"/>
      <c r="FGI155" s="251"/>
      <c r="FGJ155" s="251"/>
      <c r="FGK155" s="251"/>
      <c r="FGL155" s="251"/>
      <c r="FGM155" s="251"/>
      <c r="FGN155" s="251"/>
      <c r="FGO155" s="251"/>
      <c r="FGP155" s="251"/>
      <c r="FGQ155" s="251"/>
      <c r="FGR155" s="251"/>
      <c r="FGS155" s="251"/>
      <c r="FGT155" s="251"/>
      <c r="FGU155" s="251"/>
      <c r="FGV155" s="251"/>
      <c r="FGW155" s="251"/>
      <c r="FGX155" s="251"/>
      <c r="FGY155" s="251"/>
      <c r="FGZ155" s="251"/>
      <c r="FHA155" s="251"/>
      <c r="FHB155" s="251"/>
      <c r="FHC155" s="251"/>
      <c r="FHD155" s="251"/>
      <c r="FHE155" s="251"/>
      <c r="FHF155" s="251"/>
      <c r="FHG155" s="251"/>
      <c r="FHH155" s="251"/>
      <c r="FHI155" s="251"/>
      <c r="FHJ155" s="251"/>
      <c r="FHK155" s="251"/>
      <c r="FHL155" s="251"/>
      <c r="FHM155" s="251"/>
      <c r="FHN155" s="251"/>
      <c r="FHO155" s="251"/>
      <c r="FHP155" s="251"/>
      <c r="FHQ155" s="251"/>
      <c r="FHR155" s="251"/>
      <c r="FHS155" s="251"/>
      <c r="FHT155" s="251"/>
      <c r="FHU155" s="251"/>
      <c r="FHV155" s="251"/>
      <c r="FHW155" s="251"/>
      <c r="FHX155" s="251"/>
      <c r="FHY155" s="251"/>
      <c r="FHZ155" s="251"/>
      <c r="FIA155" s="251"/>
      <c r="FIB155" s="251"/>
      <c r="FIC155" s="251"/>
      <c r="FID155" s="251"/>
      <c r="FIE155" s="251"/>
      <c r="FIF155" s="251"/>
      <c r="FIG155" s="251"/>
      <c r="FIH155" s="251"/>
      <c r="FII155" s="251"/>
      <c r="FIJ155" s="251"/>
      <c r="FIK155" s="251"/>
      <c r="FIL155" s="251"/>
      <c r="FIM155" s="251"/>
      <c r="FIN155" s="251"/>
      <c r="FIO155" s="251"/>
      <c r="FIP155" s="251"/>
      <c r="FIQ155" s="251"/>
      <c r="FIR155" s="251"/>
      <c r="FIS155" s="251"/>
      <c r="FIT155" s="251"/>
      <c r="FIU155" s="251"/>
      <c r="FIV155" s="251"/>
      <c r="FIW155" s="251"/>
      <c r="FIX155" s="251"/>
      <c r="FIY155" s="251"/>
      <c r="FIZ155" s="251"/>
      <c r="FJA155" s="251"/>
      <c r="FJB155" s="251"/>
      <c r="FJC155" s="251"/>
      <c r="FJD155" s="251"/>
      <c r="FJE155" s="251"/>
      <c r="FJF155" s="251"/>
      <c r="FJG155" s="251"/>
      <c r="FJH155" s="251"/>
      <c r="FJI155" s="251"/>
      <c r="FJJ155" s="251"/>
      <c r="FJK155" s="251"/>
      <c r="FJL155" s="251"/>
      <c r="FJM155" s="251"/>
      <c r="FJN155" s="251"/>
      <c r="FJO155" s="251"/>
      <c r="FJP155" s="251"/>
      <c r="FJQ155" s="251"/>
      <c r="FJR155" s="251"/>
      <c r="FJS155" s="251"/>
      <c r="FJT155" s="251"/>
      <c r="FJU155" s="251"/>
      <c r="FJV155" s="251"/>
      <c r="FJW155" s="251"/>
      <c r="FJX155" s="251"/>
      <c r="FJY155" s="251"/>
      <c r="FJZ155" s="251"/>
      <c r="FKA155" s="251"/>
      <c r="FKB155" s="251"/>
      <c r="FKC155" s="251"/>
      <c r="FKD155" s="251"/>
      <c r="FKE155" s="251"/>
      <c r="FKF155" s="251"/>
      <c r="FKG155" s="251"/>
      <c r="FKH155" s="251"/>
      <c r="FKI155" s="251"/>
      <c r="FKJ155" s="251"/>
      <c r="FKK155" s="251"/>
      <c r="FKL155" s="251"/>
      <c r="FKM155" s="251"/>
      <c r="FKN155" s="251"/>
      <c r="FKO155" s="251"/>
      <c r="FKP155" s="251"/>
      <c r="FKQ155" s="251"/>
      <c r="FKR155" s="251"/>
      <c r="FKS155" s="251"/>
      <c r="FKT155" s="251"/>
      <c r="FKU155" s="251"/>
      <c r="FKV155" s="251"/>
      <c r="FKW155" s="251"/>
      <c r="FKX155" s="251"/>
      <c r="FKY155" s="251"/>
      <c r="FKZ155" s="251"/>
      <c r="FLA155" s="251"/>
      <c r="FLB155" s="251"/>
      <c r="FLC155" s="251"/>
      <c r="FLD155" s="251"/>
      <c r="FLE155" s="251"/>
      <c r="FLF155" s="251"/>
      <c r="FLG155" s="251"/>
      <c r="FLH155" s="251"/>
      <c r="FLI155" s="251"/>
      <c r="FLJ155" s="251"/>
      <c r="FLK155" s="251"/>
      <c r="FLL155" s="251"/>
      <c r="FLM155" s="251"/>
      <c r="FLN155" s="251"/>
      <c r="FLO155" s="251"/>
      <c r="FLP155" s="251"/>
      <c r="FLQ155" s="251"/>
      <c r="FLR155" s="251"/>
      <c r="FLS155" s="251"/>
      <c r="FLT155" s="251"/>
      <c r="FLU155" s="251"/>
      <c r="FLV155" s="251"/>
      <c r="FLW155" s="251"/>
      <c r="FLX155" s="251"/>
      <c r="FLY155" s="251"/>
      <c r="FLZ155" s="251"/>
      <c r="FMA155" s="251"/>
      <c r="FMB155" s="251"/>
      <c r="FMC155" s="251"/>
      <c r="FMD155" s="251"/>
      <c r="FME155" s="251"/>
      <c r="FMF155" s="251"/>
      <c r="FMG155" s="251"/>
      <c r="FMH155" s="251"/>
      <c r="FMI155" s="251"/>
      <c r="FMJ155" s="251"/>
      <c r="FMK155" s="251"/>
      <c r="FML155" s="251"/>
      <c r="FMM155" s="251"/>
      <c r="FMN155" s="251"/>
      <c r="FMO155" s="251"/>
      <c r="FMP155" s="251"/>
      <c r="FMQ155" s="251"/>
      <c r="FMR155" s="251"/>
      <c r="FMS155" s="251"/>
      <c r="FMT155" s="251"/>
      <c r="FMU155" s="251"/>
      <c r="FMV155" s="251"/>
      <c r="FMW155" s="251"/>
      <c r="FMX155" s="251"/>
      <c r="FMY155" s="251"/>
      <c r="FMZ155" s="251"/>
      <c r="FNA155" s="251"/>
      <c r="FNB155" s="251"/>
      <c r="FNC155" s="251"/>
      <c r="FND155" s="251"/>
      <c r="FNE155" s="251"/>
      <c r="FNF155" s="251"/>
      <c r="FNG155" s="251"/>
      <c r="FNH155" s="251"/>
      <c r="FNI155" s="251"/>
      <c r="FNJ155" s="251"/>
      <c r="FNK155" s="251"/>
      <c r="FNL155" s="251"/>
      <c r="FNM155" s="251"/>
      <c r="FNN155" s="251"/>
      <c r="FNO155" s="251"/>
      <c r="FNP155" s="251"/>
      <c r="FNQ155" s="251"/>
      <c r="FNR155" s="251"/>
      <c r="FNS155" s="251"/>
      <c r="FNT155" s="251"/>
      <c r="FNU155" s="251"/>
      <c r="FNV155" s="251"/>
      <c r="FNW155" s="251"/>
      <c r="FNX155" s="251"/>
      <c r="FNY155" s="251"/>
      <c r="FNZ155" s="251"/>
      <c r="FOA155" s="251"/>
      <c r="FOB155" s="251"/>
      <c r="FOC155" s="251"/>
      <c r="FOD155" s="251"/>
      <c r="FOE155" s="251"/>
      <c r="FOF155" s="251"/>
      <c r="FOG155" s="251"/>
      <c r="FOH155" s="251"/>
      <c r="FOI155" s="251"/>
      <c r="FOJ155" s="251"/>
      <c r="FOK155" s="251"/>
      <c r="FOL155" s="251"/>
      <c r="FOM155" s="251"/>
      <c r="FON155" s="251"/>
      <c r="FOO155" s="251"/>
      <c r="FOP155" s="251"/>
      <c r="FOQ155" s="251"/>
      <c r="FOR155" s="251"/>
      <c r="FOS155" s="251"/>
      <c r="FOT155" s="251"/>
      <c r="FOU155" s="251"/>
      <c r="FOV155" s="251"/>
      <c r="FOW155" s="251"/>
      <c r="FOX155" s="251"/>
      <c r="FOY155" s="251"/>
      <c r="FOZ155" s="251"/>
      <c r="FPA155" s="251"/>
      <c r="FPB155" s="251"/>
      <c r="FPC155" s="251"/>
      <c r="FPD155" s="251"/>
      <c r="FPE155" s="251"/>
      <c r="FPF155" s="251"/>
      <c r="FPG155" s="251"/>
      <c r="FPH155" s="251"/>
      <c r="FPI155" s="251"/>
      <c r="FPJ155" s="251"/>
      <c r="FPK155" s="251"/>
      <c r="FPL155" s="251"/>
      <c r="FPM155" s="251"/>
      <c r="FPN155" s="251"/>
      <c r="FPO155" s="251"/>
      <c r="FPP155" s="251"/>
      <c r="FPQ155" s="251"/>
      <c r="FPR155" s="251"/>
      <c r="FPS155" s="251"/>
      <c r="FPT155" s="251"/>
      <c r="FPU155" s="251"/>
      <c r="FPV155" s="251"/>
      <c r="FPW155" s="251"/>
      <c r="FPX155" s="251"/>
      <c r="FPY155" s="251"/>
      <c r="FPZ155" s="251"/>
      <c r="FQA155" s="251"/>
      <c r="FQB155" s="251"/>
      <c r="FQC155" s="251"/>
      <c r="FQD155" s="251"/>
      <c r="FQE155" s="251"/>
      <c r="FQF155" s="251"/>
      <c r="FQG155" s="251"/>
      <c r="FQH155" s="251"/>
      <c r="FQI155" s="251"/>
      <c r="FQJ155" s="251"/>
      <c r="FQK155" s="251"/>
      <c r="FQL155" s="251"/>
      <c r="FQM155" s="251"/>
      <c r="FQN155" s="251"/>
      <c r="FQO155" s="251"/>
      <c r="FQP155" s="251"/>
      <c r="FQQ155" s="251"/>
      <c r="FQR155" s="251"/>
      <c r="FQS155" s="251"/>
      <c r="FQT155" s="251"/>
      <c r="FQU155" s="251"/>
      <c r="FQV155" s="251"/>
      <c r="FQW155" s="251"/>
      <c r="FQX155" s="251"/>
      <c r="FQY155" s="251"/>
      <c r="FQZ155" s="251"/>
      <c r="FRA155" s="251"/>
      <c r="FRB155" s="251"/>
      <c r="FRC155" s="251"/>
      <c r="FRD155" s="251"/>
      <c r="FRE155" s="251"/>
      <c r="FRF155" s="251"/>
      <c r="FRG155" s="251"/>
      <c r="FRH155" s="251"/>
      <c r="FRI155" s="251"/>
      <c r="FRJ155" s="251"/>
      <c r="FRK155" s="251"/>
      <c r="FRL155" s="251"/>
      <c r="FRM155" s="251"/>
      <c r="FRN155" s="251"/>
      <c r="FRO155" s="251"/>
      <c r="FRP155" s="251"/>
      <c r="FRQ155" s="251"/>
      <c r="FRR155" s="251"/>
      <c r="FRS155" s="251"/>
      <c r="FRT155" s="251"/>
      <c r="FRU155" s="251"/>
      <c r="FRV155" s="251"/>
      <c r="FRW155" s="251"/>
      <c r="FRX155" s="251"/>
      <c r="FRY155" s="251"/>
      <c r="FRZ155" s="251"/>
      <c r="FSA155" s="251"/>
      <c r="FSB155" s="251"/>
      <c r="FSC155" s="251"/>
      <c r="FSD155" s="251"/>
      <c r="FSE155" s="251"/>
      <c r="FSF155" s="251"/>
      <c r="FSG155" s="251"/>
      <c r="FSH155" s="251"/>
      <c r="FSI155" s="251"/>
      <c r="FSJ155" s="251"/>
      <c r="FSK155" s="251"/>
      <c r="FSL155" s="251"/>
      <c r="FSM155" s="251"/>
      <c r="FSN155" s="251"/>
      <c r="FSO155" s="251"/>
      <c r="FSP155" s="251"/>
      <c r="FSQ155" s="251"/>
      <c r="FSR155" s="251"/>
      <c r="FSS155" s="251"/>
      <c r="FST155" s="251"/>
      <c r="FSU155" s="251"/>
      <c r="FSV155" s="251"/>
      <c r="FSW155" s="251"/>
      <c r="FSX155" s="251"/>
      <c r="FSY155" s="251"/>
      <c r="FSZ155" s="251"/>
      <c r="FTA155" s="251"/>
      <c r="FTB155" s="251"/>
      <c r="FTC155" s="251"/>
      <c r="FTD155" s="251"/>
      <c r="FTE155" s="251"/>
      <c r="FTF155" s="251"/>
      <c r="FTG155" s="251"/>
      <c r="FTH155" s="251"/>
      <c r="FTI155" s="251"/>
      <c r="FTJ155" s="251"/>
      <c r="FTK155" s="251"/>
      <c r="FTL155" s="251"/>
      <c r="FTM155" s="251"/>
      <c r="FTN155" s="251"/>
      <c r="FTO155" s="251"/>
      <c r="FTP155" s="251"/>
      <c r="FTQ155" s="251"/>
      <c r="FTR155" s="251"/>
      <c r="FTS155" s="251"/>
      <c r="FTT155" s="251"/>
      <c r="FTU155" s="251"/>
      <c r="FTV155" s="251"/>
      <c r="FTW155" s="251"/>
      <c r="FTX155" s="251"/>
      <c r="FTY155" s="251"/>
      <c r="FTZ155" s="251"/>
      <c r="FUA155" s="251"/>
      <c r="FUB155" s="251"/>
      <c r="FUC155" s="251"/>
      <c r="FUD155" s="251"/>
      <c r="FUE155" s="251"/>
      <c r="FUF155" s="251"/>
      <c r="FUG155" s="251"/>
      <c r="FUH155" s="251"/>
      <c r="FUI155" s="251"/>
      <c r="FUJ155" s="251"/>
      <c r="FUK155" s="251"/>
      <c r="FUL155" s="251"/>
      <c r="FUM155" s="251"/>
      <c r="FUN155" s="251"/>
      <c r="FUO155" s="251"/>
      <c r="FUP155" s="251"/>
      <c r="FUQ155" s="251"/>
      <c r="FUR155" s="251"/>
      <c r="FUS155" s="251"/>
      <c r="FUT155" s="251"/>
      <c r="FUU155" s="251"/>
      <c r="FUV155" s="251"/>
      <c r="FUW155" s="251"/>
      <c r="FUX155" s="251"/>
      <c r="FUY155" s="251"/>
      <c r="FUZ155" s="251"/>
      <c r="FVA155" s="251"/>
      <c r="FVB155" s="251"/>
      <c r="FVC155" s="251"/>
      <c r="FVD155" s="251"/>
      <c r="FVE155" s="251"/>
      <c r="FVF155" s="251"/>
      <c r="FVG155" s="251"/>
      <c r="FVH155" s="251"/>
      <c r="FVI155" s="251"/>
      <c r="FVJ155" s="251"/>
      <c r="FVK155" s="251"/>
      <c r="FVL155" s="251"/>
      <c r="FVM155" s="251"/>
      <c r="FVN155" s="251"/>
      <c r="FVO155" s="251"/>
      <c r="FVP155" s="251"/>
      <c r="FVQ155" s="251"/>
      <c r="FVR155" s="251"/>
      <c r="FVS155" s="251"/>
      <c r="FVT155" s="251"/>
      <c r="FVU155" s="251"/>
      <c r="FVV155" s="251"/>
      <c r="FVW155" s="251"/>
      <c r="FVX155" s="251"/>
      <c r="FVY155" s="251"/>
      <c r="FVZ155" s="251"/>
      <c r="FWA155" s="251"/>
      <c r="FWB155" s="251"/>
      <c r="FWC155" s="251"/>
      <c r="FWD155" s="251"/>
      <c r="FWE155" s="251"/>
      <c r="FWF155" s="251"/>
      <c r="FWG155" s="251"/>
      <c r="FWH155" s="251"/>
      <c r="FWI155" s="251"/>
      <c r="FWJ155" s="251"/>
      <c r="FWK155" s="251"/>
      <c r="FWL155" s="251"/>
      <c r="FWM155" s="251"/>
      <c r="FWN155" s="251"/>
      <c r="FWO155" s="251"/>
      <c r="FWP155" s="251"/>
      <c r="FWQ155" s="251"/>
      <c r="FWR155" s="251"/>
      <c r="FWS155" s="251"/>
      <c r="FWT155" s="251"/>
      <c r="FWU155" s="251"/>
      <c r="FWV155" s="251"/>
      <c r="FWW155" s="251"/>
      <c r="FWX155" s="251"/>
      <c r="FWY155" s="251"/>
      <c r="FWZ155" s="251"/>
      <c r="FXA155" s="251"/>
      <c r="FXB155" s="251"/>
      <c r="FXC155" s="251"/>
      <c r="FXD155" s="251"/>
      <c r="FXE155" s="251"/>
      <c r="FXF155" s="251"/>
      <c r="FXG155" s="251"/>
      <c r="FXH155" s="251"/>
      <c r="FXI155" s="251"/>
      <c r="FXJ155" s="251"/>
      <c r="FXK155" s="251"/>
      <c r="FXL155" s="251"/>
      <c r="FXM155" s="251"/>
      <c r="FXN155" s="251"/>
      <c r="FXO155" s="251"/>
      <c r="FXP155" s="251"/>
      <c r="FXQ155" s="251"/>
      <c r="FXR155" s="251"/>
      <c r="FXS155" s="251"/>
      <c r="FXT155" s="251"/>
      <c r="FXU155" s="251"/>
      <c r="FXV155" s="251"/>
      <c r="FXW155" s="251"/>
      <c r="FXX155" s="251"/>
      <c r="FXY155" s="251"/>
      <c r="FXZ155" s="251"/>
      <c r="FYA155" s="251"/>
      <c r="FYB155" s="251"/>
      <c r="FYC155" s="251"/>
      <c r="FYD155" s="251"/>
      <c r="FYE155" s="251"/>
      <c r="FYF155" s="251"/>
      <c r="FYG155" s="251"/>
      <c r="FYH155" s="251"/>
      <c r="FYI155" s="251"/>
      <c r="FYJ155" s="251"/>
      <c r="FYK155" s="251"/>
      <c r="FYL155" s="251"/>
      <c r="FYM155" s="251"/>
      <c r="FYN155" s="251"/>
      <c r="FYO155" s="251"/>
      <c r="FYP155" s="251"/>
      <c r="FYQ155" s="251"/>
      <c r="FYR155" s="251"/>
      <c r="FYS155" s="251"/>
      <c r="FYT155" s="251"/>
      <c r="FYU155" s="251"/>
      <c r="FYV155" s="251"/>
      <c r="FYW155" s="251"/>
      <c r="FYX155" s="251"/>
      <c r="FYY155" s="251"/>
      <c r="FYZ155" s="251"/>
      <c r="FZA155" s="251"/>
      <c r="FZB155" s="251"/>
      <c r="FZC155" s="251"/>
      <c r="FZD155" s="251"/>
      <c r="FZE155" s="251"/>
      <c r="FZF155" s="251"/>
      <c r="FZG155" s="251"/>
      <c r="FZH155" s="251"/>
      <c r="FZI155" s="251"/>
      <c r="FZJ155" s="251"/>
      <c r="FZK155" s="251"/>
      <c r="FZL155" s="251"/>
      <c r="FZM155" s="251"/>
      <c r="FZN155" s="251"/>
      <c r="FZO155" s="251"/>
      <c r="FZP155" s="251"/>
      <c r="FZQ155" s="251"/>
      <c r="FZR155" s="251"/>
      <c r="FZS155" s="251"/>
      <c r="FZT155" s="251"/>
      <c r="FZU155" s="251"/>
      <c r="FZV155" s="251"/>
      <c r="FZW155" s="251"/>
      <c r="FZX155" s="251"/>
      <c r="FZY155" s="251"/>
      <c r="FZZ155" s="251"/>
      <c r="GAA155" s="251"/>
      <c r="GAB155" s="251"/>
      <c r="GAC155" s="251"/>
      <c r="GAD155" s="251"/>
      <c r="GAE155" s="251"/>
      <c r="GAF155" s="251"/>
      <c r="GAG155" s="251"/>
      <c r="GAH155" s="251"/>
      <c r="GAI155" s="251"/>
      <c r="GAJ155" s="251"/>
      <c r="GAK155" s="251"/>
      <c r="GAL155" s="251"/>
      <c r="GAM155" s="251"/>
      <c r="GAN155" s="251"/>
      <c r="GAO155" s="251"/>
      <c r="GAP155" s="251"/>
      <c r="GAQ155" s="251"/>
      <c r="GAR155" s="251"/>
      <c r="GAS155" s="251"/>
      <c r="GAT155" s="251"/>
      <c r="GAU155" s="251"/>
      <c r="GAV155" s="251"/>
      <c r="GAW155" s="251"/>
      <c r="GAX155" s="251"/>
      <c r="GAY155" s="251"/>
      <c r="GAZ155" s="251"/>
      <c r="GBA155" s="251"/>
      <c r="GBB155" s="251"/>
      <c r="GBC155" s="251"/>
      <c r="GBD155" s="251"/>
      <c r="GBE155" s="251"/>
      <c r="GBF155" s="251"/>
      <c r="GBG155" s="251"/>
      <c r="GBH155" s="251"/>
      <c r="GBI155" s="251"/>
      <c r="GBJ155" s="251"/>
      <c r="GBK155" s="251"/>
      <c r="GBL155" s="251"/>
      <c r="GBM155" s="251"/>
      <c r="GBN155" s="251"/>
      <c r="GBO155" s="251"/>
      <c r="GBP155" s="251"/>
      <c r="GBQ155" s="251"/>
      <c r="GBR155" s="251"/>
      <c r="GBS155" s="251"/>
      <c r="GBT155" s="251"/>
      <c r="GBU155" s="251"/>
      <c r="GBV155" s="251"/>
      <c r="GBW155" s="251"/>
      <c r="GBX155" s="251"/>
      <c r="GBY155" s="251"/>
      <c r="GBZ155" s="251"/>
      <c r="GCA155" s="251"/>
      <c r="GCB155" s="251"/>
      <c r="GCC155" s="251"/>
      <c r="GCD155" s="251"/>
      <c r="GCE155" s="251"/>
      <c r="GCF155" s="251"/>
      <c r="GCG155" s="251"/>
      <c r="GCH155" s="251"/>
      <c r="GCI155" s="251"/>
      <c r="GCJ155" s="251"/>
      <c r="GCK155" s="251"/>
      <c r="GCL155" s="251"/>
      <c r="GCM155" s="251"/>
      <c r="GCN155" s="251"/>
      <c r="GCO155" s="251"/>
      <c r="GCP155" s="251"/>
      <c r="GCQ155" s="251"/>
      <c r="GCR155" s="251"/>
      <c r="GCS155" s="251"/>
      <c r="GCT155" s="251"/>
      <c r="GCU155" s="251"/>
      <c r="GCV155" s="251"/>
      <c r="GCW155" s="251"/>
      <c r="GCX155" s="251"/>
      <c r="GCY155" s="251"/>
      <c r="GCZ155" s="251"/>
      <c r="GDA155" s="251"/>
      <c r="GDB155" s="251"/>
      <c r="GDC155" s="251"/>
      <c r="GDD155" s="251"/>
      <c r="GDE155" s="251"/>
      <c r="GDF155" s="251"/>
      <c r="GDG155" s="251"/>
      <c r="GDH155" s="251"/>
      <c r="GDI155" s="251"/>
      <c r="GDJ155" s="251"/>
      <c r="GDK155" s="251"/>
      <c r="GDL155" s="251"/>
      <c r="GDM155" s="251"/>
      <c r="GDN155" s="251"/>
      <c r="GDO155" s="251"/>
      <c r="GDP155" s="251"/>
      <c r="GDQ155" s="251"/>
      <c r="GDR155" s="251"/>
      <c r="GDS155" s="251"/>
      <c r="GDT155" s="251"/>
      <c r="GDU155" s="251"/>
      <c r="GDV155" s="251"/>
      <c r="GDW155" s="251"/>
      <c r="GDX155" s="251"/>
      <c r="GDY155" s="251"/>
      <c r="GDZ155" s="251"/>
      <c r="GEA155" s="251"/>
      <c r="GEB155" s="251"/>
      <c r="GEC155" s="251"/>
      <c r="GED155" s="251"/>
      <c r="GEE155" s="251"/>
      <c r="GEF155" s="251"/>
      <c r="GEG155" s="251"/>
      <c r="GEH155" s="251"/>
      <c r="GEI155" s="251"/>
      <c r="GEJ155" s="251"/>
      <c r="GEK155" s="251"/>
      <c r="GEL155" s="251"/>
      <c r="GEM155" s="251"/>
      <c r="GEN155" s="251"/>
      <c r="GEO155" s="251"/>
      <c r="GEP155" s="251"/>
      <c r="GEQ155" s="251"/>
      <c r="GER155" s="251"/>
      <c r="GES155" s="251"/>
      <c r="GET155" s="251"/>
      <c r="GEU155" s="251"/>
      <c r="GEV155" s="251"/>
      <c r="GEW155" s="251"/>
      <c r="GEX155" s="251"/>
      <c r="GEY155" s="251"/>
      <c r="GEZ155" s="251"/>
      <c r="GFA155" s="251"/>
      <c r="GFB155" s="251"/>
      <c r="GFC155" s="251"/>
      <c r="GFD155" s="251"/>
      <c r="GFE155" s="251"/>
      <c r="GFF155" s="251"/>
      <c r="GFG155" s="251"/>
      <c r="GFH155" s="251"/>
      <c r="GFI155" s="251"/>
      <c r="GFJ155" s="251"/>
      <c r="GFK155" s="251"/>
      <c r="GFL155" s="251"/>
      <c r="GFM155" s="251"/>
      <c r="GFN155" s="251"/>
      <c r="GFO155" s="251"/>
      <c r="GFP155" s="251"/>
      <c r="GFQ155" s="251"/>
      <c r="GFR155" s="251"/>
      <c r="GFS155" s="251"/>
      <c r="GFT155" s="251"/>
      <c r="GFU155" s="251"/>
      <c r="GFV155" s="251"/>
      <c r="GFW155" s="251"/>
      <c r="GFX155" s="251"/>
      <c r="GFY155" s="251"/>
      <c r="GFZ155" s="251"/>
      <c r="GGA155" s="251"/>
      <c r="GGB155" s="251"/>
      <c r="GGC155" s="251"/>
      <c r="GGD155" s="251"/>
      <c r="GGE155" s="251"/>
      <c r="GGF155" s="251"/>
      <c r="GGG155" s="251"/>
      <c r="GGH155" s="251"/>
      <c r="GGI155" s="251"/>
      <c r="GGJ155" s="251"/>
      <c r="GGK155" s="251"/>
      <c r="GGL155" s="251"/>
      <c r="GGM155" s="251"/>
      <c r="GGN155" s="251"/>
      <c r="GGO155" s="251"/>
      <c r="GGP155" s="251"/>
      <c r="GGQ155" s="251"/>
      <c r="GGR155" s="251"/>
      <c r="GGS155" s="251"/>
      <c r="GGT155" s="251"/>
      <c r="GGU155" s="251"/>
      <c r="GGV155" s="251"/>
      <c r="GGW155" s="251"/>
      <c r="GGX155" s="251"/>
      <c r="GGY155" s="251"/>
      <c r="GGZ155" s="251"/>
      <c r="GHA155" s="251"/>
      <c r="GHB155" s="251"/>
      <c r="GHC155" s="251"/>
      <c r="GHD155" s="251"/>
      <c r="GHE155" s="251"/>
      <c r="GHF155" s="251"/>
      <c r="GHG155" s="251"/>
      <c r="GHH155" s="251"/>
      <c r="GHI155" s="251"/>
      <c r="GHJ155" s="251"/>
      <c r="GHK155" s="251"/>
      <c r="GHL155" s="251"/>
      <c r="GHM155" s="251"/>
      <c r="GHN155" s="251"/>
      <c r="GHO155" s="251"/>
      <c r="GHP155" s="251"/>
      <c r="GHQ155" s="251"/>
      <c r="GHR155" s="251"/>
      <c r="GHS155" s="251"/>
      <c r="GHT155" s="251"/>
      <c r="GHU155" s="251"/>
      <c r="GHV155" s="251"/>
      <c r="GHW155" s="251"/>
      <c r="GHX155" s="251"/>
      <c r="GHY155" s="251"/>
      <c r="GHZ155" s="251"/>
      <c r="GIA155" s="251"/>
      <c r="GIB155" s="251"/>
      <c r="GIC155" s="251"/>
      <c r="GID155" s="251"/>
      <c r="GIE155" s="251"/>
      <c r="GIF155" s="251"/>
      <c r="GIG155" s="251"/>
      <c r="GIH155" s="251"/>
      <c r="GII155" s="251"/>
      <c r="GIJ155" s="251"/>
      <c r="GIK155" s="251"/>
      <c r="GIL155" s="251"/>
      <c r="GIM155" s="251"/>
      <c r="GIN155" s="251"/>
      <c r="GIO155" s="251"/>
      <c r="GIP155" s="251"/>
      <c r="GIQ155" s="251"/>
      <c r="GIR155" s="251"/>
      <c r="GIS155" s="251"/>
      <c r="GIT155" s="251"/>
      <c r="GIU155" s="251"/>
      <c r="GIV155" s="251"/>
      <c r="GIW155" s="251"/>
      <c r="GIX155" s="251"/>
      <c r="GIY155" s="251"/>
      <c r="GIZ155" s="251"/>
      <c r="GJA155" s="251"/>
      <c r="GJB155" s="251"/>
      <c r="GJC155" s="251"/>
      <c r="GJD155" s="251"/>
      <c r="GJE155" s="251"/>
      <c r="GJF155" s="251"/>
      <c r="GJG155" s="251"/>
      <c r="GJH155" s="251"/>
      <c r="GJI155" s="251"/>
      <c r="GJJ155" s="251"/>
      <c r="GJK155" s="251"/>
      <c r="GJL155" s="251"/>
      <c r="GJM155" s="251"/>
      <c r="GJN155" s="251"/>
      <c r="GJO155" s="251"/>
      <c r="GJP155" s="251"/>
      <c r="GJQ155" s="251"/>
      <c r="GJR155" s="251"/>
      <c r="GJS155" s="251"/>
      <c r="GJT155" s="251"/>
      <c r="GJU155" s="251"/>
      <c r="GJV155" s="251"/>
      <c r="GJW155" s="251"/>
      <c r="GJX155" s="251"/>
      <c r="GJY155" s="251"/>
      <c r="GJZ155" s="251"/>
      <c r="GKA155" s="251"/>
      <c r="GKB155" s="251"/>
      <c r="GKC155" s="251"/>
      <c r="GKD155" s="251"/>
      <c r="GKE155" s="251"/>
      <c r="GKF155" s="251"/>
      <c r="GKG155" s="251"/>
      <c r="GKH155" s="251"/>
      <c r="GKI155" s="251"/>
      <c r="GKJ155" s="251"/>
      <c r="GKK155" s="251"/>
      <c r="GKL155" s="251"/>
      <c r="GKM155" s="251"/>
      <c r="GKN155" s="251"/>
      <c r="GKO155" s="251"/>
      <c r="GKP155" s="251"/>
      <c r="GKQ155" s="251"/>
      <c r="GKR155" s="251"/>
      <c r="GKS155" s="251"/>
      <c r="GKT155" s="251"/>
      <c r="GKU155" s="251"/>
      <c r="GKV155" s="251"/>
      <c r="GKW155" s="251"/>
      <c r="GKX155" s="251"/>
      <c r="GKY155" s="251"/>
      <c r="GKZ155" s="251"/>
      <c r="GLA155" s="251"/>
      <c r="GLB155" s="251"/>
      <c r="GLC155" s="251"/>
      <c r="GLD155" s="251"/>
      <c r="GLE155" s="251"/>
      <c r="GLF155" s="251"/>
      <c r="GLG155" s="251"/>
      <c r="GLH155" s="251"/>
      <c r="GLI155" s="251"/>
      <c r="GLJ155" s="251"/>
      <c r="GLK155" s="251"/>
      <c r="GLL155" s="251"/>
      <c r="GLM155" s="251"/>
      <c r="GLN155" s="251"/>
      <c r="GLO155" s="251"/>
      <c r="GLP155" s="251"/>
      <c r="GLQ155" s="251"/>
      <c r="GLR155" s="251"/>
      <c r="GLS155" s="251"/>
      <c r="GLT155" s="251"/>
      <c r="GLU155" s="251"/>
      <c r="GLV155" s="251"/>
      <c r="GLW155" s="251"/>
      <c r="GLX155" s="251"/>
      <c r="GLY155" s="251"/>
      <c r="GLZ155" s="251"/>
      <c r="GMA155" s="251"/>
      <c r="GMB155" s="251"/>
      <c r="GMC155" s="251"/>
      <c r="GMD155" s="251"/>
      <c r="GME155" s="251"/>
      <c r="GMF155" s="251"/>
      <c r="GMG155" s="251"/>
      <c r="GMH155" s="251"/>
      <c r="GMI155" s="251"/>
      <c r="GMJ155" s="251"/>
      <c r="GMK155" s="251"/>
      <c r="GML155" s="251"/>
      <c r="GMM155" s="251"/>
      <c r="GMN155" s="251"/>
      <c r="GMO155" s="251"/>
      <c r="GMP155" s="251"/>
      <c r="GMQ155" s="251"/>
      <c r="GMR155" s="251"/>
      <c r="GMS155" s="251"/>
      <c r="GMT155" s="251"/>
      <c r="GMU155" s="251"/>
      <c r="GMV155" s="251"/>
      <c r="GMW155" s="251"/>
      <c r="GMX155" s="251"/>
      <c r="GMY155" s="251"/>
      <c r="GMZ155" s="251"/>
      <c r="GNA155" s="251"/>
      <c r="GNB155" s="251"/>
      <c r="GNC155" s="251"/>
      <c r="GND155" s="251"/>
      <c r="GNE155" s="251"/>
      <c r="GNF155" s="251"/>
      <c r="GNG155" s="251"/>
      <c r="GNH155" s="251"/>
      <c r="GNI155" s="251"/>
      <c r="GNJ155" s="251"/>
      <c r="GNK155" s="251"/>
      <c r="GNL155" s="251"/>
      <c r="GNM155" s="251"/>
      <c r="GNN155" s="251"/>
      <c r="GNO155" s="251"/>
      <c r="GNP155" s="251"/>
      <c r="GNQ155" s="251"/>
      <c r="GNR155" s="251"/>
      <c r="GNS155" s="251"/>
      <c r="GNT155" s="251"/>
      <c r="GNU155" s="251"/>
      <c r="GNV155" s="251"/>
      <c r="GNW155" s="251"/>
      <c r="GNX155" s="251"/>
      <c r="GNY155" s="251"/>
      <c r="GNZ155" s="251"/>
      <c r="GOA155" s="251"/>
      <c r="GOB155" s="251"/>
      <c r="GOC155" s="251"/>
      <c r="GOD155" s="251"/>
      <c r="GOE155" s="251"/>
      <c r="GOF155" s="251"/>
      <c r="GOG155" s="251"/>
      <c r="GOH155" s="251"/>
      <c r="GOI155" s="251"/>
      <c r="GOJ155" s="251"/>
      <c r="GOK155" s="251"/>
      <c r="GOL155" s="251"/>
      <c r="GOM155" s="251"/>
      <c r="GON155" s="251"/>
      <c r="GOO155" s="251"/>
      <c r="GOP155" s="251"/>
      <c r="GOQ155" s="251"/>
      <c r="GOR155" s="251"/>
      <c r="GOS155" s="251"/>
      <c r="GOT155" s="251"/>
      <c r="GOU155" s="251"/>
      <c r="GOV155" s="251"/>
      <c r="GOW155" s="251"/>
      <c r="GOX155" s="251"/>
      <c r="GOY155" s="251"/>
      <c r="GOZ155" s="251"/>
      <c r="GPA155" s="251"/>
      <c r="GPB155" s="251"/>
      <c r="GPC155" s="251"/>
      <c r="GPD155" s="251"/>
      <c r="GPE155" s="251"/>
      <c r="GPF155" s="251"/>
      <c r="GPG155" s="251"/>
      <c r="GPH155" s="251"/>
      <c r="GPI155" s="251"/>
      <c r="GPJ155" s="251"/>
      <c r="GPK155" s="251"/>
      <c r="GPL155" s="251"/>
      <c r="GPM155" s="251"/>
      <c r="GPN155" s="251"/>
      <c r="GPO155" s="251"/>
      <c r="GPP155" s="251"/>
      <c r="GPQ155" s="251"/>
      <c r="GPR155" s="251"/>
      <c r="GPS155" s="251"/>
      <c r="GPT155" s="251"/>
      <c r="GPU155" s="251"/>
      <c r="GPV155" s="251"/>
      <c r="GPW155" s="251"/>
      <c r="GPX155" s="251"/>
      <c r="GPY155" s="251"/>
      <c r="GPZ155" s="251"/>
      <c r="GQA155" s="251"/>
      <c r="GQB155" s="251"/>
      <c r="GQC155" s="251"/>
      <c r="GQD155" s="251"/>
      <c r="GQE155" s="251"/>
      <c r="GQF155" s="251"/>
      <c r="GQG155" s="251"/>
      <c r="GQH155" s="251"/>
      <c r="GQI155" s="251"/>
      <c r="GQJ155" s="251"/>
      <c r="GQK155" s="251"/>
      <c r="GQL155" s="251"/>
      <c r="GQM155" s="251"/>
      <c r="GQN155" s="251"/>
      <c r="GQO155" s="251"/>
      <c r="GQP155" s="251"/>
      <c r="GQQ155" s="251"/>
      <c r="GQR155" s="251"/>
      <c r="GQS155" s="251"/>
      <c r="GQT155" s="251"/>
      <c r="GQU155" s="251"/>
      <c r="GQV155" s="251"/>
      <c r="GQW155" s="251"/>
      <c r="GQX155" s="251"/>
      <c r="GQY155" s="251"/>
      <c r="GQZ155" s="251"/>
      <c r="GRA155" s="251"/>
      <c r="GRB155" s="251"/>
      <c r="GRC155" s="251"/>
      <c r="GRD155" s="251"/>
      <c r="GRE155" s="251"/>
      <c r="GRF155" s="251"/>
      <c r="GRG155" s="251"/>
      <c r="GRH155" s="251"/>
      <c r="GRI155" s="251"/>
      <c r="GRJ155" s="251"/>
      <c r="GRK155" s="251"/>
      <c r="GRL155" s="251"/>
      <c r="GRM155" s="251"/>
      <c r="GRN155" s="251"/>
      <c r="GRO155" s="251"/>
      <c r="GRP155" s="251"/>
      <c r="GRQ155" s="251"/>
      <c r="GRR155" s="251"/>
      <c r="GRS155" s="251"/>
      <c r="GRT155" s="251"/>
      <c r="GRU155" s="251"/>
      <c r="GRV155" s="251"/>
      <c r="GRW155" s="251"/>
      <c r="GRX155" s="251"/>
      <c r="GRY155" s="251"/>
      <c r="GRZ155" s="251"/>
      <c r="GSA155" s="251"/>
      <c r="GSB155" s="251"/>
      <c r="GSC155" s="251"/>
      <c r="GSD155" s="251"/>
      <c r="GSE155" s="251"/>
      <c r="GSF155" s="251"/>
      <c r="GSG155" s="251"/>
      <c r="GSH155" s="251"/>
      <c r="GSI155" s="251"/>
      <c r="GSJ155" s="251"/>
      <c r="GSK155" s="251"/>
      <c r="GSL155" s="251"/>
      <c r="GSM155" s="251"/>
      <c r="GSN155" s="251"/>
      <c r="GSO155" s="251"/>
      <c r="GSP155" s="251"/>
      <c r="GSQ155" s="251"/>
      <c r="GSR155" s="251"/>
      <c r="GSS155" s="251"/>
      <c r="GST155" s="251"/>
      <c r="GSU155" s="251"/>
      <c r="GSV155" s="251"/>
      <c r="GSW155" s="251"/>
      <c r="GSX155" s="251"/>
      <c r="GSY155" s="251"/>
      <c r="GSZ155" s="251"/>
      <c r="GTA155" s="251"/>
      <c r="GTB155" s="251"/>
      <c r="GTC155" s="251"/>
      <c r="GTD155" s="251"/>
      <c r="GTE155" s="251"/>
      <c r="GTF155" s="251"/>
      <c r="GTG155" s="251"/>
      <c r="GTH155" s="251"/>
      <c r="GTI155" s="251"/>
      <c r="GTJ155" s="251"/>
      <c r="GTK155" s="251"/>
      <c r="GTL155" s="251"/>
      <c r="GTM155" s="251"/>
      <c r="GTN155" s="251"/>
      <c r="GTO155" s="251"/>
      <c r="GTP155" s="251"/>
      <c r="GTQ155" s="251"/>
      <c r="GTR155" s="251"/>
      <c r="GTS155" s="251"/>
      <c r="GTT155" s="251"/>
      <c r="GTU155" s="251"/>
      <c r="GTV155" s="251"/>
      <c r="GTW155" s="251"/>
      <c r="GTX155" s="251"/>
      <c r="GTY155" s="251"/>
      <c r="GTZ155" s="251"/>
      <c r="GUA155" s="251"/>
      <c r="GUB155" s="251"/>
      <c r="GUC155" s="251"/>
      <c r="GUD155" s="251"/>
      <c r="GUE155" s="251"/>
      <c r="GUF155" s="251"/>
      <c r="GUG155" s="251"/>
      <c r="GUH155" s="251"/>
      <c r="GUI155" s="251"/>
      <c r="GUJ155" s="251"/>
      <c r="GUK155" s="251"/>
      <c r="GUL155" s="251"/>
      <c r="GUM155" s="251"/>
      <c r="GUN155" s="251"/>
      <c r="GUO155" s="251"/>
      <c r="GUP155" s="251"/>
      <c r="GUQ155" s="251"/>
      <c r="GUR155" s="251"/>
      <c r="GUS155" s="251"/>
      <c r="GUT155" s="251"/>
      <c r="GUU155" s="251"/>
      <c r="GUV155" s="251"/>
      <c r="GUW155" s="251"/>
      <c r="GUX155" s="251"/>
      <c r="GUY155" s="251"/>
      <c r="GUZ155" s="251"/>
      <c r="GVA155" s="251"/>
      <c r="GVB155" s="251"/>
      <c r="GVC155" s="251"/>
      <c r="GVD155" s="251"/>
      <c r="GVE155" s="251"/>
      <c r="GVF155" s="251"/>
      <c r="GVG155" s="251"/>
      <c r="GVH155" s="251"/>
      <c r="GVI155" s="251"/>
      <c r="GVJ155" s="251"/>
      <c r="GVK155" s="251"/>
      <c r="GVL155" s="251"/>
      <c r="GVM155" s="251"/>
      <c r="GVN155" s="251"/>
      <c r="GVO155" s="251"/>
      <c r="GVP155" s="251"/>
      <c r="GVQ155" s="251"/>
      <c r="GVR155" s="251"/>
      <c r="GVS155" s="251"/>
      <c r="GVT155" s="251"/>
      <c r="GVU155" s="251"/>
      <c r="GVV155" s="251"/>
      <c r="GVW155" s="251"/>
      <c r="GVX155" s="251"/>
      <c r="GVY155" s="251"/>
      <c r="GVZ155" s="251"/>
      <c r="GWA155" s="251"/>
      <c r="GWB155" s="251"/>
      <c r="GWC155" s="251"/>
      <c r="GWD155" s="251"/>
      <c r="GWE155" s="251"/>
      <c r="GWF155" s="251"/>
      <c r="GWG155" s="251"/>
      <c r="GWH155" s="251"/>
      <c r="GWI155" s="251"/>
      <c r="GWJ155" s="251"/>
      <c r="GWK155" s="251"/>
      <c r="GWL155" s="251"/>
      <c r="GWM155" s="251"/>
      <c r="GWN155" s="251"/>
      <c r="GWO155" s="251"/>
      <c r="GWP155" s="251"/>
      <c r="GWQ155" s="251"/>
      <c r="GWR155" s="251"/>
      <c r="GWS155" s="251"/>
      <c r="GWT155" s="251"/>
      <c r="GWU155" s="251"/>
      <c r="GWV155" s="251"/>
      <c r="GWW155" s="251"/>
      <c r="GWX155" s="251"/>
      <c r="GWY155" s="251"/>
      <c r="GWZ155" s="251"/>
      <c r="GXA155" s="251"/>
      <c r="GXB155" s="251"/>
      <c r="GXC155" s="251"/>
      <c r="GXD155" s="251"/>
      <c r="GXE155" s="251"/>
      <c r="GXF155" s="251"/>
      <c r="GXG155" s="251"/>
      <c r="GXH155" s="251"/>
      <c r="GXI155" s="251"/>
      <c r="GXJ155" s="251"/>
      <c r="GXK155" s="251"/>
      <c r="GXL155" s="251"/>
      <c r="GXM155" s="251"/>
      <c r="GXN155" s="251"/>
      <c r="GXO155" s="251"/>
      <c r="GXP155" s="251"/>
      <c r="GXQ155" s="251"/>
      <c r="GXR155" s="251"/>
      <c r="GXS155" s="251"/>
      <c r="GXT155" s="251"/>
      <c r="GXU155" s="251"/>
      <c r="GXV155" s="251"/>
      <c r="GXW155" s="251"/>
      <c r="GXX155" s="251"/>
      <c r="GXY155" s="251"/>
      <c r="GXZ155" s="251"/>
      <c r="GYA155" s="251"/>
      <c r="GYB155" s="251"/>
      <c r="GYC155" s="251"/>
      <c r="GYD155" s="251"/>
      <c r="GYE155" s="251"/>
      <c r="GYF155" s="251"/>
      <c r="GYG155" s="251"/>
      <c r="GYH155" s="251"/>
      <c r="GYI155" s="251"/>
      <c r="GYJ155" s="251"/>
      <c r="GYK155" s="251"/>
      <c r="GYL155" s="251"/>
      <c r="GYM155" s="251"/>
      <c r="GYN155" s="251"/>
      <c r="GYO155" s="251"/>
      <c r="GYP155" s="251"/>
      <c r="GYQ155" s="251"/>
      <c r="GYR155" s="251"/>
      <c r="GYS155" s="251"/>
      <c r="GYT155" s="251"/>
      <c r="GYU155" s="251"/>
      <c r="GYV155" s="251"/>
      <c r="GYW155" s="251"/>
      <c r="GYX155" s="251"/>
      <c r="GYY155" s="251"/>
      <c r="GYZ155" s="251"/>
      <c r="GZA155" s="251"/>
      <c r="GZB155" s="251"/>
      <c r="GZC155" s="251"/>
      <c r="GZD155" s="251"/>
      <c r="GZE155" s="251"/>
      <c r="GZF155" s="251"/>
      <c r="GZG155" s="251"/>
      <c r="GZH155" s="251"/>
      <c r="GZI155" s="251"/>
      <c r="GZJ155" s="251"/>
      <c r="GZK155" s="251"/>
      <c r="GZL155" s="251"/>
      <c r="GZM155" s="251"/>
      <c r="GZN155" s="251"/>
      <c r="GZO155" s="251"/>
      <c r="GZP155" s="251"/>
      <c r="GZQ155" s="251"/>
      <c r="GZR155" s="251"/>
      <c r="GZS155" s="251"/>
      <c r="GZT155" s="251"/>
      <c r="GZU155" s="251"/>
      <c r="GZV155" s="251"/>
      <c r="GZW155" s="251"/>
      <c r="GZX155" s="251"/>
      <c r="GZY155" s="251"/>
      <c r="GZZ155" s="251"/>
      <c r="HAA155" s="251"/>
      <c r="HAB155" s="251"/>
      <c r="HAC155" s="251"/>
      <c r="HAD155" s="251"/>
      <c r="HAE155" s="251"/>
      <c r="HAF155" s="251"/>
      <c r="HAG155" s="251"/>
      <c r="HAH155" s="251"/>
      <c r="HAI155" s="251"/>
      <c r="HAJ155" s="251"/>
      <c r="HAK155" s="251"/>
      <c r="HAL155" s="251"/>
      <c r="HAM155" s="251"/>
      <c r="HAN155" s="251"/>
      <c r="HAO155" s="251"/>
      <c r="HAP155" s="251"/>
      <c r="HAQ155" s="251"/>
      <c r="HAR155" s="251"/>
      <c r="HAS155" s="251"/>
      <c r="HAT155" s="251"/>
      <c r="HAU155" s="251"/>
      <c r="HAV155" s="251"/>
      <c r="HAW155" s="251"/>
      <c r="HAX155" s="251"/>
      <c r="HAY155" s="251"/>
      <c r="HAZ155" s="251"/>
      <c r="HBA155" s="251"/>
      <c r="HBB155" s="251"/>
      <c r="HBC155" s="251"/>
      <c r="HBD155" s="251"/>
      <c r="HBE155" s="251"/>
      <c r="HBF155" s="251"/>
      <c r="HBG155" s="251"/>
      <c r="HBH155" s="251"/>
      <c r="HBI155" s="251"/>
      <c r="HBJ155" s="251"/>
      <c r="HBK155" s="251"/>
      <c r="HBL155" s="251"/>
      <c r="HBM155" s="251"/>
      <c r="HBN155" s="251"/>
      <c r="HBO155" s="251"/>
      <c r="HBP155" s="251"/>
      <c r="HBQ155" s="251"/>
      <c r="HBR155" s="251"/>
      <c r="HBS155" s="251"/>
      <c r="HBT155" s="251"/>
      <c r="HBU155" s="251"/>
      <c r="HBV155" s="251"/>
      <c r="HBW155" s="251"/>
      <c r="HBX155" s="251"/>
      <c r="HBY155" s="251"/>
      <c r="HBZ155" s="251"/>
      <c r="HCA155" s="251"/>
      <c r="HCB155" s="251"/>
      <c r="HCC155" s="251"/>
      <c r="HCD155" s="251"/>
      <c r="HCE155" s="251"/>
      <c r="HCF155" s="251"/>
      <c r="HCG155" s="251"/>
      <c r="HCH155" s="251"/>
      <c r="HCI155" s="251"/>
      <c r="HCJ155" s="251"/>
      <c r="HCK155" s="251"/>
      <c r="HCL155" s="251"/>
      <c r="HCM155" s="251"/>
      <c r="HCN155" s="251"/>
      <c r="HCO155" s="251"/>
      <c r="HCP155" s="251"/>
      <c r="HCQ155" s="251"/>
      <c r="HCR155" s="251"/>
      <c r="HCS155" s="251"/>
      <c r="HCT155" s="251"/>
      <c r="HCU155" s="251"/>
      <c r="HCV155" s="251"/>
      <c r="HCW155" s="251"/>
      <c r="HCX155" s="251"/>
      <c r="HCY155" s="251"/>
      <c r="HCZ155" s="251"/>
      <c r="HDA155" s="251"/>
      <c r="HDB155" s="251"/>
      <c r="HDC155" s="251"/>
      <c r="HDD155" s="251"/>
      <c r="HDE155" s="251"/>
      <c r="HDF155" s="251"/>
      <c r="HDG155" s="251"/>
      <c r="HDH155" s="251"/>
      <c r="HDI155" s="251"/>
      <c r="HDJ155" s="251"/>
      <c r="HDK155" s="251"/>
      <c r="HDL155" s="251"/>
      <c r="HDM155" s="251"/>
      <c r="HDN155" s="251"/>
      <c r="HDO155" s="251"/>
      <c r="HDP155" s="251"/>
      <c r="HDQ155" s="251"/>
      <c r="HDR155" s="251"/>
      <c r="HDS155" s="251"/>
      <c r="HDT155" s="251"/>
      <c r="HDU155" s="251"/>
      <c r="HDV155" s="251"/>
      <c r="HDW155" s="251"/>
      <c r="HDX155" s="251"/>
      <c r="HDY155" s="251"/>
      <c r="HDZ155" s="251"/>
      <c r="HEA155" s="251"/>
      <c r="HEB155" s="251"/>
      <c r="HEC155" s="251"/>
      <c r="HED155" s="251"/>
      <c r="HEE155" s="251"/>
      <c r="HEF155" s="251"/>
      <c r="HEG155" s="251"/>
      <c r="HEH155" s="251"/>
      <c r="HEI155" s="251"/>
      <c r="HEJ155" s="251"/>
      <c r="HEK155" s="251"/>
      <c r="HEL155" s="251"/>
      <c r="HEM155" s="251"/>
      <c r="HEN155" s="251"/>
      <c r="HEO155" s="251"/>
      <c r="HEP155" s="251"/>
      <c r="HEQ155" s="251"/>
      <c r="HER155" s="251"/>
      <c r="HES155" s="251"/>
      <c r="HET155" s="251"/>
      <c r="HEU155" s="251"/>
      <c r="HEV155" s="251"/>
      <c r="HEW155" s="251"/>
      <c r="HEX155" s="251"/>
      <c r="HEY155" s="251"/>
      <c r="HEZ155" s="251"/>
      <c r="HFA155" s="251"/>
      <c r="HFB155" s="251"/>
      <c r="HFC155" s="251"/>
      <c r="HFD155" s="251"/>
      <c r="HFE155" s="251"/>
      <c r="HFF155" s="251"/>
      <c r="HFG155" s="251"/>
      <c r="HFH155" s="251"/>
      <c r="HFI155" s="251"/>
      <c r="HFJ155" s="251"/>
      <c r="HFK155" s="251"/>
      <c r="HFL155" s="251"/>
      <c r="HFM155" s="251"/>
      <c r="HFN155" s="251"/>
      <c r="HFO155" s="251"/>
      <c r="HFP155" s="251"/>
      <c r="HFQ155" s="251"/>
      <c r="HFR155" s="251"/>
      <c r="HFS155" s="251"/>
      <c r="HFT155" s="251"/>
      <c r="HFU155" s="251"/>
      <c r="HFV155" s="251"/>
      <c r="HFW155" s="251"/>
      <c r="HFX155" s="251"/>
      <c r="HFY155" s="251"/>
      <c r="HFZ155" s="251"/>
      <c r="HGA155" s="251"/>
      <c r="HGB155" s="251"/>
      <c r="HGC155" s="251"/>
      <c r="HGD155" s="251"/>
      <c r="HGE155" s="251"/>
      <c r="HGF155" s="251"/>
      <c r="HGG155" s="251"/>
      <c r="HGH155" s="251"/>
      <c r="HGI155" s="251"/>
      <c r="HGJ155" s="251"/>
      <c r="HGK155" s="251"/>
      <c r="HGL155" s="251"/>
      <c r="HGM155" s="251"/>
      <c r="HGN155" s="251"/>
      <c r="HGO155" s="251"/>
      <c r="HGP155" s="251"/>
      <c r="HGQ155" s="251"/>
      <c r="HGR155" s="251"/>
      <c r="HGS155" s="251"/>
      <c r="HGT155" s="251"/>
      <c r="HGU155" s="251"/>
      <c r="HGV155" s="251"/>
      <c r="HGW155" s="251"/>
      <c r="HGX155" s="251"/>
      <c r="HGY155" s="251"/>
      <c r="HGZ155" s="251"/>
      <c r="HHA155" s="251"/>
      <c r="HHB155" s="251"/>
      <c r="HHC155" s="251"/>
      <c r="HHD155" s="251"/>
      <c r="HHE155" s="251"/>
      <c r="HHF155" s="251"/>
      <c r="HHG155" s="251"/>
      <c r="HHH155" s="251"/>
      <c r="HHI155" s="251"/>
      <c r="HHJ155" s="251"/>
      <c r="HHK155" s="251"/>
      <c r="HHL155" s="251"/>
      <c r="HHM155" s="251"/>
      <c r="HHN155" s="251"/>
      <c r="HHO155" s="251"/>
      <c r="HHP155" s="251"/>
      <c r="HHQ155" s="251"/>
      <c r="HHR155" s="251"/>
      <c r="HHS155" s="251"/>
      <c r="HHT155" s="251"/>
      <c r="HHU155" s="251"/>
      <c r="HHV155" s="251"/>
      <c r="HHW155" s="251"/>
      <c r="HHX155" s="251"/>
      <c r="HHY155" s="251"/>
      <c r="HHZ155" s="251"/>
      <c r="HIA155" s="251"/>
      <c r="HIB155" s="251"/>
      <c r="HIC155" s="251"/>
      <c r="HID155" s="251"/>
      <c r="HIE155" s="251"/>
      <c r="HIF155" s="251"/>
      <c r="HIG155" s="251"/>
      <c r="HIH155" s="251"/>
      <c r="HII155" s="251"/>
      <c r="HIJ155" s="251"/>
      <c r="HIK155" s="251"/>
      <c r="HIL155" s="251"/>
      <c r="HIM155" s="251"/>
      <c r="HIN155" s="251"/>
      <c r="HIO155" s="251"/>
      <c r="HIP155" s="251"/>
      <c r="HIQ155" s="251"/>
      <c r="HIR155" s="251"/>
      <c r="HIS155" s="251"/>
      <c r="HIT155" s="251"/>
      <c r="HIU155" s="251"/>
      <c r="HIV155" s="251"/>
      <c r="HIW155" s="251"/>
      <c r="HIX155" s="251"/>
      <c r="HIY155" s="251"/>
      <c r="HIZ155" s="251"/>
      <c r="HJA155" s="251"/>
      <c r="HJB155" s="251"/>
      <c r="HJC155" s="251"/>
      <c r="HJD155" s="251"/>
      <c r="HJE155" s="251"/>
      <c r="HJF155" s="251"/>
      <c r="HJG155" s="251"/>
      <c r="HJH155" s="251"/>
      <c r="HJI155" s="251"/>
      <c r="HJJ155" s="251"/>
      <c r="HJK155" s="251"/>
      <c r="HJL155" s="251"/>
      <c r="HJM155" s="251"/>
      <c r="HJN155" s="251"/>
      <c r="HJO155" s="251"/>
      <c r="HJP155" s="251"/>
      <c r="HJQ155" s="251"/>
      <c r="HJR155" s="251"/>
      <c r="HJS155" s="251"/>
      <c r="HJT155" s="251"/>
      <c r="HJU155" s="251"/>
      <c r="HJV155" s="251"/>
      <c r="HJW155" s="251"/>
      <c r="HJX155" s="251"/>
      <c r="HJY155" s="251"/>
      <c r="HJZ155" s="251"/>
      <c r="HKA155" s="251"/>
      <c r="HKB155" s="251"/>
      <c r="HKC155" s="251"/>
      <c r="HKD155" s="251"/>
      <c r="HKE155" s="251"/>
      <c r="HKF155" s="251"/>
      <c r="HKG155" s="251"/>
      <c r="HKH155" s="251"/>
      <c r="HKI155" s="251"/>
      <c r="HKJ155" s="251"/>
      <c r="HKK155" s="251"/>
      <c r="HKL155" s="251"/>
      <c r="HKM155" s="251"/>
      <c r="HKN155" s="251"/>
      <c r="HKO155" s="251"/>
      <c r="HKP155" s="251"/>
      <c r="HKQ155" s="251"/>
      <c r="HKR155" s="251"/>
      <c r="HKS155" s="251"/>
      <c r="HKT155" s="251"/>
      <c r="HKU155" s="251"/>
      <c r="HKV155" s="251"/>
      <c r="HKW155" s="251"/>
      <c r="HKX155" s="251"/>
      <c r="HKY155" s="251"/>
      <c r="HKZ155" s="251"/>
      <c r="HLA155" s="251"/>
      <c r="HLB155" s="251"/>
      <c r="HLC155" s="251"/>
      <c r="HLD155" s="251"/>
      <c r="HLE155" s="251"/>
      <c r="HLF155" s="251"/>
      <c r="HLG155" s="251"/>
      <c r="HLH155" s="251"/>
      <c r="HLI155" s="251"/>
      <c r="HLJ155" s="251"/>
      <c r="HLK155" s="251"/>
      <c r="HLL155" s="251"/>
      <c r="HLM155" s="251"/>
      <c r="HLN155" s="251"/>
      <c r="HLO155" s="251"/>
      <c r="HLP155" s="251"/>
      <c r="HLQ155" s="251"/>
      <c r="HLR155" s="251"/>
      <c r="HLS155" s="251"/>
      <c r="HLT155" s="251"/>
      <c r="HLU155" s="251"/>
      <c r="HLV155" s="251"/>
      <c r="HLW155" s="251"/>
      <c r="HLX155" s="251"/>
      <c r="HLY155" s="251"/>
      <c r="HLZ155" s="251"/>
      <c r="HMA155" s="251"/>
      <c r="HMB155" s="251"/>
      <c r="HMC155" s="251"/>
      <c r="HMD155" s="251"/>
      <c r="HME155" s="251"/>
      <c r="HMF155" s="251"/>
      <c r="HMG155" s="251"/>
      <c r="HMH155" s="251"/>
      <c r="HMI155" s="251"/>
      <c r="HMJ155" s="251"/>
      <c r="HMK155" s="251"/>
      <c r="HML155" s="251"/>
      <c r="HMM155" s="251"/>
      <c r="HMN155" s="251"/>
      <c r="HMO155" s="251"/>
      <c r="HMP155" s="251"/>
      <c r="HMQ155" s="251"/>
      <c r="HMR155" s="251"/>
      <c r="HMS155" s="251"/>
      <c r="HMT155" s="251"/>
      <c r="HMU155" s="251"/>
      <c r="HMV155" s="251"/>
      <c r="HMW155" s="251"/>
      <c r="HMX155" s="251"/>
      <c r="HMY155" s="251"/>
      <c r="HMZ155" s="251"/>
      <c r="HNA155" s="251"/>
      <c r="HNB155" s="251"/>
      <c r="HNC155" s="251"/>
      <c r="HND155" s="251"/>
      <c r="HNE155" s="251"/>
      <c r="HNF155" s="251"/>
      <c r="HNG155" s="251"/>
      <c r="HNH155" s="251"/>
      <c r="HNI155" s="251"/>
      <c r="HNJ155" s="251"/>
      <c r="HNK155" s="251"/>
      <c r="HNL155" s="251"/>
      <c r="HNM155" s="251"/>
      <c r="HNN155" s="251"/>
      <c r="HNO155" s="251"/>
      <c r="HNP155" s="251"/>
      <c r="HNQ155" s="251"/>
      <c r="HNR155" s="251"/>
      <c r="HNS155" s="251"/>
      <c r="HNT155" s="251"/>
      <c r="HNU155" s="251"/>
      <c r="HNV155" s="251"/>
      <c r="HNW155" s="251"/>
      <c r="HNX155" s="251"/>
      <c r="HNY155" s="251"/>
      <c r="HNZ155" s="251"/>
      <c r="HOA155" s="251"/>
      <c r="HOB155" s="251"/>
      <c r="HOC155" s="251"/>
      <c r="HOD155" s="251"/>
      <c r="HOE155" s="251"/>
      <c r="HOF155" s="251"/>
      <c r="HOG155" s="251"/>
      <c r="HOH155" s="251"/>
      <c r="HOI155" s="251"/>
      <c r="HOJ155" s="251"/>
      <c r="HOK155" s="251"/>
      <c r="HOL155" s="251"/>
      <c r="HOM155" s="251"/>
      <c r="HON155" s="251"/>
      <c r="HOO155" s="251"/>
      <c r="HOP155" s="251"/>
      <c r="HOQ155" s="251"/>
      <c r="HOR155" s="251"/>
      <c r="HOS155" s="251"/>
      <c r="HOT155" s="251"/>
      <c r="HOU155" s="251"/>
      <c r="HOV155" s="251"/>
      <c r="HOW155" s="251"/>
      <c r="HOX155" s="251"/>
      <c r="HOY155" s="251"/>
      <c r="HOZ155" s="251"/>
      <c r="HPA155" s="251"/>
      <c r="HPB155" s="251"/>
      <c r="HPC155" s="251"/>
      <c r="HPD155" s="251"/>
      <c r="HPE155" s="251"/>
      <c r="HPF155" s="251"/>
      <c r="HPG155" s="251"/>
      <c r="HPH155" s="251"/>
      <c r="HPI155" s="251"/>
      <c r="HPJ155" s="251"/>
      <c r="HPK155" s="251"/>
      <c r="HPL155" s="251"/>
      <c r="HPM155" s="251"/>
      <c r="HPN155" s="251"/>
      <c r="HPO155" s="251"/>
      <c r="HPP155" s="251"/>
      <c r="HPQ155" s="251"/>
      <c r="HPR155" s="251"/>
      <c r="HPS155" s="251"/>
      <c r="HPT155" s="251"/>
      <c r="HPU155" s="251"/>
      <c r="HPV155" s="251"/>
      <c r="HPW155" s="251"/>
      <c r="HPX155" s="251"/>
      <c r="HPY155" s="251"/>
      <c r="HPZ155" s="251"/>
      <c r="HQA155" s="251"/>
      <c r="HQB155" s="251"/>
      <c r="HQC155" s="251"/>
      <c r="HQD155" s="251"/>
      <c r="HQE155" s="251"/>
      <c r="HQF155" s="251"/>
      <c r="HQG155" s="251"/>
      <c r="HQH155" s="251"/>
      <c r="HQI155" s="251"/>
      <c r="HQJ155" s="251"/>
      <c r="HQK155" s="251"/>
      <c r="HQL155" s="251"/>
      <c r="HQM155" s="251"/>
      <c r="HQN155" s="251"/>
      <c r="HQO155" s="251"/>
      <c r="HQP155" s="251"/>
      <c r="HQQ155" s="251"/>
      <c r="HQR155" s="251"/>
      <c r="HQS155" s="251"/>
      <c r="HQT155" s="251"/>
      <c r="HQU155" s="251"/>
      <c r="HQV155" s="251"/>
      <c r="HQW155" s="251"/>
      <c r="HQX155" s="251"/>
      <c r="HQY155" s="251"/>
      <c r="HQZ155" s="251"/>
      <c r="HRA155" s="251"/>
      <c r="HRB155" s="251"/>
      <c r="HRC155" s="251"/>
      <c r="HRD155" s="251"/>
      <c r="HRE155" s="251"/>
      <c r="HRF155" s="251"/>
      <c r="HRG155" s="251"/>
      <c r="HRH155" s="251"/>
      <c r="HRI155" s="251"/>
      <c r="HRJ155" s="251"/>
      <c r="HRK155" s="251"/>
      <c r="HRL155" s="251"/>
      <c r="HRM155" s="251"/>
      <c r="HRN155" s="251"/>
      <c r="HRO155" s="251"/>
      <c r="HRP155" s="251"/>
      <c r="HRQ155" s="251"/>
      <c r="HRR155" s="251"/>
      <c r="HRS155" s="251"/>
      <c r="HRT155" s="251"/>
      <c r="HRU155" s="251"/>
      <c r="HRV155" s="251"/>
      <c r="HRW155" s="251"/>
      <c r="HRX155" s="251"/>
      <c r="HRY155" s="251"/>
      <c r="HRZ155" s="251"/>
      <c r="HSA155" s="251"/>
      <c r="HSB155" s="251"/>
      <c r="HSC155" s="251"/>
      <c r="HSD155" s="251"/>
      <c r="HSE155" s="251"/>
      <c r="HSF155" s="251"/>
      <c r="HSG155" s="251"/>
      <c r="HSH155" s="251"/>
      <c r="HSI155" s="251"/>
      <c r="HSJ155" s="251"/>
      <c r="HSK155" s="251"/>
      <c r="HSL155" s="251"/>
      <c r="HSM155" s="251"/>
      <c r="HSN155" s="251"/>
      <c r="HSO155" s="251"/>
      <c r="HSP155" s="251"/>
      <c r="HSQ155" s="251"/>
      <c r="HSR155" s="251"/>
      <c r="HSS155" s="251"/>
      <c r="HST155" s="251"/>
      <c r="HSU155" s="251"/>
      <c r="HSV155" s="251"/>
      <c r="HSW155" s="251"/>
      <c r="HSX155" s="251"/>
      <c r="HSY155" s="251"/>
      <c r="HSZ155" s="251"/>
      <c r="HTA155" s="251"/>
      <c r="HTB155" s="251"/>
      <c r="HTC155" s="251"/>
      <c r="HTD155" s="251"/>
      <c r="HTE155" s="251"/>
      <c r="HTF155" s="251"/>
      <c r="HTG155" s="251"/>
      <c r="HTH155" s="251"/>
      <c r="HTI155" s="251"/>
      <c r="HTJ155" s="251"/>
      <c r="HTK155" s="251"/>
      <c r="HTL155" s="251"/>
      <c r="HTM155" s="251"/>
      <c r="HTN155" s="251"/>
      <c r="HTO155" s="251"/>
      <c r="HTP155" s="251"/>
      <c r="HTQ155" s="251"/>
      <c r="HTR155" s="251"/>
      <c r="HTS155" s="251"/>
      <c r="HTT155" s="251"/>
      <c r="HTU155" s="251"/>
      <c r="HTV155" s="251"/>
      <c r="HTW155" s="251"/>
      <c r="HTX155" s="251"/>
      <c r="HTY155" s="251"/>
      <c r="HTZ155" s="251"/>
      <c r="HUA155" s="251"/>
      <c r="HUB155" s="251"/>
      <c r="HUC155" s="251"/>
      <c r="HUD155" s="251"/>
      <c r="HUE155" s="251"/>
      <c r="HUF155" s="251"/>
      <c r="HUG155" s="251"/>
      <c r="HUH155" s="251"/>
      <c r="HUI155" s="251"/>
      <c r="HUJ155" s="251"/>
      <c r="HUK155" s="251"/>
      <c r="HUL155" s="251"/>
      <c r="HUM155" s="251"/>
      <c r="HUN155" s="251"/>
      <c r="HUO155" s="251"/>
      <c r="HUP155" s="251"/>
      <c r="HUQ155" s="251"/>
      <c r="HUR155" s="251"/>
      <c r="HUS155" s="251"/>
      <c r="HUT155" s="251"/>
      <c r="HUU155" s="251"/>
      <c r="HUV155" s="251"/>
      <c r="HUW155" s="251"/>
      <c r="HUX155" s="251"/>
      <c r="HUY155" s="251"/>
      <c r="HUZ155" s="251"/>
      <c r="HVA155" s="251"/>
      <c r="HVB155" s="251"/>
      <c r="HVC155" s="251"/>
      <c r="HVD155" s="251"/>
      <c r="HVE155" s="251"/>
      <c r="HVF155" s="251"/>
      <c r="HVG155" s="251"/>
      <c r="HVH155" s="251"/>
      <c r="HVI155" s="251"/>
      <c r="HVJ155" s="251"/>
      <c r="HVK155" s="251"/>
      <c r="HVL155" s="251"/>
      <c r="HVM155" s="251"/>
      <c r="HVN155" s="251"/>
      <c r="HVO155" s="251"/>
      <c r="HVP155" s="251"/>
      <c r="HVQ155" s="251"/>
      <c r="HVR155" s="251"/>
      <c r="HVS155" s="251"/>
      <c r="HVT155" s="251"/>
      <c r="HVU155" s="251"/>
      <c r="HVV155" s="251"/>
      <c r="HVW155" s="251"/>
      <c r="HVX155" s="251"/>
      <c r="HVY155" s="251"/>
      <c r="HVZ155" s="251"/>
      <c r="HWA155" s="251"/>
      <c r="HWB155" s="251"/>
      <c r="HWC155" s="251"/>
      <c r="HWD155" s="251"/>
      <c r="HWE155" s="251"/>
      <c r="HWF155" s="251"/>
      <c r="HWG155" s="251"/>
      <c r="HWH155" s="251"/>
      <c r="HWI155" s="251"/>
      <c r="HWJ155" s="251"/>
      <c r="HWK155" s="251"/>
      <c r="HWL155" s="251"/>
      <c r="HWM155" s="251"/>
      <c r="HWN155" s="251"/>
      <c r="HWO155" s="251"/>
      <c r="HWP155" s="251"/>
      <c r="HWQ155" s="251"/>
      <c r="HWR155" s="251"/>
      <c r="HWS155" s="251"/>
      <c r="HWT155" s="251"/>
      <c r="HWU155" s="251"/>
      <c r="HWV155" s="251"/>
      <c r="HWW155" s="251"/>
      <c r="HWX155" s="251"/>
      <c r="HWY155" s="251"/>
      <c r="HWZ155" s="251"/>
      <c r="HXA155" s="251"/>
      <c r="HXB155" s="251"/>
      <c r="HXC155" s="251"/>
      <c r="HXD155" s="251"/>
      <c r="HXE155" s="251"/>
      <c r="HXF155" s="251"/>
      <c r="HXG155" s="251"/>
      <c r="HXH155" s="251"/>
      <c r="HXI155" s="251"/>
      <c r="HXJ155" s="251"/>
      <c r="HXK155" s="251"/>
      <c r="HXL155" s="251"/>
      <c r="HXM155" s="251"/>
      <c r="HXN155" s="251"/>
      <c r="HXO155" s="251"/>
      <c r="HXP155" s="251"/>
      <c r="HXQ155" s="251"/>
      <c r="HXR155" s="251"/>
      <c r="HXS155" s="251"/>
      <c r="HXT155" s="251"/>
      <c r="HXU155" s="251"/>
      <c r="HXV155" s="251"/>
      <c r="HXW155" s="251"/>
      <c r="HXX155" s="251"/>
      <c r="HXY155" s="251"/>
      <c r="HXZ155" s="251"/>
      <c r="HYA155" s="251"/>
      <c r="HYB155" s="251"/>
      <c r="HYC155" s="251"/>
      <c r="HYD155" s="251"/>
      <c r="HYE155" s="251"/>
      <c r="HYF155" s="251"/>
      <c r="HYG155" s="251"/>
      <c r="HYH155" s="251"/>
      <c r="HYI155" s="251"/>
      <c r="HYJ155" s="251"/>
      <c r="HYK155" s="251"/>
      <c r="HYL155" s="251"/>
      <c r="HYM155" s="251"/>
      <c r="HYN155" s="251"/>
      <c r="HYO155" s="251"/>
      <c r="HYP155" s="251"/>
      <c r="HYQ155" s="251"/>
      <c r="HYR155" s="251"/>
      <c r="HYS155" s="251"/>
      <c r="HYT155" s="251"/>
      <c r="HYU155" s="251"/>
      <c r="HYV155" s="251"/>
      <c r="HYW155" s="251"/>
      <c r="HYX155" s="251"/>
      <c r="HYY155" s="251"/>
      <c r="HYZ155" s="251"/>
      <c r="HZA155" s="251"/>
      <c r="HZB155" s="251"/>
      <c r="HZC155" s="251"/>
      <c r="HZD155" s="251"/>
      <c r="HZE155" s="251"/>
      <c r="HZF155" s="251"/>
      <c r="HZG155" s="251"/>
      <c r="HZH155" s="251"/>
      <c r="HZI155" s="251"/>
      <c r="HZJ155" s="251"/>
      <c r="HZK155" s="251"/>
      <c r="HZL155" s="251"/>
      <c r="HZM155" s="251"/>
      <c r="HZN155" s="251"/>
      <c r="HZO155" s="251"/>
      <c r="HZP155" s="251"/>
      <c r="HZQ155" s="251"/>
      <c r="HZR155" s="251"/>
      <c r="HZS155" s="251"/>
      <c r="HZT155" s="251"/>
      <c r="HZU155" s="251"/>
      <c r="HZV155" s="251"/>
      <c r="HZW155" s="251"/>
      <c r="HZX155" s="251"/>
      <c r="HZY155" s="251"/>
      <c r="HZZ155" s="251"/>
      <c r="IAA155" s="251"/>
      <c r="IAB155" s="251"/>
      <c r="IAC155" s="251"/>
      <c r="IAD155" s="251"/>
      <c r="IAE155" s="251"/>
      <c r="IAF155" s="251"/>
      <c r="IAG155" s="251"/>
      <c r="IAH155" s="251"/>
      <c r="IAI155" s="251"/>
      <c r="IAJ155" s="251"/>
      <c r="IAK155" s="251"/>
      <c r="IAL155" s="251"/>
      <c r="IAM155" s="251"/>
      <c r="IAN155" s="251"/>
      <c r="IAO155" s="251"/>
      <c r="IAP155" s="251"/>
      <c r="IAQ155" s="251"/>
      <c r="IAR155" s="251"/>
      <c r="IAS155" s="251"/>
      <c r="IAT155" s="251"/>
      <c r="IAU155" s="251"/>
      <c r="IAV155" s="251"/>
      <c r="IAW155" s="251"/>
      <c r="IAX155" s="251"/>
      <c r="IAY155" s="251"/>
      <c r="IAZ155" s="251"/>
      <c r="IBA155" s="251"/>
      <c r="IBB155" s="251"/>
      <c r="IBC155" s="251"/>
      <c r="IBD155" s="251"/>
      <c r="IBE155" s="251"/>
      <c r="IBF155" s="251"/>
      <c r="IBG155" s="251"/>
      <c r="IBH155" s="251"/>
      <c r="IBI155" s="251"/>
      <c r="IBJ155" s="251"/>
      <c r="IBK155" s="251"/>
      <c r="IBL155" s="251"/>
      <c r="IBM155" s="251"/>
      <c r="IBN155" s="251"/>
      <c r="IBO155" s="251"/>
      <c r="IBP155" s="251"/>
      <c r="IBQ155" s="251"/>
      <c r="IBR155" s="251"/>
      <c r="IBS155" s="251"/>
      <c r="IBT155" s="251"/>
      <c r="IBU155" s="251"/>
      <c r="IBV155" s="251"/>
      <c r="IBW155" s="251"/>
      <c r="IBX155" s="251"/>
      <c r="IBY155" s="251"/>
      <c r="IBZ155" s="251"/>
      <c r="ICA155" s="251"/>
      <c r="ICB155" s="251"/>
      <c r="ICC155" s="251"/>
      <c r="ICD155" s="251"/>
      <c r="ICE155" s="251"/>
      <c r="ICF155" s="251"/>
      <c r="ICG155" s="251"/>
      <c r="ICH155" s="251"/>
      <c r="ICI155" s="251"/>
      <c r="ICJ155" s="251"/>
      <c r="ICK155" s="251"/>
      <c r="ICL155" s="251"/>
      <c r="ICM155" s="251"/>
      <c r="ICN155" s="251"/>
      <c r="ICO155" s="251"/>
      <c r="ICP155" s="251"/>
      <c r="ICQ155" s="251"/>
      <c r="ICR155" s="251"/>
      <c r="ICS155" s="251"/>
      <c r="ICT155" s="251"/>
      <c r="ICU155" s="251"/>
      <c r="ICV155" s="251"/>
      <c r="ICW155" s="251"/>
      <c r="ICX155" s="251"/>
      <c r="ICY155" s="251"/>
      <c r="ICZ155" s="251"/>
      <c r="IDA155" s="251"/>
      <c r="IDB155" s="251"/>
      <c r="IDC155" s="251"/>
      <c r="IDD155" s="251"/>
      <c r="IDE155" s="251"/>
      <c r="IDF155" s="251"/>
      <c r="IDG155" s="251"/>
      <c r="IDH155" s="251"/>
      <c r="IDI155" s="251"/>
      <c r="IDJ155" s="251"/>
      <c r="IDK155" s="251"/>
      <c r="IDL155" s="251"/>
      <c r="IDM155" s="251"/>
      <c r="IDN155" s="251"/>
      <c r="IDO155" s="251"/>
      <c r="IDP155" s="251"/>
      <c r="IDQ155" s="251"/>
      <c r="IDR155" s="251"/>
      <c r="IDS155" s="251"/>
      <c r="IDT155" s="251"/>
      <c r="IDU155" s="251"/>
      <c r="IDV155" s="251"/>
      <c r="IDW155" s="251"/>
      <c r="IDX155" s="251"/>
      <c r="IDY155" s="251"/>
      <c r="IDZ155" s="251"/>
      <c r="IEA155" s="251"/>
      <c r="IEB155" s="251"/>
      <c r="IEC155" s="251"/>
      <c r="IED155" s="251"/>
      <c r="IEE155" s="251"/>
      <c r="IEF155" s="251"/>
      <c r="IEG155" s="251"/>
      <c r="IEH155" s="251"/>
      <c r="IEI155" s="251"/>
      <c r="IEJ155" s="251"/>
      <c r="IEK155" s="251"/>
      <c r="IEL155" s="251"/>
      <c r="IEM155" s="251"/>
      <c r="IEN155" s="251"/>
      <c r="IEO155" s="251"/>
      <c r="IEP155" s="251"/>
      <c r="IEQ155" s="251"/>
      <c r="IER155" s="251"/>
      <c r="IES155" s="251"/>
      <c r="IET155" s="251"/>
      <c r="IEU155" s="251"/>
      <c r="IEV155" s="251"/>
      <c r="IEW155" s="251"/>
      <c r="IEX155" s="251"/>
      <c r="IEY155" s="251"/>
      <c r="IEZ155" s="251"/>
      <c r="IFA155" s="251"/>
      <c r="IFB155" s="251"/>
      <c r="IFC155" s="251"/>
      <c r="IFD155" s="251"/>
      <c r="IFE155" s="251"/>
      <c r="IFF155" s="251"/>
      <c r="IFG155" s="251"/>
      <c r="IFH155" s="251"/>
      <c r="IFI155" s="251"/>
      <c r="IFJ155" s="251"/>
      <c r="IFK155" s="251"/>
      <c r="IFL155" s="251"/>
      <c r="IFM155" s="251"/>
      <c r="IFN155" s="251"/>
      <c r="IFO155" s="251"/>
      <c r="IFP155" s="251"/>
      <c r="IFQ155" s="251"/>
      <c r="IFR155" s="251"/>
      <c r="IFS155" s="251"/>
      <c r="IFT155" s="251"/>
      <c r="IFU155" s="251"/>
      <c r="IFV155" s="251"/>
      <c r="IFW155" s="251"/>
      <c r="IFX155" s="251"/>
      <c r="IFY155" s="251"/>
      <c r="IFZ155" s="251"/>
      <c r="IGA155" s="251"/>
      <c r="IGB155" s="251"/>
      <c r="IGC155" s="251"/>
      <c r="IGD155" s="251"/>
      <c r="IGE155" s="251"/>
      <c r="IGF155" s="251"/>
      <c r="IGG155" s="251"/>
      <c r="IGH155" s="251"/>
      <c r="IGI155" s="251"/>
      <c r="IGJ155" s="251"/>
      <c r="IGK155" s="251"/>
      <c r="IGL155" s="251"/>
      <c r="IGM155" s="251"/>
      <c r="IGN155" s="251"/>
      <c r="IGO155" s="251"/>
      <c r="IGP155" s="251"/>
      <c r="IGQ155" s="251"/>
      <c r="IGR155" s="251"/>
      <c r="IGS155" s="251"/>
      <c r="IGT155" s="251"/>
      <c r="IGU155" s="251"/>
      <c r="IGV155" s="251"/>
      <c r="IGW155" s="251"/>
      <c r="IGX155" s="251"/>
      <c r="IGY155" s="251"/>
      <c r="IGZ155" s="251"/>
      <c r="IHA155" s="251"/>
      <c r="IHB155" s="251"/>
      <c r="IHC155" s="251"/>
      <c r="IHD155" s="251"/>
      <c r="IHE155" s="251"/>
      <c r="IHF155" s="251"/>
      <c r="IHG155" s="251"/>
      <c r="IHH155" s="251"/>
      <c r="IHI155" s="251"/>
      <c r="IHJ155" s="251"/>
      <c r="IHK155" s="251"/>
      <c r="IHL155" s="251"/>
      <c r="IHM155" s="251"/>
      <c r="IHN155" s="251"/>
      <c r="IHO155" s="251"/>
      <c r="IHP155" s="251"/>
      <c r="IHQ155" s="251"/>
      <c r="IHR155" s="251"/>
      <c r="IHS155" s="251"/>
      <c r="IHT155" s="251"/>
      <c r="IHU155" s="251"/>
      <c r="IHV155" s="251"/>
      <c r="IHW155" s="251"/>
      <c r="IHX155" s="251"/>
      <c r="IHY155" s="251"/>
      <c r="IHZ155" s="251"/>
      <c r="IIA155" s="251"/>
      <c r="IIB155" s="251"/>
      <c r="IIC155" s="251"/>
      <c r="IID155" s="251"/>
      <c r="IIE155" s="251"/>
      <c r="IIF155" s="251"/>
      <c r="IIG155" s="251"/>
      <c r="IIH155" s="251"/>
      <c r="III155" s="251"/>
      <c r="IIJ155" s="251"/>
      <c r="IIK155" s="251"/>
      <c r="IIL155" s="251"/>
      <c r="IIM155" s="251"/>
      <c r="IIN155" s="251"/>
      <c r="IIO155" s="251"/>
      <c r="IIP155" s="251"/>
      <c r="IIQ155" s="251"/>
      <c r="IIR155" s="251"/>
      <c r="IIS155" s="251"/>
      <c r="IIT155" s="251"/>
      <c r="IIU155" s="251"/>
      <c r="IIV155" s="251"/>
      <c r="IIW155" s="251"/>
      <c r="IIX155" s="251"/>
      <c r="IIY155" s="251"/>
      <c r="IIZ155" s="251"/>
      <c r="IJA155" s="251"/>
      <c r="IJB155" s="251"/>
      <c r="IJC155" s="251"/>
      <c r="IJD155" s="251"/>
      <c r="IJE155" s="251"/>
      <c r="IJF155" s="251"/>
      <c r="IJG155" s="251"/>
      <c r="IJH155" s="251"/>
      <c r="IJI155" s="251"/>
      <c r="IJJ155" s="251"/>
      <c r="IJK155" s="251"/>
      <c r="IJL155" s="251"/>
      <c r="IJM155" s="251"/>
      <c r="IJN155" s="251"/>
      <c r="IJO155" s="251"/>
      <c r="IJP155" s="251"/>
      <c r="IJQ155" s="251"/>
      <c r="IJR155" s="251"/>
      <c r="IJS155" s="251"/>
      <c r="IJT155" s="251"/>
      <c r="IJU155" s="251"/>
      <c r="IJV155" s="251"/>
      <c r="IJW155" s="251"/>
      <c r="IJX155" s="251"/>
      <c r="IJY155" s="251"/>
      <c r="IJZ155" s="251"/>
      <c r="IKA155" s="251"/>
      <c r="IKB155" s="251"/>
      <c r="IKC155" s="251"/>
      <c r="IKD155" s="251"/>
      <c r="IKE155" s="251"/>
      <c r="IKF155" s="251"/>
      <c r="IKG155" s="251"/>
      <c r="IKH155" s="251"/>
      <c r="IKI155" s="251"/>
      <c r="IKJ155" s="251"/>
      <c r="IKK155" s="251"/>
      <c r="IKL155" s="251"/>
      <c r="IKM155" s="251"/>
      <c r="IKN155" s="251"/>
      <c r="IKO155" s="251"/>
      <c r="IKP155" s="251"/>
      <c r="IKQ155" s="251"/>
      <c r="IKR155" s="251"/>
      <c r="IKS155" s="251"/>
      <c r="IKT155" s="251"/>
      <c r="IKU155" s="251"/>
      <c r="IKV155" s="251"/>
      <c r="IKW155" s="251"/>
      <c r="IKX155" s="251"/>
      <c r="IKY155" s="251"/>
      <c r="IKZ155" s="251"/>
      <c r="ILA155" s="251"/>
      <c r="ILB155" s="251"/>
      <c r="ILC155" s="251"/>
      <c r="ILD155" s="251"/>
      <c r="ILE155" s="251"/>
      <c r="ILF155" s="251"/>
      <c r="ILG155" s="251"/>
      <c r="ILH155" s="251"/>
      <c r="ILI155" s="251"/>
      <c r="ILJ155" s="251"/>
      <c r="ILK155" s="251"/>
      <c r="ILL155" s="251"/>
      <c r="ILM155" s="251"/>
      <c r="ILN155" s="251"/>
      <c r="ILO155" s="251"/>
      <c r="ILP155" s="251"/>
      <c r="ILQ155" s="251"/>
      <c r="ILR155" s="251"/>
      <c r="ILS155" s="251"/>
      <c r="ILT155" s="251"/>
      <c r="ILU155" s="251"/>
      <c r="ILV155" s="251"/>
      <c r="ILW155" s="251"/>
      <c r="ILX155" s="251"/>
      <c r="ILY155" s="251"/>
      <c r="ILZ155" s="251"/>
      <c r="IMA155" s="251"/>
      <c r="IMB155" s="251"/>
      <c r="IMC155" s="251"/>
      <c r="IMD155" s="251"/>
      <c r="IME155" s="251"/>
      <c r="IMF155" s="251"/>
      <c r="IMG155" s="251"/>
      <c r="IMH155" s="251"/>
      <c r="IMI155" s="251"/>
      <c r="IMJ155" s="251"/>
      <c r="IMK155" s="251"/>
      <c r="IML155" s="251"/>
      <c r="IMM155" s="251"/>
      <c r="IMN155" s="251"/>
      <c r="IMO155" s="251"/>
      <c r="IMP155" s="251"/>
      <c r="IMQ155" s="251"/>
      <c r="IMR155" s="251"/>
      <c r="IMS155" s="251"/>
      <c r="IMT155" s="251"/>
      <c r="IMU155" s="251"/>
      <c r="IMV155" s="251"/>
      <c r="IMW155" s="251"/>
      <c r="IMX155" s="251"/>
      <c r="IMY155" s="251"/>
      <c r="IMZ155" s="251"/>
      <c r="INA155" s="251"/>
      <c r="INB155" s="251"/>
      <c r="INC155" s="251"/>
      <c r="IND155" s="251"/>
      <c r="INE155" s="251"/>
      <c r="INF155" s="251"/>
      <c r="ING155" s="251"/>
      <c r="INH155" s="251"/>
      <c r="INI155" s="251"/>
      <c r="INJ155" s="251"/>
      <c r="INK155" s="251"/>
      <c r="INL155" s="251"/>
      <c r="INM155" s="251"/>
      <c r="INN155" s="251"/>
      <c r="INO155" s="251"/>
      <c r="INP155" s="251"/>
      <c r="INQ155" s="251"/>
      <c r="INR155" s="251"/>
      <c r="INS155" s="251"/>
      <c r="INT155" s="251"/>
      <c r="INU155" s="251"/>
      <c r="INV155" s="251"/>
      <c r="INW155" s="251"/>
      <c r="INX155" s="251"/>
      <c r="INY155" s="251"/>
      <c r="INZ155" s="251"/>
      <c r="IOA155" s="251"/>
      <c r="IOB155" s="251"/>
      <c r="IOC155" s="251"/>
      <c r="IOD155" s="251"/>
      <c r="IOE155" s="251"/>
      <c r="IOF155" s="251"/>
      <c r="IOG155" s="251"/>
      <c r="IOH155" s="251"/>
      <c r="IOI155" s="251"/>
      <c r="IOJ155" s="251"/>
      <c r="IOK155" s="251"/>
      <c r="IOL155" s="251"/>
      <c r="IOM155" s="251"/>
      <c r="ION155" s="251"/>
      <c r="IOO155" s="251"/>
      <c r="IOP155" s="251"/>
      <c r="IOQ155" s="251"/>
      <c r="IOR155" s="251"/>
      <c r="IOS155" s="251"/>
      <c r="IOT155" s="251"/>
      <c r="IOU155" s="251"/>
      <c r="IOV155" s="251"/>
      <c r="IOW155" s="251"/>
      <c r="IOX155" s="251"/>
      <c r="IOY155" s="251"/>
      <c r="IOZ155" s="251"/>
      <c r="IPA155" s="251"/>
      <c r="IPB155" s="251"/>
      <c r="IPC155" s="251"/>
      <c r="IPD155" s="251"/>
      <c r="IPE155" s="251"/>
      <c r="IPF155" s="251"/>
      <c r="IPG155" s="251"/>
      <c r="IPH155" s="251"/>
      <c r="IPI155" s="251"/>
      <c r="IPJ155" s="251"/>
      <c r="IPK155" s="251"/>
      <c r="IPL155" s="251"/>
      <c r="IPM155" s="251"/>
      <c r="IPN155" s="251"/>
      <c r="IPO155" s="251"/>
      <c r="IPP155" s="251"/>
      <c r="IPQ155" s="251"/>
      <c r="IPR155" s="251"/>
      <c r="IPS155" s="251"/>
      <c r="IPT155" s="251"/>
      <c r="IPU155" s="251"/>
      <c r="IPV155" s="251"/>
      <c r="IPW155" s="251"/>
      <c r="IPX155" s="251"/>
      <c r="IPY155" s="251"/>
      <c r="IPZ155" s="251"/>
      <c r="IQA155" s="251"/>
      <c r="IQB155" s="251"/>
      <c r="IQC155" s="251"/>
      <c r="IQD155" s="251"/>
      <c r="IQE155" s="251"/>
      <c r="IQF155" s="251"/>
      <c r="IQG155" s="251"/>
      <c r="IQH155" s="251"/>
      <c r="IQI155" s="251"/>
      <c r="IQJ155" s="251"/>
      <c r="IQK155" s="251"/>
      <c r="IQL155" s="251"/>
      <c r="IQM155" s="251"/>
      <c r="IQN155" s="251"/>
      <c r="IQO155" s="251"/>
      <c r="IQP155" s="251"/>
      <c r="IQQ155" s="251"/>
      <c r="IQR155" s="251"/>
      <c r="IQS155" s="251"/>
      <c r="IQT155" s="251"/>
      <c r="IQU155" s="251"/>
      <c r="IQV155" s="251"/>
      <c r="IQW155" s="251"/>
      <c r="IQX155" s="251"/>
      <c r="IQY155" s="251"/>
      <c r="IQZ155" s="251"/>
      <c r="IRA155" s="251"/>
      <c r="IRB155" s="251"/>
      <c r="IRC155" s="251"/>
      <c r="IRD155" s="251"/>
      <c r="IRE155" s="251"/>
      <c r="IRF155" s="251"/>
      <c r="IRG155" s="251"/>
      <c r="IRH155" s="251"/>
      <c r="IRI155" s="251"/>
      <c r="IRJ155" s="251"/>
      <c r="IRK155" s="251"/>
      <c r="IRL155" s="251"/>
      <c r="IRM155" s="251"/>
      <c r="IRN155" s="251"/>
      <c r="IRO155" s="251"/>
      <c r="IRP155" s="251"/>
      <c r="IRQ155" s="251"/>
      <c r="IRR155" s="251"/>
      <c r="IRS155" s="251"/>
      <c r="IRT155" s="251"/>
      <c r="IRU155" s="251"/>
      <c r="IRV155" s="251"/>
      <c r="IRW155" s="251"/>
      <c r="IRX155" s="251"/>
      <c r="IRY155" s="251"/>
      <c r="IRZ155" s="251"/>
      <c r="ISA155" s="251"/>
      <c r="ISB155" s="251"/>
      <c r="ISC155" s="251"/>
      <c r="ISD155" s="251"/>
      <c r="ISE155" s="251"/>
      <c r="ISF155" s="251"/>
      <c r="ISG155" s="251"/>
      <c r="ISH155" s="251"/>
      <c r="ISI155" s="251"/>
      <c r="ISJ155" s="251"/>
      <c r="ISK155" s="251"/>
      <c r="ISL155" s="251"/>
      <c r="ISM155" s="251"/>
      <c r="ISN155" s="251"/>
      <c r="ISO155" s="251"/>
      <c r="ISP155" s="251"/>
      <c r="ISQ155" s="251"/>
      <c r="ISR155" s="251"/>
      <c r="ISS155" s="251"/>
      <c r="IST155" s="251"/>
      <c r="ISU155" s="251"/>
      <c r="ISV155" s="251"/>
      <c r="ISW155" s="251"/>
      <c r="ISX155" s="251"/>
      <c r="ISY155" s="251"/>
      <c r="ISZ155" s="251"/>
      <c r="ITA155" s="251"/>
      <c r="ITB155" s="251"/>
      <c r="ITC155" s="251"/>
      <c r="ITD155" s="251"/>
      <c r="ITE155" s="251"/>
      <c r="ITF155" s="251"/>
      <c r="ITG155" s="251"/>
      <c r="ITH155" s="251"/>
      <c r="ITI155" s="251"/>
      <c r="ITJ155" s="251"/>
      <c r="ITK155" s="251"/>
      <c r="ITL155" s="251"/>
      <c r="ITM155" s="251"/>
      <c r="ITN155" s="251"/>
      <c r="ITO155" s="251"/>
      <c r="ITP155" s="251"/>
      <c r="ITQ155" s="251"/>
      <c r="ITR155" s="251"/>
      <c r="ITS155" s="251"/>
      <c r="ITT155" s="251"/>
      <c r="ITU155" s="251"/>
      <c r="ITV155" s="251"/>
      <c r="ITW155" s="251"/>
      <c r="ITX155" s="251"/>
      <c r="ITY155" s="251"/>
      <c r="ITZ155" s="251"/>
      <c r="IUA155" s="251"/>
      <c r="IUB155" s="251"/>
      <c r="IUC155" s="251"/>
      <c r="IUD155" s="251"/>
      <c r="IUE155" s="251"/>
      <c r="IUF155" s="251"/>
      <c r="IUG155" s="251"/>
      <c r="IUH155" s="251"/>
      <c r="IUI155" s="251"/>
      <c r="IUJ155" s="251"/>
      <c r="IUK155" s="251"/>
      <c r="IUL155" s="251"/>
      <c r="IUM155" s="251"/>
      <c r="IUN155" s="251"/>
      <c r="IUO155" s="251"/>
      <c r="IUP155" s="251"/>
      <c r="IUQ155" s="251"/>
      <c r="IUR155" s="251"/>
      <c r="IUS155" s="251"/>
      <c r="IUT155" s="251"/>
      <c r="IUU155" s="251"/>
      <c r="IUV155" s="251"/>
      <c r="IUW155" s="251"/>
      <c r="IUX155" s="251"/>
      <c r="IUY155" s="251"/>
      <c r="IUZ155" s="251"/>
      <c r="IVA155" s="251"/>
      <c r="IVB155" s="251"/>
      <c r="IVC155" s="251"/>
      <c r="IVD155" s="251"/>
      <c r="IVE155" s="251"/>
      <c r="IVF155" s="251"/>
      <c r="IVG155" s="251"/>
      <c r="IVH155" s="251"/>
      <c r="IVI155" s="251"/>
      <c r="IVJ155" s="251"/>
      <c r="IVK155" s="251"/>
      <c r="IVL155" s="251"/>
      <c r="IVM155" s="251"/>
      <c r="IVN155" s="251"/>
      <c r="IVO155" s="251"/>
      <c r="IVP155" s="251"/>
      <c r="IVQ155" s="251"/>
      <c r="IVR155" s="251"/>
      <c r="IVS155" s="251"/>
      <c r="IVT155" s="251"/>
      <c r="IVU155" s="251"/>
      <c r="IVV155" s="251"/>
      <c r="IVW155" s="251"/>
      <c r="IVX155" s="251"/>
      <c r="IVY155" s="251"/>
      <c r="IVZ155" s="251"/>
      <c r="IWA155" s="251"/>
      <c r="IWB155" s="251"/>
      <c r="IWC155" s="251"/>
      <c r="IWD155" s="251"/>
      <c r="IWE155" s="251"/>
      <c r="IWF155" s="251"/>
      <c r="IWG155" s="251"/>
      <c r="IWH155" s="251"/>
      <c r="IWI155" s="251"/>
      <c r="IWJ155" s="251"/>
      <c r="IWK155" s="251"/>
      <c r="IWL155" s="251"/>
      <c r="IWM155" s="251"/>
      <c r="IWN155" s="251"/>
      <c r="IWO155" s="251"/>
      <c r="IWP155" s="251"/>
      <c r="IWQ155" s="251"/>
      <c r="IWR155" s="251"/>
      <c r="IWS155" s="251"/>
      <c r="IWT155" s="251"/>
      <c r="IWU155" s="251"/>
      <c r="IWV155" s="251"/>
      <c r="IWW155" s="251"/>
      <c r="IWX155" s="251"/>
      <c r="IWY155" s="251"/>
      <c r="IWZ155" s="251"/>
      <c r="IXA155" s="251"/>
      <c r="IXB155" s="251"/>
      <c r="IXC155" s="251"/>
      <c r="IXD155" s="251"/>
      <c r="IXE155" s="251"/>
      <c r="IXF155" s="251"/>
      <c r="IXG155" s="251"/>
      <c r="IXH155" s="251"/>
      <c r="IXI155" s="251"/>
      <c r="IXJ155" s="251"/>
      <c r="IXK155" s="251"/>
      <c r="IXL155" s="251"/>
      <c r="IXM155" s="251"/>
      <c r="IXN155" s="251"/>
      <c r="IXO155" s="251"/>
      <c r="IXP155" s="251"/>
      <c r="IXQ155" s="251"/>
      <c r="IXR155" s="251"/>
      <c r="IXS155" s="251"/>
      <c r="IXT155" s="251"/>
      <c r="IXU155" s="251"/>
      <c r="IXV155" s="251"/>
      <c r="IXW155" s="251"/>
      <c r="IXX155" s="251"/>
      <c r="IXY155" s="251"/>
      <c r="IXZ155" s="251"/>
      <c r="IYA155" s="251"/>
      <c r="IYB155" s="251"/>
      <c r="IYC155" s="251"/>
      <c r="IYD155" s="251"/>
      <c r="IYE155" s="251"/>
      <c r="IYF155" s="251"/>
      <c r="IYG155" s="251"/>
      <c r="IYH155" s="251"/>
      <c r="IYI155" s="251"/>
      <c r="IYJ155" s="251"/>
      <c r="IYK155" s="251"/>
      <c r="IYL155" s="251"/>
      <c r="IYM155" s="251"/>
      <c r="IYN155" s="251"/>
      <c r="IYO155" s="251"/>
      <c r="IYP155" s="251"/>
      <c r="IYQ155" s="251"/>
      <c r="IYR155" s="251"/>
      <c r="IYS155" s="251"/>
      <c r="IYT155" s="251"/>
      <c r="IYU155" s="251"/>
      <c r="IYV155" s="251"/>
      <c r="IYW155" s="251"/>
      <c r="IYX155" s="251"/>
      <c r="IYY155" s="251"/>
      <c r="IYZ155" s="251"/>
      <c r="IZA155" s="251"/>
      <c r="IZB155" s="251"/>
      <c r="IZC155" s="251"/>
      <c r="IZD155" s="251"/>
      <c r="IZE155" s="251"/>
      <c r="IZF155" s="251"/>
      <c r="IZG155" s="251"/>
      <c r="IZH155" s="251"/>
      <c r="IZI155" s="251"/>
      <c r="IZJ155" s="251"/>
      <c r="IZK155" s="251"/>
      <c r="IZL155" s="251"/>
      <c r="IZM155" s="251"/>
      <c r="IZN155" s="251"/>
      <c r="IZO155" s="251"/>
      <c r="IZP155" s="251"/>
      <c r="IZQ155" s="251"/>
      <c r="IZR155" s="251"/>
      <c r="IZS155" s="251"/>
      <c r="IZT155" s="251"/>
      <c r="IZU155" s="251"/>
      <c r="IZV155" s="251"/>
      <c r="IZW155" s="251"/>
      <c r="IZX155" s="251"/>
      <c r="IZY155" s="251"/>
      <c r="IZZ155" s="251"/>
      <c r="JAA155" s="251"/>
      <c r="JAB155" s="251"/>
      <c r="JAC155" s="251"/>
      <c r="JAD155" s="251"/>
      <c r="JAE155" s="251"/>
      <c r="JAF155" s="251"/>
      <c r="JAG155" s="251"/>
      <c r="JAH155" s="251"/>
      <c r="JAI155" s="251"/>
      <c r="JAJ155" s="251"/>
      <c r="JAK155" s="251"/>
      <c r="JAL155" s="251"/>
      <c r="JAM155" s="251"/>
      <c r="JAN155" s="251"/>
      <c r="JAO155" s="251"/>
      <c r="JAP155" s="251"/>
      <c r="JAQ155" s="251"/>
      <c r="JAR155" s="251"/>
      <c r="JAS155" s="251"/>
      <c r="JAT155" s="251"/>
      <c r="JAU155" s="251"/>
      <c r="JAV155" s="251"/>
      <c r="JAW155" s="251"/>
      <c r="JAX155" s="251"/>
      <c r="JAY155" s="251"/>
      <c r="JAZ155" s="251"/>
      <c r="JBA155" s="251"/>
      <c r="JBB155" s="251"/>
      <c r="JBC155" s="251"/>
      <c r="JBD155" s="251"/>
      <c r="JBE155" s="251"/>
      <c r="JBF155" s="251"/>
      <c r="JBG155" s="251"/>
      <c r="JBH155" s="251"/>
      <c r="JBI155" s="251"/>
      <c r="JBJ155" s="251"/>
      <c r="JBK155" s="251"/>
      <c r="JBL155" s="251"/>
      <c r="JBM155" s="251"/>
      <c r="JBN155" s="251"/>
      <c r="JBO155" s="251"/>
      <c r="JBP155" s="251"/>
      <c r="JBQ155" s="251"/>
      <c r="JBR155" s="251"/>
      <c r="JBS155" s="251"/>
      <c r="JBT155" s="251"/>
      <c r="JBU155" s="251"/>
      <c r="JBV155" s="251"/>
      <c r="JBW155" s="251"/>
      <c r="JBX155" s="251"/>
      <c r="JBY155" s="251"/>
      <c r="JBZ155" s="251"/>
      <c r="JCA155" s="251"/>
      <c r="JCB155" s="251"/>
      <c r="JCC155" s="251"/>
      <c r="JCD155" s="251"/>
      <c r="JCE155" s="251"/>
      <c r="JCF155" s="251"/>
      <c r="JCG155" s="251"/>
      <c r="JCH155" s="251"/>
      <c r="JCI155" s="251"/>
      <c r="JCJ155" s="251"/>
      <c r="JCK155" s="251"/>
      <c r="JCL155" s="251"/>
      <c r="JCM155" s="251"/>
      <c r="JCN155" s="251"/>
      <c r="JCO155" s="251"/>
      <c r="JCP155" s="251"/>
      <c r="JCQ155" s="251"/>
      <c r="JCR155" s="251"/>
      <c r="JCS155" s="251"/>
      <c r="JCT155" s="251"/>
      <c r="JCU155" s="251"/>
      <c r="JCV155" s="251"/>
      <c r="JCW155" s="251"/>
      <c r="JCX155" s="251"/>
      <c r="JCY155" s="251"/>
      <c r="JCZ155" s="251"/>
      <c r="JDA155" s="251"/>
      <c r="JDB155" s="251"/>
      <c r="JDC155" s="251"/>
      <c r="JDD155" s="251"/>
      <c r="JDE155" s="251"/>
      <c r="JDF155" s="251"/>
      <c r="JDG155" s="251"/>
      <c r="JDH155" s="251"/>
      <c r="JDI155" s="251"/>
      <c r="JDJ155" s="251"/>
      <c r="JDK155" s="251"/>
      <c r="JDL155" s="251"/>
      <c r="JDM155" s="251"/>
      <c r="JDN155" s="251"/>
      <c r="JDO155" s="251"/>
      <c r="JDP155" s="251"/>
      <c r="JDQ155" s="251"/>
      <c r="JDR155" s="251"/>
      <c r="JDS155" s="251"/>
      <c r="JDT155" s="251"/>
      <c r="JDU155" s="251"/>
      <c r="JDV155" s="251"/>
      <c r="JDW155" s="251"/>
      <c r="JDX155" s="251"/>
      <c r="JDY155" s="251"/>
      <c r="JDZ155" s="251"/>
      <c r="JEA155" s="251"/>
      <c r="JEB155" s="251"/>
      <c r="JEC155" s="251"/>
      <c r="JED155" s="251"/>
      <c r="JEE155" s="251"/>
      <c r="JEF155" s="251"/>
      <c r="JEG155" s="251"/>
      <c r="JEH155" s="251"/>
      <c r="JEI155" s="251"/>
      <c r="JEJ155" s="251"/>
      <c r="JEK155" s="251"/>
      <c r="JEL155" s="251"/>
      <c r="JEM155" s="251"/>
      <c r="JEN155" s="251"/>
      <c r="JEO155" s="251"/>
      <c r="JEP155" s="251"/>
      <c r="JEQ155" s="251"/>
      <c r="JER155" s="251"/>
      <c r="JES155" s="251"/>
      <c r="JET155" s="251"/>
      <c r="JEU155" s="251"/>
      <c r="JEV155" s="251"/>
      <c r="JEW155" s="251"/>
      <c r="JEX155" s="251"/>
      <c r="JEY155" s="251"/>
      <c r="JEZ155" s="251"/>
      <c r="JFA155" s="251"/>
      <c r="JFB155" s="251"/>
      <c r="JFC155" s="251"/>
      <c r="JFD155" s="251"/>
      <c r="JFE155" s="251"/>
      <c r="JFF155" s="251"/>
      <c r="JFG155" s="251"/>
      <c r="JFH155" s="251"/>
      <c r="JFI155" s="251"/>
      <c r="JFJ155" s="251"/>
      <c r="JFK155" s="251"/>
      <c r="JFL155" s="251"/>
      <c r="JFM155" s="251"/>
      <c r="JFN155" s="251"/>
      <c r="JFO155" s="251"/>
      <c r="JFP155" s="251"/>
      <c r="JFQ155" s="251"/>
      <c r="JFR155" s="251"/>
      <c r="JFS155" s="251"/>
      <c r="JFT155" s="251"/>
      <c r="JFU155" s="251"/>
      <c r="JFV155" s="251"/>
      <c r="JFW155" s="251"/>
      <c r="JFX155" s="251"/>
      <c r="JFY155" s="251"/>
      <c r="JFZ155" s="251"/>
      <c r="JGA155" s="251"/>
      <c r="JGB155" s="251"/>
      <c r="JGC155" s="251"/>
      <c r="JGD155" s="251"/>
      <c r="JGE155" s="251"/>
      <c r="JGF155" s="251"/>
      <c r="JGG155" s="251"/>
      <c r="JGH155" s="251"/>
      <c r="JGI155" s="251"/>
      <c r="JGJ155" s="251"/>
      <c r="JGK155" s="251"/>
      <c r="JGL155" s="251"/>
      <c r="JGM155" s="251"/>
      <c r="JGN155" s="251"/>
      <c r="JGO155" s="251"/>
      <c r="JGP155" s="251"/>
      <c r="JGQ155" s="251"/>
      <c r="JGR155" s="251"/>
      <c r="JGS155" s="251"/>
      <c r="JGT155" s="251"/>
      <c r="JGU155" s="251"/>
      <c r="JGV155" s="251"/>
      <c r="JGW155" s="251"/>
      <c r="JGX155" s="251"/>
      <c r="JGY155" s="251"/>
      <c r="JGZ155" s="251"/>
      <c r="JHA155" s="251"/>
      <c r="JHB155" s="251"/>
      <c r="JHC155" s="251"/>
      <c r="JHD155" s="251"/>
      <c r="JHE155" s="251"/>
      <c r="JHF155" s="251"/>
      <c r="JHG155" s="251"/>
      <c r="JHH155" s="251"/>
      <c r="JHI155" s="251"/>
      <c r="JHJ155" s="251"/>
      <c r="JHK155" s="251"/>
      <c r="JHL155" s="251"/>
      <c r="JHM155" s="251"/>
      <c r="JHN155" s="251"/>
      <c r="JHO155" s="251"/>
      <c r="JHP155" s="251"/>
      <c r="JHQ155" s="251"/>
      <c r="JHR155" s="251"/>
      <c r="JHS155" s="251"/>
      <c r="JHT155" s="251"/>
      <c r="JHU155" s="251"/>
      <c r="JHV155" s="251"/>
      <c r="JHW155" s="251"/>
      <c r="JHX155" s="251"/>
      <c r="JHY155" s="251"/>
      <c r="JHZ155" s="251"/>
      <c r="JIA155" s="251"/>
      <c r="JIB155" s="251"/>
      <c r="JIC155" s="251"/>
      <c r="JID155" s="251"/>
      <c r="JIE155" s="251"/>
      <c r="JIF155" s="251"/>
      <c r="JIG155" s="251"/>
      <c r="JIH155" s="251"/>
      <c r="JII155" s="251"/>
      <c r="JIJ155" s="251"/>
      <c r="JIK155" s="251"/>
      <c r="JIL155" s="251"/>
      <c r="JIM155" s="251"/>
      <c r="JIN155" s="251"/>
      <c r="JIO155" s="251"/>
      <c r="JIP155" s="251"/>
      <c r="JIQ155" s="251"/>
      <c r="JIR155" s="251"/>
      <c r="JIS155" s="251"/>
      <c r="JIT155" s="251"/>
      <c r="JIU155" s="251"/>
      <c r="JIV155" s="251"/>
      <c r="JIW155" s="251"/>
      <c r="JIX155" s="251"/>
      <c r="JIY155" s="251"/>
      <c r="JIZ155" s="251"/>
      <c r="JJA155" s="251"/>
      <c r="JJB155" s="251"/>
      <c r="JJC155" s="251"/>
      <c r="JJD155" s="251"/>
      <c r="JJE155" s="251"/>
      <c r="JJF155" s="251"/>
      <c r="JJG155" s="251"/>
      <c r="JJH155" s="251"/>
      <c r="JJI155" s="251"/>
      <c r="JJJ155" s="251"/>
      <c r="JJK155" s="251"/>
      <c r="JJL155" s="251"/>
      <c r="JJM155" s="251"/>
      <c r="JJN155" s="251"/>
      <c r="JJO155" s="251"/>
      <c r="JJP155" s="251"/>
      <c r="JJQ155" s="251"/>
      <c r="JJR155" s="251"/>
      <c r="JJS155" s="251"/>
      <c r="JJT155" s="251"/>
      <c r="JJU155" s="251"/>
      <c r="JJV155" s="251"/>
      <c r="JJW155" s="251"/>
      <c r="JJX155" s="251"/>
      <c r="JJY155" s="251"/>
      <c r="JJZ155" s="251"/>
      <c r="JKA155" s="251"/>
      <c r="JKB155" s="251"/>
      <c r="JKC155" s="251"/>
      <c r="JKD155" s="251"/>
      <c r="JKE155" s="251"/>
      <c r="JKF155" s="251"/>
      <c r="JKG155" s="251"/>
      <c r="JKH155" s="251"/>
      <c r="JKI155" s="251"/>
      <c r="JKJ155" s="251"/>
      <c r="JKK155" s="251"/>
      <c r="JKL155" s="251"/>
      <c r="JKM155" s="251"/>
      <c r="JKN155" s="251"/>
      <c r="JKO155" s="251"/>
      <c r="JKP155" s="251"/>
      <c r="JKQ155" s="251"/>
      <c r="JKR155" s="251"/>
      <c r="JKS155" s="251"/>
      <c r="JKT155" s="251"/>
      <c r="JKU155" s="251"/>
      <c r="JKV155" s="251"/>
      <c r="JKW155" s="251"/>
      <c r="JKX155" s="251"/>
      <c r="JKY155" s="251"/>
      <c r="JKZ155" s="251"/>
      <c r="JLA155" s="251"/>
      <c r="JLB155" s="251"/>
      <c r="JLC155" s="251"/>
      <c r="JLD155" s="251"/>
      <c r="JLE155" s="251"/>
      <c r="JLF155" s="251"/>
      <c r="JLG155" s="251"/>
      <c r="JLH155" s="251"/>
      <c r="JLI155" s="251"/>
      <c r="JLJ155" s="251"/>
      <c r="JLK155" s="251"/>
      <c r="JLL155" s="251"/>
      <c r="JLM155" s="251"/>
      <c r="JLN155" s="251"/>
      <c r="JLO155" s="251"/>
      <c r="JLP155" s="251"/>
      <c r="JLQ155" s="251"/>
      <c r="JLR155" s="251"/>
      <c r="JLS155" s="251"/>
      <c r="JLT155" s="251"/>
      <c r="JLU155" s="251"/>
      <c r="JLV155" s="251"/>
      <c r="JLW155" s="251"/>
      <c r="JLX155" s="251"/>
      <c r="JLY155" s="251"/>
      <c r="JLZ155" s="251"/>
      <c r="JMA155" s="251"/>
      <c r="JMB155" s="251"/>
      <c r="JMC155" s="251"/>
      <c r="JMD155" s="251"/>
      <c r="JME155" s="251"/>
      <c r="JMF155" s="251"/>
      <c r="JMG155" s="251"/>
      <c r="JMH155" s="251"/>
      <c r="JMI155" s="251"/>
      <c r="JMJ155" s="251"/>
      <c r="JMK155" s="251"/>
      <c r="JML155" s="251"/>
      <c r="JMM155" s="251"/>
      <c r="JMN155" s="251"/>
      <c r="JMO155" s="251"/>
      <c r="JMP155" s="251"/>
      <c r="JMQ155" s="251"/>
      <c r="JMR155" s="251"/>
      <c r="JMS155" s="251"/>
      <c r="JMT155" s="251"/>
      <c r="JMU155" s="251"/>
      <c r="JMV155" s="251"/>
      <c r="JMW155" s="251"/>
      <c r="JMX155" s="251"/>
      <c r="JMY155" s="251"/>
      <c r="JMZ155" s="251"/>
      <c r="JNA155" s="251"/>
      <c r="JNB155" s="251"/>
      <c r="JNC155" s="251"/>
      <c r="JND155" s="251"/>
      <c r="JNE155" s="251"/>
      <c r="JNF155" s="251"/>
      <c r="JNG155" s="251"/>
      <c r="JNH155" s="251"/>
      <c r="JNI155" s="251"/>
      <c r="JNJ155" s="251"/>
      <c r="JNK155" s="251"/>
      <c r="JNL155" s="251"/>
      <c r="JNM155" s="251"/>
      <c r="JNN155" s="251"/>
      <c r="JNO155" s="251"/>
      <c r="JNP155" s="251"/>
      <c r="JNQ155" s="251"/>
      <c r="JNR155" s="251"/>
      <c r="JNS155" s="251"/>
      <c r="JNT155" s="251"/>
      <c r="JNU155" s="251"/>
      <c r="JNV155" s="251"/>
      <c r="JNW155" s="251"/>
      <c r="JNX155" s="251"/>
      <c r="JNY155" s="251"/>
      <c r="JNZ155" s="251"/>
      <c r="JOA155" s="251"/>
      <c r="JOB155" s="251"/>
      <c r="JOC155" s="251"/>
      <c r="JOD155" s="251"/>
      <c r="JOE155" s="251"/>
      <c r="JOF155" s="251"/>
      <c r="JOG155" s="251"/>
      <c r="JOH155" s="251"/>
      <c r="JOI155" s="251"/>
      <c r="JOJ155" s="251"/>
      <c r="JOK155" s="251"/>
      <c r="JOL155" s="251"/>
      <c r="JOM155" s="251"/>
      <c r="JON155" s="251"/>
      <c r="JOO155" s="251"/>
      <c r="JOP155" s="251"/>
      <c r="JOQ155" s="251"/>
      <c r="JOR155" s="251"/>
      <c r="JOS155" s="251"/>
      <c r="JOT155" s="251"/>
      <c r="JOU155" s="251"/>
      <c r="JOV155" s="251"/>
      <c r="JOW155" s="251"/>
      <c r="JOX155" s="251"/>
      <c r="JOY155" s="251"/>
      <c r="JOZ155" s="251"/>
      <c r="JPA155" s="251"/>
      <c r="JPB155" s="251"/>
      <c r="JPC155" s="251"/>
      <c r="JPD155" s="251"/>
      <c r="JPE155" s="251"/>
      <c r="JPF155" s="251"/>
      <c r="JPG155" s="251"/>
      <c r="JPH155" s="251"/>
      <c r="JPI155" s="251"/>
      <c r="JPJ155" s="251"/>
      <c r="JPK155" s="251"/>
      <c r="JPL155" s="251"/>
      <c r="JPM155" s="251"/>
      <c r="JPN155" s="251"/>
      <c r="JPO155" s="251"/>
      <c r="JPP155" s="251"/>
      <c r="JPQ155" s="251"/>
      <c r="JPR155" s="251"/>
      <c r="JPS155" s="251"/>
      <c r="JPT155" s="251"/>
      <c r="JPU155" s="251"/>
      <c r="JPV155" s="251"/>
      <c r="JPW155" s="251"/>
      <c r="JPX155" s="251"/>
      <c r="JPY155" s="251"/>
      <c r="JPZ155" s="251"/>
      <c r="JQA155" s="251"/>
      <c r="JQB155" s="251"/>
      <c r="JQC155" s="251"/>
      <c r="JQD155" s="251"/>
      <c r="JQE155" s="251"/>
      <c r="JQF155" s="251"/>
      <c r="JQG155" s="251"/>
      <c r="JQH155" s="251"/>
      <c r="JQI155" s="251"/>
      <c r="JQJ155" s="251"/>
      <c r="JQK155" s="251"/>
      <c r="JQL155" s="251"/>
      <c r="JQM155" s="251"/>
      <c r="JQN155" s="251"/>
      <c r="JQO155" s="251"/>
      <c r="JQP155" s="251"/>
      <c r="JQQ155" s="251"/>
      <c r="JQR155" s="251"/>
      <c r="JQS155" s="251"/>
      <c r="JQT155" s="251"/>
      <c r="JQU155" s="251"/>
      <c r="JQV155" s="251"/>
      <c r="JQW155" s="251"/>
      <c r="JQX155" s="251"/>
      <c r="JQY155" s="251"/>
      <c r="JQZ155" s="251"/>
      <c r="JRA155" s="251"/>
      <c r="JRB155" s="251"/>
      <c r="JRC155" s="251"/>
      <c r="JRD155" s="251"/>
      <c r="JRE155" s="251"/>
      <c r="JRF155" s="251"/>
      <c r="JRG155" s="251"/>
      <c r="JRH155" s="251"/>
      <c r="JRI155" s="251"/>
      <c r="JRJ155" s="251"/>
      <c r="JRK155" s="251"/>
      <c r="JRL155" s="251"/>
      <c r="JRM155" s="251"/>
      <c r="JRN155" s="251"/>
      <c r="JRO155" s="251"/>
      <c r="JRP155" s="251"/>
      <c r="JRQ155" s="251"/>
      <c r="JRR155" s="251"/>
      <c r="JRS155" s="251"/>
      <c r="JRT155" s="251"/>
      <c r="JRU155" s="251"/>
      <c r="JRV155" s="251"/>
      <c r="JRW155" s="251"/>
      <c r="JRX155" s="251"/>
      <c r="JRY155" s="251"/>
      <c r="JRZ155" s="251"/>
      <c r="JSA155" s="251"/>
      <c r="JSB155" s="251"/>
      <c r="JSC155" s="251"/>
      <c r="JSD155" s="251"/>
      <c r="JSE155" s="251"/>
      <c r="JSF155" s="251"/>
      <c r="JSG155" s="251"/>
      <c r="JSH155" s="251"/>
      <c r="JSI155" s="251"/>
      <c r="JSJ155" s="251"/>
      <c r="JSK155" s="251"/>
      <c r="JSL155" s="251"/>
      <c r="JSM155" s="251"/>
      <c r="JSN155" s="251"/>
      <c r="JSO155" s="251"/>
      <c r="JSP155" s="251"/>
      <c r="JSQ155" s="251"/>
      <c r="JSR155" s="251"/>
      <c r="JSS155" s="251"/>
      <c r="JST155" s="251"/>
      <c r="JSU155" s="251"/>
      <c r="JSV155" s="251"/>
      <c r="JSW155" s="251"/>
      <c r="JSX155" s="251"/>
      <c r="JSY155" s="251"/>
      <c r="JSZ155" s="251"/>
      <c r="JTA155" s="251"/>
      <c r="JTB155" s="251"/>
      <c r="JTC155" s="251"/>
      <c r="JTD155" s="251"/>
      <c r="JTE155" s="251"/>
      <c r="JTF155" s="251"/>
      <c r="JTG155" s="251"/>
      <c r="JTH155" s="251"/>
      <c r="JTI155" s="251"/>
      <c r="JTJ155" s="251"/>
      <c r="JTK155" s="251"/>
      <c r="JTL155" s="251"/>
      <c r="JTM155" s="251"/>
      <c r="JTN155" s="251"/>
      <c r="JTO155" s="251"/>
      <c r="JTP155" s="251"/>
      <c r="JTQ155" s="251"/>
      <c r="JTR155" s="251"/>
      <c r="JTS155" s="251"/>
      <c r="JTT155" s="251"/>
      <c r="JTU155" s="251"/>
      <c r="JTV155" s="251"/>
      <c r="JTW155" s="251"/>
      <c r="JTX155" s="251"/>
      <c r="JTY155" s="251"/>
      <c r="JTZ155" s="251"/>
      <c r="JUA155" s="251"/>
      <c r="JUB155" s="251"/>
      <c r="JUC155" s="251"/>
      <c r="JUD155" s="251"/>
      <c r="JUE155" s="251"/>
      <c r="JUF155" s="251"/>
      <c r="JUG155" s="251"/>
      <c r="JUH155" s="251"/>
      <c r="JUI155" s="251"/>
      <c r="JUJ155" s="251"/>
      <c r="JUK155" s="251"/>
      <c r="JUL155" s="251"/>
      <c r="JUM155" s="251"/>
      <c r="JUN155" s="251"/>
      <c r="JUO155" s="251"/>
      <c r="JUP155" s="251"/>
      <c r="JUQ155" s="251"/>
      <c r="JUR155" s="251"/>
      <c r="JUS155" s="251"/>
      <c r="JUT155" s="251"/>
      <c r="JUU155" s="251"/>
      <c r="JUV155" s="251"/>
      <c r="JUW155" s="251"/>
      <c r="JUX155" s="251"/>
      <c r="JUY155" s="251"/>
      <c r="JUZ155" s="251"/>
      <c r="JVA155" s="251"/>
      <c r="JVB155" s="251"/>
      <c r="JVC155" s="251"/>
      <c r="JVD155" s="251"/>
      <c r="JVE155" s="251"/>
      <c r="JVF155" s="251"/>
      <c r="JVG155" s="251"/>
      <c r="JVH155" s="251"/>
      <c r="JVI155" s="251"/>
      <c r="JVJ155" s="251"/>
      <c r="JVK155" s="251"/>
      <c r="JVL155" s="251"/>
      <c r="JVM155" s="251"/>
      <c r="JVN155" s="251"/>
      <c r="JVO155" s="251"/>
      <c r="JVP155" s="251"/>
      <c r="JVQ155" s="251"/>
      <c r="JVR155" s="251"/>
      <c r="JVS155" s="251"/>
      <c r="JVT155" s="251"/>
      <c r="JVU155" s="251"/>
      <c r="JVV155" s="251"/>
      <c r="JVW155" s="251"/>
      <c r="JVX155" s="251"/>
      <c r="JVY155" s="251"/>
      <c r="JVZ155" s="251"/>
      <c r="JWA155" s="251"/>
      <c r="JWB155" s="251"/>
      <c r="JWC155" s="251"/>
      <c r="JWD155" s="251"/>
      <c r="JWE155" s="251"/>
      <c r="JWF155" s="251"/>
      <c r="JWG155" s="251"/>
      <c r="JWH155" s="251"/>
      <c r="JWI155" s="251"/>
      <c r="JWJ155" s="251"/>
      <c r="JWK155" s="251"/>
      <c r="JWL155" s="251"/>
      <c r="JWM155" s="251"/>
      <c r="JWN155" s="251"/>
      <c r="JWO155" s="251"/>
      <c r="JWP155" s="251"/>
      <c r="JWQ155" s="251"/>
      <c r="JWR155" s="251"/>
      <c r="JWS155" s="251"/>
      <c r="JWT155" s="251"/>
      <c r="JWU155" s="251"/>
      <c r="JWV155" s="251"/>
      <c r="JWW155" s="251"/>
      <c r="JWX155" s="251"/>
      <c r="JWY155" s="251"/>
      <c r="JWZ155" s="251"/>
      <c r="JXA155" s="251"/>
      <c r="JXB155" s="251"/>
      <c r="JXC155" s="251"/>
      <c r="JXD155" s="251"/>
      <c r="JXE155" s="251"/>
      <c r="JXF155" s="251"/>
      <c r="JXG155" s="251"/>
      <c r="JXH155" s="251"/>
      <c r="JXI155" s="251"/>
      <c r="JXJ155" s="251"/>
      <c r="JXK155" s="251"/>
      <c r="JXL155" s="251"/>
      <c r="JXM155" s="251"/>
      <c r="JXN155" s="251"/>
      <c r="JXO155" s="251"/>
      <c r="JXP155" s="251"/>
      <c r="JXQ155" s="251"/>
      <c r="JXR155" s="251"/>
      <c r="JXS155" s="251"/>
      <c r="JXT155" s="251"/>
      <c r="JXU155" s="251"/>
      <c r="JXV155" s="251"/>
      <c r="JXW155" s="251"/>
      <c r="JXX155" s="251"/>
      <c r="JXY155" s="251"/>
      <c r="JXZ155" s="251"/>
      <c r="JYA155" s="251"/>
      <c r="JYB155" s="251"/>
      <c r="JYC155" s="251"/>
      <c r="JYD155" s="251"/>
      <c r="JYE155" s="251"/>
      <c r="JYF155" s="251"/>
      <c r="JYG155" s="251"/>
      <c r="JYH155" s="251"/>
      <c r="JYI155" s="251"/>
      <c r="JYJ155" s="251"/>
      <c r="JYK155" s="251"/>
      <c r="JYL155" s="251"/>
      <c r="JYM155" s="251"/>
      <c r="JYN155" s="251"/>
      <c r="JYO155" s="251"/>
      <c r="JYP155" s="251"/>
      <c r="JYQ155" s="251"/>
      <c r="JYR155" s="251"/>
      <c r="JYS155" s="251"/>
      <c r="JYT155" s="251"/>
      <c r="JYU155" s="251"/>
      <c r="JYV155" s="251"/>
      <c r="JYW155" s="251"/>
      <c r="JYX155" s="251"/>
      <c r="JYY155" s="251"/>
      <c r="JYZ155" s="251"/>
      <c r="JZA155" s="251"/>
      <c r="JZB155" s="251"/>
      <c r="JZC155" s="251"/>
      <c r="JZD155" s="251"/>
      <c r="JZE155" s="251"/>
      <c r="JZF155" s="251"/>
      <c r="JZG155" s="251"/>
      <c r="JZH155" s="251"/>
      <c r="JZI155" s="251"/>
      <c r="JZJ155" s="251"/>
      <c r="JZK155" s="251"/>
      <c r="JZL155" s="251"/>
      <c r="JZM155" s="251"/>
      <c r="JZN155" s="251"/>
      <c r="JZO155" s="251"/>
      <c r="JZP155" s="251"/>
      <c r="JZQ155" s="251"/>
      <c r="JZR155" s="251"/>
      <c r="JZS155" s="251"/>
      <c r="JZT155" s="251"/>
      <c r="JZU155" s="251"/>
      <c r="JZV155" s="251"/>
      <c r="JZW155" s="251"/>
      <c r="JZX155" s="251"/>
      <c r="JZY155" s="251"/>
      <c r="JZZ155" s="251"/>
      <c r="KAA155" s="251"/>
      <c r="KAB155" s="251"/>
      <c r="KAC155" s="251"/>
      <c r="KAD155" s="251"/>
      <c r="KAE155" s="251"/>
      <c r="KAF155" s="251"/>
      <c r="KAG155" s="251"/>
      <c r="KAH155" s="251"/>
      <c r="KAI155" s="251"/>
      <c r="KAJ155" s="251"/>
      <c r="KAK155" s="251"/>
      <c r="KAL155" s="251"/>
      <c r="KAM155" s="251"/>
      <c r="KAN155" s="251"/>
      <c r="KAO155" s="251"/>
      <c r="KAP155" s="251"/>
      <c r="KAQ155" s="251"/>
      <c r="KAR155" s="251"/>
      <c r="KAS155" s="251"/>
      <c r="KAT155" s="251"/>
      <c r="KAU155" s="251"/>
      <c r="KAV155" s="251"/>
      <c r="KAW155" s="251"/>
      <c r="KAX155" s="251"/>
      <c r="KAY155" s="251"/>
      <c r="KAZ155" s="251"/>
      <c r="KBA155" s="251"/>
      <c r="KBB155" s="251"/>
      <c r="KBC155" s="251"/>
      <c r="KBD155" s="251"/>
      <c r="KBE155" s="251"/>
      <c r="KBF155" s="251"/>
      <c r="KBG155" s="251"/>
      <c r="KBH155" s="251"/>
      <c r="KBI155" s="251"/>
      <c r="KBJ155" s="251"/>
      <c r="KBK155" s="251"/>
      <c r="KBL155" s="251"/>
      <c r="KBM155" s="251"/>
      <c r="KBN155" s="251"/>
      <c r="KBO155" s="251"/>
      <c r="KBP155" s="251"/>
      <c r="KBQ155" s="251"/>
      <c r="KBR155" s="251"/>
      <c r="KBS155" s="251"/>
      <c r="KBT155" s="251"/>
      <c r="KBU155" s="251"/>
      <c r="KBV155" s="251"/>
      <c r="KBW155" s="251"/>
      <c r="KBX155" s="251"/>
      <c r="KBY155" s="251"/>
      <c r="KBZ155" s="251"/>
      <c r="KCA155" s="251"/>
      <c r="KCB155" s="251"/>
      <c r="KCC155" s="251"/>
      <c r="KCD155" s="251"/>
      <c r="KCE155" s="251"/>
      <c r="KCF155" s="251"/>
      <c r="KCG155" s="251"/>
      <c r="KCH155" s="251"/>
      <c r="KCI155" s="251"/>
      <c r="KCJ155" s="251"/>
      <c r="KCK155" s="251"/>
      <c r="KCL155" s="251"/>
      <c r="KCM155" s="251"/>
      <c r="KCN155" s="251"/>
      <c r="KCO155" s="251"/>
      <c r="KCP155" s="251"/>
      <c r="KCQ155" s="251"/>
      <c r="KCR155" s="251"/>
      <c r="KCS155" s="251"/>
      <c r="KCT155" s="251"/>
      <c r="KCU155" s="251"/>
      <c r="KCV155" s="251"/>
      <c r="KCW155" s="251"/>
      <c r="KCX155" s="251"/>
      <c r="KCY155" s="251"/>
      <c r="KCZ155" s="251"/>
      <c r="KDA155" s="251"/>
      <c r="KDB155" s="251"/>
      <c r="KDC155" s="251"/>
      <c r="KDD155" s="251"/>
      <c r="KDE155" s="251"/>
      <c r="KDF155" s="251"/>
      <c r="KDG155" s="251"/>
      <c r="KDH155" s="251"/>
      <c r="KDI155" s="251"/>
      <c r="KDJ155" s="251"/>
      <c r="KDK155" s="251"/>
      <c r="KDL155" s="251"/>
      <c r="KDM155" s="251"/>
      <c r="KDN155" s="251"/>
      <c r="KDO155" s="251"/>
      <c r="KDP155" s="251"/>
      <c r="KDQ155" s="251"/>
      <c r="KDR155" s="251"/>
      <c r="KDS155" s="251"/>
      <c r="KDT155" s="251"/>
      <c r="KDU155" s="251"/>
      <c r="KDV155" s="251"/>
      <c r="KDW155" s="251"/>
      <c r="KDX155" s="251"/>
      <c r="KDY155" s="251"/>
      <c r="KDZ155" s="251"/>
      <c r="KEA155" s="251"/>
      <c r="KEB155" s="251"/>
      <c r="KEC155" s="251"/>
      <c r="KED155" s="251"/>
      <c r="KEE155" s="251"/>
      <c r="KEF155" s="251"/>
      <c r="KEG155" s="251"/>
      <c r="KEH155" s="251"/>
      <c r="KEI155" s="251"/>
      <c r="KEJ155" s="251"/>
      <c r="KEK155" s="251"/>
      <c r="KEL155" s="251"/>
      <c r="KEM155" s="251"/>
      <c r="KEN155" s="251"/>
      <c r="KEO155" s="251"/>
      <c r="KEP155" s="251"/>
      <c r="KEQ155" s="251"/>
      <c r="KER155" s="251"/>
      <c r="KES155" s="251"/>
      <c r="KET155" s="251"/>
      <c r="KEU155" s="251"/>
      <c r="KEV155" s="251"/>
      <c r="KEW155" s="251"/>
      <c r="KEX155" s="251"/>
      <c r="KEY155" s="251"/>
      <c r="KEZ155" s="251"/>
      <c r="KFA155" s="251"/>
      <c r="KFB155" s="251"/>
      <c r="KFC155" s="251"/>
      <c r="KFD155" s="251"/>
      <c r="KFE155" s="251"/>
      <c r="KFF155" s="251"/>
      <c r="KFG155" s="251"/>
      <c r="KFH155" s="251"/>
      <c r="KFI155" s="251"/>
      <c r="KFJ155" s="251"/>
      <c r="KFK155" s="251"/>
      <c r="KFL155" s="251"/>
      <c r="KFM155" s="251"/>
      <c r="KFN155" s="251"/>
      <c r="KFO155" s="251"/>
      <c r="KFP155" s="251"/>
      <c r="KFQ155" s="251"/>
      <c r="KFR155" s="251"/>
      <c r="KFS155" s="251"/>
      <c r="KFT155" s="251"/>
      <c r="KFU155" s="251"/>
      <c r="KFV155" s="251"/>
      <c r="KFW155" s="251"/>
      <c r="KFX155" s="251"/>
      <c r="KFY155" s="251"/>
      <c r="KFZ155" s="251"/>
      <c r="KGA155" s="251"/>
      <c r="KGB155" s="251"/>
      <c r="KGC155" s="251"/>
      <c r="KGD155" s="251"/>
      <c r="KGE155" s="251"/>
      <c r="KGF155" s="251"/>
      <c r="KGG155" s="251"/>
      <c r="KGH155" s="251"/>
      <c r="KGI155" s="251"/>
      <c r="KGJ155" s="251"/>
      <c r="KGK155" s="251"/>
      <c r="KGL155" s="251"/>
      <c r="KGM155" s="251"/>
      <c r="KGN155" s="251"/>
      <c r="KGO155" s="251"/>
      <c r="KGP155" s="251"/>
      <c r="KGQ155" s="251"/>
      <c r="KGR155" s="251"/>
      <c r="KGS155" s="251"/>
      <c r="KGT155" s="251"/>
      <c r="KGU155" s="251"/>
      <c r="KGV155" s="251"/>
      <c r="KGW155" s="251"/>
      <c r="KGX155" s="251"/>
      <c r="KGY155" s="251"/>
      <c r="KGZ155" s="251"/>
      <c r="KHA155" s="251"/>
      <c r="KHB155" s="251"/>
      <c r="KHC155" s="251"/>
      <c r="KHD155" s="251"/>
      <c r="KHE155" s="251"/>
      <c r="KHF155" s="251"/>
      <c r="KHG155" s="251"/>
      <c r="KHH155" s="251"/>
      <c r="KHI155" s="251"/>
      <c r="KHJ155" s="251"/>
      <c r="KHK155" s="251"/>
      <c r="KHL155" s="251"/>
      <c r="KHM155" s="251"/>
      <c r="KHN155" s="251"/>
      <c r="KHO155" s="251"/>
      <c r="KHP155" s="251"/>
      <c r="KHQ155" s="251"/>
      <c r="KHR155" s="251"/>
      <c r="KHS155" s="251"/>
      <c r="KHT155" s="251"/>
      <c r="KHU155" s="251"/>
      <c r="KHV155" s="251"/>
      <c r="KHW155" s="251"/>
      <c r="KHX155" s="251"/>
      <c r="KHY155" s="251"/>
      <c r="KHZ155" s="251"/>
      <c r="KIA155" s="251"/>
      <c r="KIB155" s="251"/>
      <c r="KIC155" s="251"/>
      <c r="KID155" s="251"/>
      <c r="KIE155" s="251"/>
      <c r="KIF155" s="251"/>
      <c r="KIG155" s="251"/>
      <c r="KIH155" s="251"/>
      <c r="KII155" s="251"/>
      <c r="KIJ155" s="251"/>
      <c r="KIK155" s="251"/>
      <c r="KIL155" s="251"/>
      <c r="KIM155" s="251"/>
      <c r="KIN155" s="251"/>
      <c r="KIO155" s="251"/>
      <c r="KIP155" s="251"/>
      <c r="KIQ155" s="251"/>
      <c r="KIR155" s="251"/>
      <c r="KIS155" s="251"/>
      <c r="KIT155" s="251"/>
      <c r="KIU155" s="251"/>
      <c r="KIV155" s="251"/>
      <c r="KIW155" s="251"/>
      <c r="KIX155" s="251"/>
      <c r="KIY155" s="251"/>
      <c r="KIZ155" s="251"/>
      <c r="KJA155" s="251"/>
      <c r="KJB155" s="251"/>
      <c r="KJC155" s="251"/>
      <c r="KJD155" s="251"/>
      <c r="KJE155" s="251"/>
      <c r="KJF155" s="251"/>
      <c r="KJG155" s="251"/>
      <c r="KJH155" s="251"/>
      <c r="KJI155" s="251"/>
      <c r="KJJ155" s="251"/>
      <c r="KJK155" s="251"/>
      <c r="KJL155" s="251"/>
      <c r="KJM155" s="251"/>
      <c r="KJN155" s="251"/>
      <c r="KJO155" s="251"/>
      <c r="KJP155" s="251"/>
      <c r="KJQ155" s="251"/>
      <c r="KJR155" s="251"/>
      <c r="KJS155" s="251"/>
      <c r="KJT155" s="251"/>
      <c r="KJU155" s="251"/>
      <c r="KJV155" s="251"/>
      <c r="KJW155" s="251"/>
      <c r="KJX155" s="251"/>
      <c r="KJY155" s="251"/>
      <c r="KJZ155" s="251"/>
      <c r="KKA155" s="251"/>
      <c r="KKB155" s="251"/>
      <c r="KKC155" s="251"/>
      <c r="KKD155" s="251"/>
      <c r="KKE155" s="251"/>
      <c r="KKF155" s="251"/>
      <c r="KKG155" s="251"/>
      <c r="KKH155" s="251"/>
      <c r="KKI155" s="251"/>
      <c r="KKJ155" s="251"/>
      <c r="KKK155" s="251"/>
      <c r="KKL155" s="251"/>
      <c r="KKM155" s="251"/>
      <c r="KKN155" s="251"/>
      <c r="KKO155" s="251"/>
      <c r="KKP155" s="251"/>
      <c r="KKQ155" s="251"/>
      <c r="KKR155" s="251"/>
      <c r="KKS155" s="251"/>
      <c r="KKT155" s="251"/>
      <c r="KKU155" s="251"/>
      <c r="KKV155" s="251"/>
      <c r="KKW155" s="251"/>
      <c r="KKX155" s="251"/>
      <c r="KKY155" s="251"/>
      <c r="KKZ155" s="251"/>
      <c r="KLA155" s="251"/>
      <c r="KLB155" s="251"/>
      <c r="KLC155" s="251"/>
      <c r="KLD155" s="251"/>
      <c r="KLE155" s="251"/>
      <c r="KLF155" s="251"/>
      <c r="KLG155" s="251"/>
      <c r="KLH155" s="251"/>
      <c r="KLI155" s="251"/>
      <c r="KLJ155" s="251"/>
      <c r="KLK155" s="251"/>
      <c r="KLL155" s="251"/>
      <c r="KLM155" s="251"/>
      <c r="KLN155" s="251"/>
      <c r="KLO155" s="251"/>
      <c r="KLP155" s="251"/>
      <c r="KLQ155" s="251"/>
      <c r="KLR155" s="251"/>
      <c r="KLS155" s="251"/>
      <c r="KLT155" s="251"/>
      <c r="KLU155" s="251"/>
      <c r="KLV155" s="251"/>
      <c r="KLW155" s="251"/>
      <c r="KLX155" s="251"/>
      <c r="KLY155" s="251"/>
      <c r="KLZ155" s="251"/>
      <c r="KMA155" s="251"/>
      <c r="KMB155" s="251"/>
      <c r="KMC155" s="251"/>
      <c r="KMD155" s="251"/>
      <c r="KME155" s="251"/>
      <c r="KMF155" s="251"/>
      <c r="KMG155" s="251"/>
      <c r="KMH155" s="251"/>
      <c r="KMI155" s="251"/>
      <c r="KMJ155" s="251"/>
      <c r="KMK155" s="251"/>
      <c r="KML155" s="251"/>
      <c r="KMM155" s="251"/>
      <c r="KMN155" s="251"/>
      <c r="KMO155" s="251"/>
      <c r="KMP155" s="251"/>
      <c r="KMQ155" s="251"/>
      <c r="KMR155" s="251"/>
      <c r="KMS155" s="251"/>
      <c r="KMT155" s="251"/>
      <c r="KMU155" s="251"/>
      <c r="KMV155" s="251"/>
      <c r="KMW155" s="251"/>
      <c r="KMX155" s="251"/>
      <c r="KMY155" s="251"/>
      <c r="KMZ155" s="251"/>
      <c r="KNA155" s="251"/>
      <c r="KNB155" s="251"/>
      <c r="KNC155" s="251"/>
      <c r="KND155" s="251"/>
      <c r="KNE155" s="251"/>
      <c r="KNF155" s="251"/>
      <c r="KNG155" s="251"/>
      <c r="KNH155" s="251"/>
      <c r="KNI155" s="251"/>
      <c r="KNJ155" s="251"/>
      <c r="KNK155" s="251"/>
      <c r="KNL155" s="251"/>
      <c r="KNM155" s="251"/>
      <c r="KNN155" s="251"/>
      <c r="KNO155" s="251"/>
      <c r="KNP155" s="251"/>
      <c r="KNQ155" s="251"/>
      <c r="KNR155" s="251"/>
      <c r="KNS155" s="251"/>
      <c r="KNT155" s="251"/>
      <c r="KNU155" s="251"/>
      <c r="KNV155" s="251"/>
      <c r="KNW155" s="251"/>
      <c r="KNX155" s="251"/>
      <c r="KNY155" s="251"/>
      <c r="KNZ155" s="251"/>
      <c r="KOA155" s="251"/>
      <c r="KOB155" s="251"/>
      <c r="KOC155" s="251"/>
      <c r="KOD155" s="251"/>
      <c r="KOE155" s="251"/>
      <c r="KOF155" s="251"/>
      <c r="KOG155" s="251"/>
      <c r="KOH155" s="251"/>
      <c r="KOI155" s="251"/>
      <c r="KOJ155" s="251"/>
      <c r="KOK155" s="251"/>
      <c r="KOL155" s="251"/>
      <c r="KOM155" s="251"/>
      <c r="KON155" s="251"/>
      <c r="KOO155" s="251"/>
      <c r="KOP155" s="251"/>
      <c r="KOQ155" s="251"/>
      <c r="KOR155" s="251"/>
      <c r="KOS155" s="251"/>
      <c r="KOT155" s="251"/>
      <c r="KOU155" s="251"/>
      <c r="KOV155" s="251"/>
      <c r="KOW155" s="251"/>
      <c r="KOX155" s="251"/>
      <c r="KOY155" s="251"/>
      <c r="KOZ155" s="251"/>
      <c r="KPA155" s="251"/>
      <c r="KPB155" s="251"/>
      <c r="KPC155" s="251"/>
      <c r="KPD155" s="251"/>
      <c r="KPE155" s="251"/>
      <c r="KPF155" s="251"/>
      <c r="KPG155" s="251"/>
      <c r="KPH155" s="251"/>
      <c r="KPI155" s="251"/>
      <c r="KPJ155" s="251"/>
      <c r="KPK155" s="251"/>
      <c r="KPL155" s="251"/>
      <c r="KPM155" s="251"/>
      <c r="KPN155" s="251"/>
      <c r="KPO155" s="251"/>
      <c r="KPP155" s="251"/>
      <c r="KPQ155" s="251"/>
      <c r="KPR155" s="251"/>
      <c r="KPS155" s="251"/>
      <c r="KPT155" s="251"/>
      <c r="KPU155" s="251"/>
      <c r="KPV155" s="251"/>
      <c r="KPW155" s="251"/>
      <c r="KPX155" s="251"/>
      <c r="KPY155" s="251"/>
      <c r="KPZ155" s="251"/>
      <c r="KQA155" s="251"/>
      <c r="KQB155" s="251"/>
      <c r="KQC155" s="251"/>
      <c r="KQD155" s="251"/>
      <c r="KQE155" s="251"/>
      <c r="KQF155" s="251"/>
      <c r="KQG155" s="251"/>
      <c r="KQH155" s="251"/>
      <c r="KQI155" s="251"/>
      <c r="KQJ155" s="251"/>
      <c r="KQK155" s="251"/>
      <c r="KQL155" s="251"/>
      <c r="KQM155" s="251"/>
      <c r="KQN155" s="251"/>
      <c r="KQO155" s="251"/>
      <c r="KQP155" s="251"/>
      <c r="KQQ155" s="251"/>
      <c r="KQR155" s="251"/>
      <c r="KQS155" s="251"/>
      <c r="KQT155" s="251"/>
      <c r="KQU155" s="251"/>
      <c r="KQV155" s="251"/>
      <c r="KQW155" s="251"/>
      <c r="KQX155" s="251"/>
      <c r="KQY155" s="251"/>
      <c r="KQZ155" s="251"/>
      <c r="KRA155" s="251"/>
      <c r="KRB155" s="251"/>
      <c r="KRC155" s="251"/>
      <c r="KRD155" s="251"/>
      <c r="KRE155" s="251"/>
      <c r="KRF155" s="251"/>
      <c r="KRG155" s="251"/>
      <c r="KRH155" s="251"/>
      <c r="KRI155" s="251"/>
      <c r="KRJ155" s="251"/>
      <c r="KRK155" s="251"/>
      <c r="KRL155" s="251"/>
      <c r="KRM155" s="251"/>
      <c r="KRN155" s="251"/>
      <c r="KRO155" s="251"/>
      <c r="KRP155" s="251"/>
      <c r="KRQ155" s="251"/>
      <c r="KRR155" s="251"/>
      <c r="KRS155" s="251"/>
      <c r="KRT155" s="251"/>
      <c r="KRU155" s="251"/>
      <c r="KRV155" s="251"/>
      <c r="KRW155" s="251"/>
      <c r="KRX155" s="251"/>
      <c r="KRY155" s="251"/>
      <c r="KRZ155" s="251"/>
      <c r="KSA155" s="251"/>
      <c r="KSB155" s="251"/>
      <c r="KSC155" s="251"/>
      <c r="KSD155" s="251"/>
      <c r="KSE155" s="251"/>
      <c r="KSF155" s="251"/>
      <c r="KSG155" s="251"/>
      <c r="KSH155" s="251"/>
      <c r="KSI155" s="251"/>
      <c r="KSJ155" s="251"/>
      <c r="KSK155" s="251"/>
      <c r="KSL155" s="251"/>
      <c r="KSM155" s="251"/>
      <c r="KSN155" s="251"/>
      <c r="KSO155" s="251"/>
      <c r="KSP155" s="251"/>
      <c r="KSQ155" s="251"/>
      <c r="KSR155" s="251"/>
      <c r="KSS155" s="251"/>
      <c r="KST155" s="251"/>
      <c r="KSU155" s="251"/>
      <c r="KSV155" s="251"/>
      <c r="KSW155" s="251"/>
      <c r="KSX155" s="251"/>
      <c r="KSY155" s="251"/>
      <c r="KSZ155" s="251"/>
      <c r="KTA155" s="251"/>
      <c r="KTB155" s="251"/>
      <c r="KTC155" s="251"/>
      <c r="KTD155" s="251"/>
      <c r="KTE155" s="251"/>
      <c r="KTF155" s="251"/>
      <c r="KTG155" s="251"/>
      <c r="KTH155" s="251"/>
      <c r="KTI155" s="251"/>
      <c r="KTJ155" s="251"/>
      <c r="KTK155" s="251"/>
      <c r="KTL155" s="251"/>
      <c r="KTM155" s="251"/>
      <c r="KTN155" s="251"/>
      <c r="KTO155" s="251"/>
      <c r="KTP155" s="251"/>
      <c r="KTQ155" s="251"/>
      <c r="KTR155" s="251"/>
      <c r="KTS155" s="251"/>
      <c r="KTT155" s="251"/>
      <c r="KTU155" s="251"/>
      <c r="KTV155" s="251"/>
      <c r="KTW155" s="251"/>
      <c r="KTX155" s="251"/>
      <c r="KTY155" s="251"/>
      <c r="KTZ155" s="251"/>
      <c r="KUA155" s="251"/>
      <c r="KUB155" s="251"/>
      <c r="KUC155" s="251"/>
      <c r="KUD155" s="251"/>
      <c r="KUE155" s="251"/>
      <c r="KUF155" s="251"/>
      <c r="KUG155" s="251"/>
      <c r="KUH155" s="251"/>
      <c r="KUI155" s="251"/>
      <c r="KUJ155" s="251"/>
      <c r="KUK155" s="251"/>
      <c r="KUL155" s="251"/>
      <c r="KUM155" s="251"/>
      <c r="KUN155" s="251"/>
      <c r="KUO155" s="251"/>
      <c r="KUP155" s="251"/>
      <c r="KUQ155" s="251"/>
      <c r="KUR155" s="251"/>
      <c r="KUS155" s="251"/>
      <c r="KUT155" s="251"/>
      <c r="KUU155" s="251"/>
      <c r="KUV155" s="251"/>
      <c r="KUW155" s="251"/>
      <c r="KUX155" s="251"/>
      <c r="KUY155" s="251"/>
      <c r="KUZ155" s="251"/>
      <c r="KVA155" s="251"/>
      <c r="KVB155" s="251"/>
      <c r="KVC155" s="251"/>
      <c r="KVD155" s="251"/>
      <c r="KVE155" s="251"/>
      <c r="KVF155" s="251"/>
      <c r="KVG155" s="251"/>
      <c r="KVH155" s="251"/>
      <c r="KVI155" s="251"/>
      <c r="KVJ155" s="251"/>
      <c r="KVK155" s="251"/>
      <c r="KVL155" s="251"/>
      <c r="KVM155" s="251"/>
      <c r="KVN155" s="251"/>
      <c r="KVO155" s="251"/>
      <c r="KVP155" s="251"/>
      <c r="KVQ155" s="251"/>
      <c r="KVR155" s="251"/>
      <c r="KVS155" s="251"/>
      <c r="KVT155" s="251"/>
      <c r="KVU155" s="251"/>
      <c r="KVV155" s="251"/>
      <c r="KVW155" s="251"/>
      <c r="KVX155" s="251"/>
      <c r="KVY155" s="251"/>
      <c r="KVZ155" s="251"/>
      <c r="KWA155" s="251"/>
      <c r="KWB155" s="251"/>
      <c r="KWC155" s="251"/>
      <c r="KWD155" s="251"/>
      <c r="KWE155" s="251"/>
      <c r="KWF155" s="251"/>
      <c r="KWG155" s="251"/>
      <c r="KWH155" s="251"/>
      <c r="KWI155" s="251"/>
      <c r="KWJ155" s="251"/>
      <c r="KWK155" s="251"/>
      <c r="KWL155" s="251"/>
      <c r="KWM155" s="251"/>
      <c r="KWN155" s="251"/>
      <c r="KWO155" s="251"/>
      <c r="KWP155" s="251"/>
      <c r="KWQ155" s="251"/>
      <c r="KWR155" s="251"/>
      <c r="KWS155" s="251"/>
      <c r="KWT155" s="251"/>
      <c r="KWU155" s="251"/>
      <c r="KWV155" s="251"/>
      <c r="KWW155" s="251"/>
      <c r="KWX155" s="251"/>
      <c r="KWY155" s="251"/>
      <c r="KWZ155" s="251"/>
      <c r="KXA155" s="251"/>
      <c r="KXB155" s="251"/>
      <c r="KXC155" s="251"/>
      <c r="KXD155" s="251"/>
      <c r="KXE155" s="251"/>
      <c r="KXF155" s="251"/>
      <c r="KXG155" s="251"/>
      <c r="KXH155" s="251"/>
      <c r="KXI155" s="251"/>
      <c r="KXJ155" s="251"/>
      <c r="KXK155" s="251"/>
      <c r="KXL155" s="251"/>
      <c r="KXM155" s="251"/>
      <c r="KXN155" s="251"/>
      <c r="KXO155" s="251"/>
      <c r="KXP155" s="251"/>
      <c r="KXQ155" s="251"/>
      <c r="KXR155" s="251"/>
      <c r="KXS155" s="251"/>
      <c r="KXT155" s="251"/>
      <c r="KXU155" s="251"/>
      <c r="KXV155" s="251"/>
      <c r="KXW155" s="251"/>
      <c r="KXX155" s="251"/>
      <c r="KXY155" s="251"/>
      <c r="KXZ155" s="251"/>
      <c r="KYA155" s="251"/>
      <c r="KYB155" s="251"/>
      <c r="KYC155" s="251"/>
      <c r="KYD155" s="251"/>
      <c r="KYE155" s="251"/>
      <c r="KYF155" s="251"/>
      <c r="KYG155" s="251"/>
      <c r="KYH155" s="251"/>
      <c r="KYI155" s="251"/>
      <c r="KYJ155" s="251"/>
      <c r="KYK155" s="251"/>
      <c r="KYL155" s="251"/>
      <c r="KYM155" s="251"/>
      <c r="KYN155" s="251"/>
      <c r="KYO155" s="251"/>
      <c r="KYP155" s="251"/>
      <c r="KYQ155" s="251"/>
      <c r="KYR155" s="251"/>
      <c r="KYS155" s="251"/>
      <c r="KYT155" s="251"/>
      <c r="KYU155" s="251"/>
      <c r="KYV155" s="251"/>
      <c r="KYW155" s="251"/>
      <c r="KYX155" s="251"/>
      <c r="KYY155" s="251"/>
      <c r="KYZ155" s="251"/>
      <c r="KZA155" s="251"/>
      <c r="KZB155" s="251"/>
      <c r="KZC155" s="251"/>
      <c r="KZD155" s="251"/>
      <c r="KZE155" s="251"/>
      <c r="KZF155" s="251"/>
      <c r="KZG155" s="251"/>
      <c r="KZH155" s="251"/>
      <c r="KZI155" s="251"/>
      <c r="KZJ155" s="251"/>
      <c r="KZK155" s="251"/>
      <c r="KZL155" s="251"/>
      <c r="KZM155" s="251"/>
      <c r="KZN155" s="251"/>
      <c r="KZO155" s="251"/>
      <c r="KZP155" s="251"/>
      <c r="KZQ155" s="251"/>
      <c r="KZR155" s="251"/>
      <c r="KZS155" s="251"/>
      <c r="KZT155" s="251"/>
      <c r="KZU155" s="251"/>
      <c r="KZV155" s="251"/>
      <c r="KZW155" s="251"/>
      <c r="KZX155" s="251"/>
      <c r="KZY155" s="251"/>
      <c r="KZZ155" s="251"/>
      <c r="LAA155" s="251"/>
      <c r="LAB155" s="251"/>
      <c r="LAC155" s="251"/>
      <c r="LAD155" s="251"/>
      <c r="LAE155" s="251"/>
      <c r="LAF155" s="251"/>
      <c r="LAG155" s="251"/>
      <c r="LAH155" s="251"/>
      <c r="LAI155" s="251"/>
      <c r="LAJ155" s="251"/>
      <c r="LAK155" s="251"/>
      <c r="LAL155" s="251"/>
      <c r="LAM155" s="251"/>
      <c r="LAN155" s="251"/>
      <c r="LAO155" s="251"/>
      <c r="LAP155" s="251"/>
      <c r="LAQ155" s="251"/>
      <c r="LAR155" s="251"/>
      <c r="LAS155" s="251"/>
      <c r="LAT155" s="251"/>
      <c r="LAU155" s="251"/>
      <c r="LAV155" s="251"/>
      <c r="LAW155" s="251"/>
      <c r="LAX155" s="251"/>
      <c r="LAY155" s="251"/>
      <c r="LAZ155" s="251"/>
      <c r="LBA155" s="251"/>
      <c r="LBB155" s="251"/>
      <c r="LBC155" s="251"/>
      <c r="LBD155" s="251"/>
      <c r="LBE155" s="251"/>
      <c r="LBF155" s="251"/>
      <c r="LBG155" s="251"/>
      <c r="LBH155" s="251"/>
      <c r="LBI155" s="251"/>
      <c r="LBJ155" s="251"/>
      <c r="LBK155" s="251"/>
      <c r="LBL155" s="251"/>
      <c r="LBM155" s="251"/>
      <c r="LBN155" s="251"/>
      <c r="LBO155" s="251"/>
      <c r="LBP155" s="251"/>
      <c r="LBQ155" s="251"/>
      <c r="LBR155" s="251"/>
      <c r="LBS155" s="251"/>
      <c r="LBT155" s="251"/>
      <c r="LBU155" s="251"/>
      <c r="LBV155" s="251"/>
      <c r="LBW155" s="251"/>
      <c r="LBX155" s="251"/>
      <c r="LBY155" s="251"/>
      <c r="LBZ155" s="251"/>
      <c r="LCA155" s="251"/>
      <c r="LCB155" s="251"/>
      <c r="LCC155" s="251"/>
      <c r="LCD155" s="251"/>
      <c r="LCE155" s="251"/>
      <c r="LCF155" s="251"/>
      <c r="LCG155" s="251"/>
      <c r="LCH155" s="251"/>
      <c r="LCI155" s="251"/>
      <c r="LCJ155" s="251"/>
      <c r="LCK155" s="251"/>
      <c r="LCL155" s="251"/>
      <c r="LCM155" s="251"/>
      <c r="LCN155" s="251"/>
      <c r="LCO155" s="251"/>
      <c r="LCP155" s="251"/>
      <c r="LCQ155" s="251"/>
      <c r="LCR155" s="251"/>
      <c r="LCS155" s="251"/>
      <c r="LCT155" s="251"/>
      <c r="LCU155" s="251"/>
      <c r="LCV155" s="251"/>
      <c r="LCW155" s="251"/>
      <c r="LCX155" s="251"/>
      <c r="LCY155" s="251"/>
      <c r="LCZ155" s="251"/>
      <c r="LDA155" s="251"/>
      <c r="LDB155" s="251"/>
      <c r="LDC155" s="251"/>
      <c r="LDD155" s="251"/>
      <c r="LDE155" s="251"/>
      <c r="LDF155" s="251"/>
      <c r="LDG155" s="251"/>
      <c r="LDH155" s="251"/>
      <c r="LDI155" s="251"/>
      <c r="LDJ155" s="251"/>
      <c r="LDK155" s="251"/>
      <c r="LDL155" s="251"/>
      <c r="LDM155" s="251"/>
      <c r="LDN155" s="251"/>
      <c r="LDO155" s="251"/>
      <c r="LDP155" s="251"/>
      <c r="LDQ155" s="251"/>
      <c r="LDR155" s="251"/>
      <c r="LDS155" s="251"/>
      <c r="LDT155" s="251"/>
      <c r="LDU155" s="251"/>
      <c r="LDV155" s="251"/>
      <c r="LDW155" s="251"/>
      <c r="LDX155" s="251"/>
      <c r="LDY155" s="251"/>
      <c r="LDZ155" s="251"/>
      <c r="LEA155" s="251"/>
      <c r="LEB155" s="251"/>
      <c r="LEC155" s="251"/>
      <c r="LED155" s="251"/>
      <c r="LEE155" s="251"/>
      <c r="LEF155" s="251"/>
      <c r="LEG155" s="251"/>
      <c r="LEH155" s="251"/>
      <c r="LEI155" s="251"/>
      <c r="LEJ155" s="251"/>
      <c r="LEK155" s="251"/>
      <c r="LEL155" s="251"/>
      <c r="LEM155" s="251"/>
      <c r="LEN155" s="251"/>
      <c r="LEO155" s="251"/>
      <c r="LEP155" s="251"/>
      <c r="LEQ155" s="251"/>
      <c r="LER155" s="251"/>
      <c r="LES155" s="251"/>
      <c r="LET155" s="251"/>
      <c r="LEU155" s="251"/>
      <c r="LEV155" s="251"/>
      <c r="LEW155" s="251"/>
      <c r="LEX155" s="251"/>
      <c r="LEY155" s="251"/>
      <c r="LEZ155" s="251"/>
      <c r="LFA155" s="251"/>
      <c r="LFB155" s="251"/>
      <c r="LFC155" s="251"/>
      <c r="LFD155" s="251"/>
      <c r="LFE155" s="251"/>
      <c r="LFF155" s="251"/>
      <c r="LFG155" s="251"/>
      <c r="LFH155" s="251"/>
      <c r="LFI155" s="251"/>
      <c r="LFJ155" s="251"/>
      <c r="LFK155" s="251"/>
      <c r="LFL155" s="251"/>
      <c r="LFM155" s="251"/>
      <c r="LFN155" s="251"/>
      <c r="LFO155" s="251"/>
      <c r="LFP155" s="251"/>
      <c r="LFQ155" s="251"/>
      <c r="LFR155" s="251"/>
      <c r="LFS155" s="251"/>
      <c r="LFT155" s="251"/>
      <c r="LFU155" s="251"/>
      <c r="LFV155" s="251"/>
      <c r="LFW155" s="251"/>
      <c r="LFX155" s="251"/>
      <c r="LFY155" s="251"/>
      <c r="LFZ155" s="251"/>
      <c r="LGA155" s="251"/>
      <c r="LGB155" s="251"/>
      <c r="LGC155" s="251"/>
      <c r="LGD155" s="251"/>
      <c r="LGE155" s="251"/>
      <c r="LGF155" s="251"/>
      <c r="LGG155" s="251"/>
      <c r="LGH155" s="251"/>
      <c r="LGI155" s="251"/>
      <c r="LGJ155" s="251"/>
      <c r="LGK155" s="251"/>
      <c r="LGL155" s="251"/>
      <c r="LGM155" s="251"/>
      <c r="LGN155" s="251"/>
      <c r="LGO155" s="251"/>
      <c r="LGP155" s="251"/>
      <c r="LGQ155" s="251"/>
      <c r="LGR155" s="251"/>
      <c r="LGS155" s="251"/>
      <c r="LGT155" s="251"/>
      <c r="LGU155" s="251"/>
      <c r="LGV155" s="251"/>
      <c r="LGW155" s="251"/>
      <c r="LGX155" s="251"/>
      <c r="LGY155" s="251"/>
      <c r="LGZ155" s="251"/>
      <c r="LHA155" s="251"/>
      <c r="LHB155" s="251"/>
      <c r="LHC155" s="251"/>
      <c r="LHD155" s="251"/>
      <c r="LHE155" s="251"/>
      <c r="LHF155" s="251"/>
      <c r="LHG155" s="251"/>
      <c r="LHH155" s="251"/>
      <c r="LHI155" s="251"/>
      <c r="LHJ155" s="251"/>
      <c r="LHK155" s="251"/>
      <c r="LHL155" s="251"/>
      <c r="LHM155" s="251"/>
      <c r="LHN155" s="251"/>
      <c r="LHO155" s="251"/>
      <c r="LHP155" s="251"/>
      <c r="LHQ155" s="251"/>
      <c r="LHR155" s="251"/>
      <c r="LHS155" s="251"/>
      <c r="LHT155" s="251"/>
      <c r="LHU155" s="251"/>
      <c r="LHV155" s="251"/>
      <c r="LHW155" s="251"/>
      <c r="LHX155" s="251"/>
      <c r="LHY155" s="251"/>
      <c r="LHZ155" s="251"/>
      <c r="LIA155" s="251"/>
      <c r="LIB155" s="251"/>
      <c r="LIC155" s="251"/>
      <c r="LID155" s="251"/>
      <c r="LIE155" s="251"/>
      <c r="LIF155" s="251"/>
      <c r="LIG155" s="251"/>
      <c r="LIH155" s="251"/>
      <c r="LII155" s="251"/>
      <c r="LIJ155" s="251"/>
      <c r="LIK155" s="251"/>
      <c r="LIL155" s="251"/>
      <c r="LIM155" s="251"/>
      <c r="LIN155" s="251"/>
      <c r="LIO155" s="251"/>
      <c r="LIP155" s="251"/>
      <c r="LIQ155" s="251"/>
      <c r="LIR155" s="251"/>
      <c r="LIS155" s="251"/>
      <c r="LIT155" s="251"/>
      <c r="LIU155" s="251"/>
      <c r="LIV155" s="251"/>
      <c r="LIW155" s="251"/>
      <c r="LIX155" s="251"/>
      <c r="LIY155" s="251"/>
      <c r="LIZ155" s="251"/>
      <c r="LJA155" s="251"/>
      <c r="LJB155" s="251"/>
      <c r="LJC155" s="251"/>
      <c r="LJD155" s="251"/>
      <c r="LJE155" s="251"/>
      <c r="LJF155" s="251"/>
      <c r="LJG155" s="251"/>
      <c r="LJH155" s="251"/>
      <c r="LJI155" s="251"/>
      <c r="LJJ155" s="251"/>
      <c r="LJK155" s="251"/>
      <c r="LJL155" s="251"/>
      <c r="LJM155" s="251"/>
      <c r="LJN155" s="251"/>
      <c r="LJO155" s="251"/>
      <c r="LJP155" s="251"/>
      <c r="LJQ155" s="251"/>
      <c r="LJR155" s="251"/>
      <c r="LJS155" s="251"/>
      <c r="LJT155" s="251"/>
      <c r="LJU155" s="251"/>
      <c r="LJV155" s="251"/>
      <c r="LJW155" s="251"/>
      <c r="LJX155" s="251"/>
      <c r="LJY155" s="251"/>
      <c r="LJZ155" s="251"/>
      <c r="LKA155" s="251"/>
      <c r="LKB155" s="251"/>
      <c r="LKC155" s="251"/>
      <c r="LKD155" s="251"/>
      <c r="LKE155" s="251"/>
      <c r="LKF155" s="251"/>
      <c r="LKG155" s="251"/>
      <c r="LKH155" s="251"/>
      <c r="LKI155" s="251"/>
      <c r="LKJ155" s="251"/>
      <c r="LKK155" s="251"/>
      <c r="LKL155" s="251"/>
      <c r="LKM155" s="251"/>
      <c r="LKN155" s="251"/>
      <c r="LKO155" s="251"/>
      <c r="LKP155" s="251"/>
      <c r="LKQ155" s="251"/>
      <c r="LKR155" s="251"/>
      <c r="LKS155" s="251"/>
      <c r="LKT155" s="251"/>
      <c r="LKU155" s="251"/>
      <c r="LKV155" s="251"/>
      <c r="LKW155" s="251"/>
      <c r="LKX155" s="251"/>
      <c r="LKY155" s="251"/>
      <c r="LKZ155" s="251"/>
      <c r="LLA155" s="251"/>
      <c r="LLB155" s="251"/>
      <c r="LLC155" s="251"/>
      <c r="LLD155" s="251"/>
      <c r="LLE155" s="251"/>
      <c r="LLF155" s="251"/>
      <c r="LLG155" s="251"/>
      <c r="LLH155" s="251"/>
      <c r="LLI155" s="251"/>
      <c r="LLJ155" s="251"/>
      <c r="LLK155" s="251"/>
      <c r="LLL155" s="251"/>
      <c r="LLM155" s="251"/>
      <c r="LLN155" s="251"/>
      <c r="LLO155" s="251"/>
      <c r="LLP155" s="251"/>
      <c r="LLQ155" s="251"/>
      <c r="LLR155" s="251"/>
      <c r="LLS155" s="251"/>
      <c r="LLT155" s="251"/>
      <c r="LLU155" s="251"/>
      <c r="LLV155" s="251"/>
      <c r="LLW155" s="251"/>
      <c r="LLX155" s="251"/>
      <c r="LLY155" s="251"/>
      <c r="LLZ155" s="251"/>
      <c r="LMA155" s="251"/>
      <c r="LMB155" s="251"/>
      <c r="LMC155" s="251"/>
      <c r="LMD155" s="251"/>
      <c r="LME155" s="251"/>
      <c r="LMF155" s="251"/>
      <c r="LMG155" s="251"/>
      <c r="LMH155" s="251"/>
      <c r="LMI155" s="251"/>
      <c r="LMJ155" s="251"/>
      <c r="LMK155" s="251"/>
      <c r="LML155" s="251"/>
      <c r="LMM155" s="251"/>
      <c r="LMN155" s="251"/>
      <c r="LMO155" s="251"/>
      <c r="LMP155" s="251"/>
      <c r="LMQ155" s="251"/>
      <c r="LMR155" s="251"/>
      <c r="LMS155" s="251"/>
      <c r="LMT155" s="251"/>
      <c r="LMU155" s="251"/>
      <c r="LMV155" s="251"/>
      <c r="LMW155" s="251"/>
      <c r="LMX155" s="251"/>
      <c r="LMY155" s="251"/>
      <c r="LMZ155" s="251"/>
      <c r="LNA155" s="251"/>
      <c r="LNB155" s="251"/>
      <c r="LNC155" s="251"/>
      <c r="LND155" s="251"/>
      <c r="LNE155" s="251"/>
      <c r="LNF155" s="251"/>
      <c r="LNG155" s="251"/>
      <c r="LNH155" s="251"/>
      <c r="LNI155" s="251"/>
      <c r="LNJ155" s="251"/>
      <c r="LNK155" s="251"/>
      <c r="LNL155" s="251"/>
      <c r="LNM155" s="251"/>
      <c r="LNN155" s="251"/>
      <c r="LNO155" s="251"/>
      <c r="LNP155" s="251"/>
      <c r="LNQ155" s="251"/>
      <c r="LNR155" s="251"/>
      <c r="LNS155" s="251"/>
      <c r="LNT155" s="251"/>
      <c r="LNU155" s="251"/>
      <c r="LNV155" s="251"/>
      <c r="LNW155" s="251"/>
      <c r="LNX155" s="251"/>
      <c r="LNY155" s="251"/>
      <c r="LNZ155" s="251"/>
      <c r="LOA155" s="251"/>
      <c r="LOB155" s="251"/>
      <c r="LOC155" s="251"/>
      <c r="LOD155" s="251"/>
      <c r="LOE155" s="251"/>
      <c r="LOF155" s="251"/>
      <c r="LOG155" s="251"/>
      <c r="LOH155" s="251"/>
      <c r="LOI155" s="251"/>
      <c r="LOJ155" s="251"/>
      <c r="LOK155" s="251"/>
      <c r="LOL155" s="251"/>
      <c r="LOM155" s="251"/>
      <c r="LON155" s="251"/>
      <c r="LOO155" s="251"/>
      <c r="LOP155" s="251"/>
      <c r="LOQ155" s="251"/>
      <c r="LOR155" s="251"/>
      <c r="LOS155" s="251"/>
      <c r="LOT155" s="251"/>
      <c r="LOU155" s="251"/>
      <c r="LOV155" s="251"/>
      <c r="LOW155" s="251"/>
      <c r="LOX155" s="251"/>
      <c r="LOY155" s="251"/>
      <c r="LOZ155" s="251"/>
      <c r="LPA155" s="251"/>
      <c r="LPB155" s="251"/>
      <c r="LPC155" s="251"/>
      <c r="LPD155" s="251"/>
      <c r="LPE155" s="251"/>
      <c r="LPF155" s="251"/>
      <c r="LPG155" s="251"/>
      <c r="LPH155" s="251"/>
      <c r="LPI155" s="251"/>
      <c r="LPJ155" s="251"/>
      <c r="LPK155" s="251"/>
      <c r="LPL155" s="251"/>
      <c r="LPM155" s="251"/>
      <c r="LPN155" s="251"/>
      <c r="LPO155" s="251"/>
      <c r="LPP155" s="251"/>
      <c r="LPQ155" s="251"/>
      <c r="LPR155" s="251"/>
      <c r="LPS155" s="251"/>
      <c r="LPT155" s="251"/>
      <c r="LPU155" s="251"/>
      <c r="LPV155" s="251"/>
      <c r="LPW155" s="251"/>
      <c r="LPX155" s="251"/>
      <c r="LPY155" s="251"/>
      <c r="LPZ155" s="251"/>
      <c r="LQA155" s="251"/>
      <c r="LQB155" s="251"/>
      <c r="LQC155" s="251"/>
      <c r="LQD155" s="251"/>
      <c r="LQE155" s="251"/>
      <c r="LQF155" s="251"/>
      <c r="LQG155" s="251"/>
      <c r="LQH155" s="251"/>
      <c r="LQI155" s="251"/>
      <c r="LQJ155" s="251"/>
      <c r="LQK155" s="251"/>
      <c r="LQL155" s="251"/>
      <c r="LQM155" s="251"/>
      <c r="LQN155" s="251"/>
      <c r="LQO155" s="251"/>
      <c r="LQP155" s="251"/>
      <c r="LQQ155" s="251"/>
      <c r="LQR155" s="251"/>
      <c r="LQS155" s="251"/>
      <c r="LQT155" s="251"/>
      <c r="LQU155" s="251"/>
      <c r="LQV155" s="251"/>
      <c r="LQW155" s="251"/>
      <c r="LQX155" s="251"/>
      <c r="LQY155" s="251"/>
      <c r="LQZ155" s="251"/>
      <c r="LRA155" s="251"/>
      <c r="LRB155" s="251"/>
      <c r="LRC155" s="251"/>
      <c r="LRD155" s="251"/>
      <c r="LRE155" s="251"/>
      <c r="LRF155" s="251"/>
      <c r="LRG155" s="251"/>
      <c r="LRH155" s="251"/>
      <c r="LRI155" s="251"/>
      <c r="LRJ155" s="251"/>
      <c r="LRK155" s="251"/>
      <c r="LRL155" s="251"/>
      <c r="LRM155" s="251"/>
      <c r="LRN155" s="251"/>
      <c r="LRO155" s="251"/>
      <c r="LRP155" s="251"/>
      <c r="LRQ155" s="251"/>
      <c r="LRR155" s="251"/>
      <c r="LRS155" s="251"/>
      <c r="LRT155" s="251"/>
      <c r="LRU155" s="251"/>
      <c r="LRV155" s="251"/>
      <c r="LRW155" s="251"/>
      <c r="LRX155" s="251"/>
      <c r="LRY155" s="251"/>
      <c r="LRZ155" s="251"/>
      <c r="LSA155" s="251"/>
      <c r="LSB155" s="251"/>
      <c r="LSC155" s="251"/>
      <c r="LSD155" s="251"/>
      <c r="LSE155" s="251"/>
      <c r="LSF155" s="251"/>
      <c r="LSG155" s="251"/>
      <c r="LSH155" s="251"/>
      <c r="LSI155" s="251"/>
      <c r="LSJ155" s="251"/>
      <c r="LSK155" s="251"/>
      <c r="LSL155" s="251"/>
      <c r="LSM155" s="251"/>
      <c r="LSN155" s="251"/>
      <c r="LSO155" s="251"/>
      <c r="LSP155" s="251"/>
      <c r="LSQ155" s="251"/>
      <c r="LSR155" s="251"/>
      <c r="LSS155" s="251"/>
      <c r="LST155" s="251"/>
      <c r="LSU155" s="251"/>
      <c r="LSV155" s="251"/>
      <c r="LSW155" s="251"/>
      <c r="LSX155" s="251"/>
      <c r="LSY155" s="251"/>
      <c r="LSZ155" s="251"/>
      <c r="LTA155" s="251"/>
      <c r="LTB155" s="251"/>
      <c r="LTC155" s="251"/>
      <c r="LTD155" s="251"/>
      <c r="LTE155" s="251"/>
      <c r="LTF155" s="251"/>
      <c r="LTG155" s="251"/>
      <c r="LTH155" s="251"/>
      <c r="LTI155" s="251"/>
      <c r="LTJ155" s="251"/>
      <c r="LTK155" s="251"/>
      <c r="LTL155" s="251"/>
      <c r="LTM155" s="251"/>
      <c r="LTN155" s="251"/>
      <c r="LTO155" s="251"/>
      <c r="LTP155" s="251"/>
      <c r="LTQ155" s="251"/>
      <c r="LTR155" s="251"/>
      <c r="LTS155" s="251"/>
      <c r="LTT155" s="251"/>
      <c r="LTU155" s="251"/>
      <c r="LTV155" s="251"/>
      <c r="LTW155" s="251"/>
      <c r="LTX155" s="251"/>
      <c r="LTY155" s="251"/>
      <c r="LTZ155" s="251"/>
      <c r="LUA155" s="251"/>
      <c r="LUB155" s="251"/>
      <c r="LUC155" s="251"/>
      <c r="LUD155" s="251"/>
      <c r="LUE155" s="251"/>
      <c r="LUF155" s="251"/>
      <c r="LUG155" s="251"/>
      <c r="LUH155" s="251"/>
      <c r="LUI155" s="251"/>
      <c r="LUJ155" s="251"/>
      <c r="LUK155" s="251"/>
      <c r="LUL155" s="251"/>
      <c r="LUM155" s="251"/>
      <c r="LUN155" s="251"/>
      <c r="LUO155" s="251"/>
      <c r="LUP155" s="251"/>
      <c r="LUQ155" s="251"/>
      <c r="LUR155" s="251"/>
      <c r="LUS155" s="251"/>
      <c r="LUT155" s="251"/>
      <c r="LUU155" s="251"/>
      <c r="LUV155" s="251"/>
      <c r="LUW155" s="251"/>
      <c r="LUX155" s="251"/>
      <c r="LUY155" s="251"/>
      <c r="LUZ155" s="251"/>
      <c r="LVA155" s="251"/>
      <c r="LVB155" s="251"/>
      <c r="LVC155" s="251"/>
      <c r="LVD155" s="251"/>
      <c r="LVE155" s="251"/>
      <c r="LVF155" s="251"/>
      <c r="LVG155" s="251"/>
      <c r="LVH155" s="251"/>
      <c r="LVI155" s="251"/>
      <c r="LVJ155" s="251"/>
      <c r="LVK155" s="251"/>
      <c r="LVL155" s="251"/>
      <c r="LVM155" s="251"/>
      <c r="LVN155" s="251"/>
      <c r="LVO155" s="251"/>
      <c r="LVP155" s="251"/>
      <c r="LVQ155" s="251"/>
      <c r="LVR155" s="251"/>
      <c r="LVS155" s="251"/>
      <c r="LVT155" s="251"/>
      <c r="LVU155" s="251"/>
      <c r="LVV155" s="251"/>
      <c r="LVW155" s="251"/>
      <c r="LVX155" s="251"/>
      <c r="LVY155" s="251"/>
      <c r="LVZ155" s="251"/>
      <c r="LWA155" s="251"/>
      <c r="LWB155" s="251"/>
      <c r="LWC155" s="251"/>
      <c r="LWD155" s="251"/>
      <c r="LWE155" s="251"/>
      <c r="LWF155" s="251"/>
      <c r="LWG155" s="251"/>
      <c r="LWH155" s="251"/>
      <c r="LWI155" s="251"/>
      <c r="LWJ155" s="251"/>
      <c r="LWK155" s="251"/>
      <c r="LWL155" s="251"/>
      <c r="LWM155" s="251"/>
      <c r="LWN155" s="251"/>
      <c r="LWO155" s="251"/>
      <c r="LWP155" s="251"/>
      <c r="LWQ155" s="251"/>
      <c r="LWR155" s="251"/>
      <c r="LWS155" s="251"/>
      <c r="LWT155" s="251"/>
      <c r="LWU155" s="251"/>
      <c r="LWV155" s="251"/>
      <c r="LWW155" s="251"/>
      <c r="LWX155" s="251"/>
      <c r="LWY155" s="251"/>
      <c r="LWZ155" s="251"/>
      <c r="LXA155" s="251"/>
      <c r="LXB155" s="251"/>
      <c r="LXC155" s="251"/>
      <c r="LXD155" s="251"/>
      <c r="LXE155" s="251"/>
      <c r="LXF155" s="251"/>
      <c r="LXG155" s="251"/>
      <c r="LXH155" s="251"/>
      <c r="LXI155" s="251"/>
      <c r="LXJ155" s="251"/>
      <c r="LXK155" s="251"/>
      <c r="LXL155" s="251"/>
      <c r="LXM155" s="251"/>
      <c r="LXN155" s="251"/>
      <c r="LXO155" s="251"/>
      <c r="LXP155" s="251"/>
      <c r="LXQ155" s="251"/>
      <c r="LXR155" s="251"/>
      <c r="LXS155" s="251"/>
      <c r="LXT155" s="251"/>
      <c r="LXU155" s="251"/>
      <c r="LXV155" s="251"/>
      <c r="LXW155" s="251"/>
      <c r="LXX155" s="251"/>
      <c r="LXY155" s="251"/>
      <c r="LXZ155" s="251"/>
      <c r="LYA155" s="251"/>
      <c r="LYB155" s="251"/>
      <c r="LYC155" s="251"/>
      <c r="LYD155" s="251"/>
      <c r="LYE155" s="251"/>
      <c r="LYF155" s="251"/>
      <c r="LYG155" s="251"/>
      <c r="LYH155" s="251"/>
      <c r="LYI155" s="251"/>
      <c r="LYJ155" s="251"/>
      <c r="LYK155" s="251"/>
      <c r="LYL155" s="251"/>
      <c r="LYM155" s="251"/>
      <c r="LYN155" s="251"/>
      <c r="LYO155" s="251"/>
      <c r="LYP155" s="251"/>
      <c r="LYQ155" s="251"/>
      <c r="LYR155" s="251"/>
      <c r="LYS155" s="251"/>
      <c r="LYT155" s="251"/>
      <c r="LYU155" s="251"/>
      <c r="LYV155" s="251"/>
      <c r="LYW155" s="251"/>
      <c r="LYX155" s="251"/>
      <c r="LYY155" s="251"/>
      <c r="LYZ155" s="251"/>
      <c r="LZA155" s="251"/>
      <c r="LZB155" s="251"/>
      <c r="LZC155" s="251"/>
      <c r="LZD155" s="251"/>
      <c r="LZE155" s="251"/>
      <c r="LZF155" s="251"/>
      <c r="LZG155" s="251"/>
      <c r="LZH155" s="251"/>
      <c r="LZI155" s="251"/>
      <c r="LZJ155" s="251"/>
      <c r="LZK155" s="251"/>
      <c r="LZL155" s="251"/>
      <c r="LZM155" s="251"/>
      <c r="LZN155" s="251"/>
      <c r="LZO155" s="251"/>
      <c r="LZP155" s="251"/>
      <c r="LZQ155" s="251"/>
      <c r="LZR155" s="251"/>
      <c r="LZS155" s="251"/>
      <c r="LZT155" s="251"/>
      <c r="LZU155" s="251"/>
      <c r="LZV155" s="251"/>
      <c r="LZW155" s="251"/>
      <c r="LZX155" s="251"/>
      <c r="LZY155" s="251"/>
      <c r="LZZ155" s="251"/>
      <c r="MAA155" s="251"/>
      <c r="MAB155" s="251"/>
      <c r="MAC155" s="251"/>
      <c r="MAD155" s="251"/>
      <c r="MAE155" s="251"/>
      <c r="MAF155" s="251"/>
      <c r="MAG155" s="251"/>
      <c r="MAH155" s="251"/>
      <c r="MAI155" s="251"/>
      <c r="MAJ155" s="251"/>
      <c r="MAK155" s="251"/>
      <c r="MAL155" s="251"/>
      <c r="MAM155" s="251"/>
      <c r="MAN155" s="251"/>
      <c r="MAO155" s="251"/>
      <c r="MAP155" s="251"/>
      <c r="MAQ155" s="251"/>
      <c r="MAR155" s="251"/>
      <c r="MAS155" s="251"/>
      <c r="MAT155" s="251"/>
      <c r="MAU155" s="251"/>
      <c r="MAV155" s="251"/>
      <c r="MAW155" s="251"/>
      <c r="MAX155" s="251"/>
      <c r="MAY155" s="251"/>
      <c r="MAZ155" s="251"/>
      <c r="MBA155" s="251"/>
      <c r="MBB155" s="251"/>
      <c r="MBC155" s="251"/>
      <c r="MBD155" s="251"/>
      <c r="MBE155" s="251"/>
      <c r="MBF155" s="251"/>
      <c r="MBG155" s="251"/>
      <c r="MBH155" s="251"/>
      <c r="MBI155" s="251"/>
      <c r="MBJ155" s="251"/>
      <c r="MBK155" s="251"/>
      <c r="MBL155" s="251"/>
      <c r="MBM155" s="251"/>
      <c r="MBN155" s="251"/>
      <c r="MBO155" s="251"/>
      <c r="MBP155" s="251"/>
      <c r="MBQ155" s="251"/>
      <c r="MBR155" s="251"/>
      <c r="MBS155" s="251"/>
      <c r="MBT155" s="251"/>
      <c r="MBU155" s="251"/>
      <c r="MBV155" s="251"/>
      <c r="MBW155" s="251"/>
      <c r="MBX155" s="251"/>
      <c r="MBY155" s="251"/>
      <c r="MBZ155" s="251"/>
      <c r="MCA155" s="251"/>
      <c r="MCB155" s="251"/>
      <c r="MCC155" s="251"/>
      <c r="MCD155" s="251"/>
      <c r="MCE155" s="251"/>
      <c r="MCF155" s="251"/>
      <c r="MCG155" s="251"/>
      <c r="MCH155" s="251"/>
      <c r="MCI155" s="251"/>
      <c r="MCJ155" s="251"/>
      <c r="MCK155" s="251"/>
      <c r="MCL155" s="251"/>
      <c r="MCM155" s="251"/>
      <c r="MCN155" s="251"/>
      <c r="MCO155" s="251"/>
      <c r="MCP155" s="251"/>
      <c r="MCQ155" s="251"/>
      <c r="MCR155" s="251"/>
      <c r="MCS155" s="251"/>
      <c r="MCT155" s="251"/>
      <c r="MCU155" s="251"/>
      <c r="MCV155" s="251"/>
      <c r="MCW155" s="251"/>
      <c r="MCX155" s="251"/>
      <c r="MCY155" s="251"/>
      <c r="MCZ155" s="251"/>
      <c r="MDA155" s="251"/>
      <c r="MDB155" s="251"/>
      <c r="MDC155" s="251"/>
      <c r="MDD155" s="251"/>
      <c r="MDE155" s="251"/>
      <c r="MDF155" s="251"/>
      <c r="MDG155" s="251"/>
      <c r="MDH155" s="251"/>
      <c r="MDI155" s="251"/>
      <c r="MDJ155" s="251"/>
      <c r="MDK155" s="251"/>
      <c r="MDL155" s="251"/>
      <c r="MDM155" s="251"/>
      <c r="MDN155" s="251"/>
      <c r="MDO155" s="251"/>
      <c r="MDP155" s="251"/>
      <c r="MDQ155" s="251"/>
      <c r="MDR155" s="251"/>
      <c r="MDS155" s="251"/>
      <c r="MDT155" s="251"/>
      <c r="MDU155" s="251"/>
      <c r="MDV155" s="251"/>
      <c r="MDW155" s="251"/>
      <c r="MDX155" s="251"/>
      <c r="MDY155" s="251"/>
      <c r="MDZ155" s="251"/>
      <c r="MEA155" s="251"/>
      <c r="MEB155" s="251"/>
      <c r="MEC155" s="251"/>
      <c r="MED155" s="251"/>
      <c r="MEE155" s="251"/>
      <c r="MEF155" s="251"/>
      <c r="MEG155" s="251"/>
      <c r="MEH155" s="251"/>
      <c r="MEI155" s="251"/>
      <c r="MEJ155" s="251"/>
      <c r="MEK155" s="251"/>
      <c r="MEL155" s="251"/>
      <c r="MEM155" s="251"/>
      <c r="MEN155" s="251"/>
      <c r="MEO155" s="251"/>
      <c r="MEP155" s="251"/>
      <c r="MEQ155" s="251"/>
      <c r="MER155" s="251"/>
      <c r="MES155" s="251"/>
      <c r="MET155" s="251"/>
      <c r="MEU155" s="251"/>
      <c r="MEV155" s="251"/>
      <c r="MEW155" s="251"/>
      <c r="MEX155" s="251"/>
      <c r="MEY155" s="251"/>
      <c r="MEZ155" s="251"/>
      <c r="MFA155" s="251"/>
      <c r="MFB155" s="251"/>
      <c r="MFC155" s="251"/>
      <c r="MFD155" s="251"/>
      <c r="MFE155" s="251"/>
      <c r="MFF155" s="251"/>
      <c r="MFG155" s="251"/>
      <c r="MFH155" s="251"/>
      <c r="MFI155" s="251"/>
      <c r="MFJ155" s="251"/>
      <c r="MFK155" s="251"/>
      <c r="MFL155" s="251"/>
      <c r="MFM155" s="251"/>
      <c r="MFN155" s="251"/>
      <c r="MFO155" s="251"/>
      <c r="MFP155" s="251"/>
      <c r="MFQ155" s="251"/>
      <c r="MFR155" s="251"/>
      <c r="MFS155" s="251"/>
      <c r="MFT155" s="251"/>
      <c r="MFU155" s="251"/>
      <c r="MFV155" s="251"/>
      <c r="MFW155" s="251"/>
      <c r="MFX155" s="251"/>
      <c r="MFY155" s="251"/>
      <c r="MFZ155" s="251"/>
      <c r="MGA155" s="251"/>
      <c r="MGB155" s="251"/>
      <c r="MGC155" s="251"/>
      <c r="MGD155" s="251"/>
      <c r="MGE155" s="251"/>
      <c r="MGF155" s="251"/>
      <c r="MGG155" s="251"/>
      <c r="MGH155" s="251"/>
      <c r="MGI155" s="251"/>
      <c r="MGJ155" s="251"/>
      <c r="MGK155" s="251"/>
      <c r="MGL155" s="251"/>
      <c r="MGM155" s="251"/>
      <c r="MGN155" s="251"/>
      <c r="MGO155" s="251"/>
      <c r="MGP155" s="251"/>
      <c r="MGQ155" s="251"/>
      <c r="MGR155" s="251"/>
      <c r="MGS155" s="251"/>
      <c r="MGT155" s="251"/>
      <c r="MGU155" s="251"/>
      <c r="MGV155" s="251"/>
      <c r="MGW155" s="251"/>
      <c r="MGX155" s="251"/>
      <c r="MGY155" s="251"/>
      <c r="MGZ155" s="251"/>
      <c r="MHA155" s="251"/>
      <c r="MHB155" s="251"/>
      <c r="MHC155" s="251"/>
      <c r="MHD155" s="251"/>
      <c r="MHE155" s="251"/>
      <c r="MHF155" s="251"/>
      <c r="MHG155" s="251"/>
      <c r="MHH155" s="251"/>
      <c r="MHI155" s="251"/>
      <c r="MHJ155" s="251"/>
      <c r="MHK155" s="251"/>
      <c r="MHL155" s="251"/>
      <c r="MHM155" s="251"/>
      <c r="MHN155" s="251"/>
      <c r="MHO155" s="251"/>
      <c r="MHP155" s="251"/>
      <c r="MHQ155" s="251"/>
      <c r="MHR155" s="251"/>
      <c r="MHS155" s="251"/>
      <c r="MHT155" s="251"/>
      <c r="MHU155" s="251"/>
      <c r="MHV155" s="251"/>
      <c r="MHW155" s="251"/>
      <c r="MHX155" s="251"/>
      <c r="MHY155" s="251"/>
      <c r="MHZ155" s="251"/>
      <c r="MIA155" s="251"/>
      <c r="MIB155" s="251"/>
      <c r="MIC155" s="251"/>
      <c r="MID155" s="251"/>
      <c r="MIE155" s="251"/>
      <c r="MIF155" s="251"/>
      <c r="MIG155" s="251"/>
      <c r="MIH155" s="251"/>
      <c r="MII155" s="251"/>
      <c r="MIJ155" s="251"/>
      <c r="MIK155" s="251"/>
      <c r="MIL155" s="251"/>
      <c r="MIM155" s="251"/>
      <c r="MIN155" s="251"/>
      <c r="MIO155" s="251"/>
      <c r="MIP155" s="251"/>
      <c r="MIQ155" s="251"/>
      <c r="MIR155" s="251"/>
      <c r="MIS155" s="251"/>
      <c r="MIT155" s="251"/>
      <c r="MIU155" s="251"/>
      <c r="MIV155" s="251"/>
      <c r="MIW155" s="251"/>
      <c r="MIX155" s="251"/>
      <c r="MIY155" s="251"/>
      <c r="MIZ155" s="251"/>
      <c r="MJA155" s="251"/>
      <c r="MJB155" s="251"/>
      <c r="MJC155" s="251"/>
      <c r="MJD155" s="251"/>
      <c r="MJE155" s="251"/>
      <c r="MJF155" s="251"/>
      <c r="MJG155" s="251"/>
      <c r="MJH155" s="251"/>
      <c r="MJI155" s="251"/>
      <c r="MJJ155" s="251"/>
      <c r="MJK155" s="251"/>
      <c r="MJL155" s="251"/>
      <c r="MJM155" s="251"/>
      <c r="MJN155" s="251"/>
      <c r="MJO155" s="251"/>
      <c r="MJP155" s="251"/>
      <c r="MJQ155" s="251"/>
      <c r="MJR155" s="251"/>
      <c r="MJS155" s="251"/>
      <c r="MJT155" s="251"/>
      <c r="MJU155" s="251"/>
      <c r="MJV155" s="251"/>
      <c r="MJW155" s="251"/>
      <c r="MJX155" s="251"/>
      <c r="MJY155" s="251"/>
      <c r="MJZ155" s="251"/>
      <c r="MKA155" s="251"/>
      <c r="MKB155" s="251"/>
      <c r="MKC155" s="251"/>
      <c r="MKD155" s="251"/>
      <c r="MKE155" s="251"/>
      <c r="MKF155" s="251"/>
      <c r="MKG155" s="251"/>
      <c r="MKH155" s="251"/>
      <c r="MKI155" s="251"/>
      <c r="MKJ155" s="251"/>
      <c r="MKK155" s="251"/>
      <c r="MKL155" s="251"/>
      <c r="MKM155" s="251"/>
      <c r="MKN155" s="251"/>
      <c r="MKO155" s="251"/>
      <c r="MKP155" s="251"/>
      <c r="MKQ155" s="251"/>
      <c r="MKR155" s="251"/>
      <c r="MKS155" s="251"/>
      <c r="MKT155" s="251"/>
      <c r="MKU155" s="251"/>
      <c r="MKV155" s="251"/>
      <c r="MKW155" s="251"/>
      <c r="MKX155" s="251"/>
      <c r="MKY155" s="251"/>
      <c r="MKZ155" s="251"/>
      <c r="MLA155" s="251"/>
      <c r="MLB155" s="251"/>
      <c r="MLC155" s="251"/>
      <c r="MLD155" s="251"/>
      <c r="MLE155" s="251"/>
      <c r="MLF155" s="251"/>
      <c r="MLG155" s="251"/>
      <c r="MLH155" s="251"/>
      <c r="MLI155" s="251"/>
      <c r="MLJ155" s="251"/>
      <c r="MLK155" s="251"/>
      <c r="MLL155" s="251"/>
      <c r="MLM155" s="251"/>
      <c r="MLN155" s="251"/>
      <c r="MLO155" s="251"/>
      <c r="MLP155" s="251"/>
      <c r="MLQ155" s="251"/>
      <c r="MLR155" s="251"/>
      <c r="MLS155" s="251"/>
      <c r="MLT155" s="251"/>
      <c r="MLU155" s="251"/>
      <c r="MLV155" s="251"/>
      <c r="MLW155" s="251"/>
      <c r="MLX155" s="251"/>
      <c r="MLY155" s="251"/>
      <c r="MLZ155" s="251"/>
      <c r="MMA155" s="251"/>
      <c r="MMB155" s="251"/>
      <c r="MMC155" s="251"/>
      <c r="MMD155" s="251"/>
      <c r="MME155" s="251"/>
      <c r="MMF155" s="251"/>
      <c r="MMG155" s="251"/>
      <c r="MMH155" s="251"/>
      <c r="MMI155" s="251"/>
      <c r="MMJ155" s="251"/>
      <c r="MMK155" s="251"/>
      <c r="MML155" s="251"/>
      <c r="MMM155" s="251"/>
      <c r="MMN155" s="251"/>
      <c r="MMO155" s="251"/>
      <c r="MMP155" s="251"/>
      <c r="MMQ155" s="251"/>
      <c r="MMR155" s="251"/>
      <c r="MMS155" s="251"/>
      <c r="MMT155" s="251"/>
      <c r="MMU155" s="251"/>
      <c r="MMV155" s="251"/>
      <c r="MMW155" s="251"/>
      <c r="MMX155" s="251"/>
      <c r="MMY155" s="251"/>
      <c r="MMZ155" s="251"/>
      <c r="MNA155" s="251"/>
      <c r="MNB155" s="251"/>
      <c r="MNC155" s="251"/>
      <c r="MND155" s="251"/>
      <c r="MNE155" s="251"/>
      <c r="MNF155" s="251"/>
      <c r="MNG155" s="251"/>
      <c r="MNH155" s="251"/>
      <c r="MNI155" s="251"/>
      <c r="MNJ155" s="251"/>
      <c r="MNK155" s="251"/>
      <c r="MNL155" s="251"/>
      <c r="MNM155" s="251"/>
      <c r="MNN155" s="251"/>
      <c r="MNO155" s="251"/>
      <c r="MNP155" s="251"/>
      <c r="MNQ155" s="251"/>
      <c r="MNR155" s="251"/>
      <c r="MNS155" s="251"/>
      <c r="MNT155" s="251"/>
      <c r="MNU155" s="251"/>
      <c r="MNV155" s="251"/>
      <c r="MNW155" s="251"/>
      <c r="MNX155" s="251"/>
      <c r="MNY155" s="251"/>
      <c r="MNZ155" s="251"/>
      <c r="MOA155" s="251"/>
      <c r="MOB155" s="251"/>
      <c r="MOC155" s="251"/>
      <c r="MOD155" s="251"/>
      <c r="MOE155" s="251"/>
      <c r="MOF155" s="251"/>
      <c r="MOG155" s="251"/>
      <c r="MOH155" s="251"/>
      <c r="MOI155" s="251"/>
      <c r="MOJ155" s="251"/>
      <c r="MOK155" s="251"/>
      <c r="MOL155" s="251"/>
      <c r="MOM155" s="251"/>
      <c r="MON155" s="251"/>
      <c r="MOO155" s="251"/>
      <c r="MOP155" s="251"/>
      <c r="MOQ155" s="251"/>
      <c r="MOR155" s="251"/>
      <c r="MOS155" s="251"/>
      <c r="MOT155" s="251"/>
      <c r="MOU155" s="251"/>
      <c r="MOV155" s="251"/>
      <c r="MOW155" s="251"/>
      <c r="MOX155" s="251"/>
      <c r="MOY155" s="251"/>
      <c r="MOZ155" s="251"/>
      <c r="MPA155" s="251"/>
      <c r="MPB155" s="251"/>
      <c r="MPC155" s="251"/>
      <c r="MPD155" s="251"/>
      <c r="MPE155" s="251"/>
      <c r="MPF155" s="251"/>
      <c r="MPG155" s="251"/>
      <c r="MPH155" s="251"/>
      <c r="MPI155" s="251"/>
      <c r="MPJ155" s="251"/>
      <c r="MPK155" s="251"/>
      <c r="MPL155" s="251"/>
      <c r="MPM155" s="251"/>
      <c r="MPN155" s="251"/>
      <c r="MPO155" s="251"/>
      <c r="MPP155" s="251"/>
      <c r="MPQ155" s="251"/>
      <c r="MPR155" s="251"/>
      <c r="MPS155" s="251"/>
      <c r="MPT155" s="251"/>
      <c r="MPU155" s="251"/>
      <c r="MPV155" s="251"/>
      <c r="MPW155" s="251"/>
      <c r="MPX155" s="251"/>
      <c r="MPY155" s="251"/>
      <c r="MPZ155" s="251"/>
      <c r="MQA155" s="251"/>
      <c r="MQB155" s="251"/>
      <c r="MQC155" s="251"/>
      <c r="MQD155" s="251"/>
      <c r="MQE155" s="251"/>
      <c r="MQF155" s="251"/>
      <c r="MQG155" s="251"/>
      <c r="MQH155" s="251"/>
      <c r="MQI155" s="251"/>
      <c r="MQJ155" s="251"/>
      <c r="MQK155" s="251"/>
      <c r="MQL155" s="251"/>
      <c r="MQM155" s="251"/>
      <c r="MQN155" s="251"/>
      <c r="MQO155" s="251"/>
      <c r="MQP155" s="251"/>
      <c r="MQQ155" s="251"/>
      <c r="MQR155" s="251"/>
      <c r="MQS155" s="251"/>
      <c r="MQT155" s="251"/>
      <c r="MQU155" s="251"/>
      <c r="MQV155" s="251"/>
      <c r="MQW155" s="251"/>
      <c r="MQX155" s="251"/>
      <c r="MQY155" s="251"/>
      <c r="MQZ155" s="251"/>
      <c r="MRA155" s="251"/>
      <c r="MRB155" s="251"/>
      <c r="MRC155" s="251"/>
      <c r="MRD155" s="251"/>
      <c r="MRE155" s="251"/>
      <c r="MRF155" s="251"/>
      <c r="MRG155" s="251"/>
      <c r="MRH155" s="251"/>
      <c r="MRI155" s="251"/>
      <c r="MRJ155" s="251"/>
      <c r="MRK155" s="251"/>
      <c r="MRL155" s="251"/>
      <c r="MRM155" s="251"/>
      <c r="MRN155" s="251"/>
      <c r="MRO155" s="251"/>
      <c r="MRP155" s="251"/>
      <c r="MRQ155" s="251"/>
      <c r="MRR155" s="251"/>
      <c r="MRS155" s="251"/>
      <c r="MRT155" s="251"/>
      <c r="MRU155" s="251"/>
      <c r="MRV155" s="251"/>
      <c r="MRW155" s="251"/>
      <c r="MRX155" s="251"/>
      <c r="MRY155" s="251"/>
      <c r="MRZ155" s="251"/>
      <c r="MSA155" s="251"/>
      <c r="MSB155" s="251"/>
      <c r="MSC155" s="251"/>
      <c r="MSD155" s="251"/>
      <c r="MSE155" s="251"/>
      <c r="MSF155" s="251"/>
      <c r="MSG155" s="251"/>
      <c r="MSH155" s="251"/>
      <c r="MSI155" s="251"/>
      <c r="MSJ155" s="251"/>
      <c r="MSK155" s="251"/>
      <c r="MSL155" s="251"/>
      <c r="MSM155" s="251"/>
      <c r="MSN155" s="251"/>
      <c r="MSO155" s="251"/>
      <c r="MSP155" s="251"/>
      <c r="MSQ155" s="251"/>
      <c r="MSR155" s="251"/>
      <c r="MSS155" s="251"/>
      <c r="MST155" s="251"/>
      <c r="MSU155" s="251"/>
      <c r="MSV155" s="251"/>
      <c r="MSW155" s="251"/>
      <c r="MSX155" s="251"/>
      <c r="MSY155" s="251"/>
      <c r="MSZ155" s="251"/>
      <c r="MTA155" s="251"/>
      <c r="MTB155" s="251"/>
      <c r="MTC155" s="251"/>
      <c r="MTD155" s="251"/>
      <c r="MTE155" s="251"/>
      <c r="MTF155" s="251"/>
      <c r="MTG155" s="251"/>
      <c r="MTH155" s="251"/>
      <c r="MTI155" s="251"/>
      <c r="MTJ155" s="251"/>
      <c r="MTK155" s="251"/>
      <c r="MTL155" s="251"/>
      <c r="MTM155" s="251"/>
      <c r="MTN155" s="251"/>
      <c r="MTO155" s="251"/>
      <c r="MTP155" s="251"/>
      <c r="MTQ155" s="251"/>
      <c r="MTR155" s="251"/>
      <c r="MTS155" s="251"/>
      <c r="MTT155" s="251"/>
      <c r="MTU155" s="251"/>
      <c r="MTV155" s="251"/>
      <c r="MTW155" s="251"/>
      <c r="MTX155" s="251"/>
      <c r="MTY155" s="251"/>
      <c r="MTZ155" s="251"/>
      <c r="MUA155" s="251"/>
      <c r="MUB155" s="251"/>
      <c r="MUC155" s="251"/>
      <c r="MUD155" s="251"/>
      <c r="MUE155" s="251"/>
      <c r="MUF155" s="251"/>
      <c r="MUG155" s="251"/>
      <c r="MUH155" s="251"/>
      <c r="MUI155" s="251"/>
      <c r="MUJ155" s="251"/>
      <c r="MUK155" s="251"/>
      <c r="MUL155" s="251"/>
      <c r="MUM155" s="251"/>
      <c r="MUN155" s="251"/>
      <c r="MUO155" s="251"/>
      <c r="MUP155" s="251"/>
      <c r="MUQ155" s="251"/>
      <c r="MUR155" s="251"/>
      <c r="MUS155" s="251"/>
      <c r="MUT155" s="251"/>
      <c r="MUU155" s="251"/>
      <c r="MUV155" s="251"/>
      <c r="MUW155" s="251"/>
      <c r="MUX155" s="251"/>
      <c r="MUY155" s="251"/>
      <c r="MUZ155" s="251"/>
      <c r="MVA155" s="251"/>
      <c r="MVB155" s="251"/>
      <c r="MVC155" s="251"/>
      <c r="MVD155" s="251"/>
      <c r="MVE155" s="251"/>
      <c r="MVF155" s="251"/>
      <c r="MVG155" s="251"/>
      <c r="MVH155" s="251"/>
      <c r="MVI155" s="251"/>
      <c r="MVJ155" s="251"/>
      <c r="MVK155" s="251"/>
      <c r="MVL155" s="251"/>
      <c r="MVM155" s="251"/>
      <c r="MVN155" s="251"/>
      <c r="MVO155" s="251"/>
      <c r="MVP155" s="251"/>
      <c r="MVQ155" s="251"/>
      <c r="MVR155" s="251"/>
      <c r="MVS155" s="251"/>
      <c r="MVT155" s="251"/>
      <c r="MVU155" s="251"/>
      <c r="MVV155" s="251"/>
      <c r="MVW155" s="251"/>
      <c r="MVX155" s="251"/>
      <c r="MVY155" s="251"/>
      <c r="MVZ155" s="251"/>
      <c r="MWA155" s="251"/>
      <c r="MWB155" s="251"/>
      <c r="MWC155" s="251"/>
      <c r="MWD155" s="251"/>
      <c r="MWE155" s="251"/>
      <c r="MWF155" s="251"/>
      <c r="MWG155" s="251"/>
      <c r="MWH155" s="251"/>
      <c r="MWI155" s="251"/>
      <c r="MWJ155" s="251"/>
      <c r="MWK155" s="251"/>
      <c r="MWL155" s="251"/>
      <c r="MWM155" s="251"/>
      <c r="MWN155" s="251"/>
      <c r="MWO155" s="251"/>
      <c r="MWP155" s="251"/>
      <c r="MWQ155" s="251"/>
      <c r="MWR155" s="251"/>
      <c r="MWS155" s="251"/>
      <c r="MWT155" s="251"/>
      <c r="MWU155" s="251"/>
      <c r="MWV155" s="251"/>
      <c r="MWW155" s="251"/>
      <c r="MWX155" s="251"/>
      <c r="MWY155" s="251"/>
      <c r="MWZ155" s="251"/>
      <c r="MXA155" s="251"/>
      <c r="MXB155" s="251"/>
      <c r="MXC155" s="251"/>
      <c r="MXD155" s="251"/>
      <c r="MXE155" s="251"/>
      <c r="MXF155" s="251"/>
      <c r="MXG155" s="251"/>
      <c r="MXH155" s="251"/>
      <c r="MXI155" s="251"/>
      <c r="MXJ155" s="251"/>
      <c r="MXK155" s="251"/>
      <c r="MXL155" s="251"/>
      <c r="MXM155" s="251"/>
      <c r="MXN155" s="251"/>
      <c r="MXO155" s="251"/>
      <c r="MXP155" s="251"/>
      <c r="MXQ155" s="251"/>
      <c r="MXR155" s="251"/>
      <c r="MXS155" s="251"/>
      <c r="MXT155" s="251"/>
      <c r="MXU155" s="251"/>
      <c r="MXV155" s="251"/>
      <c r="MXW155" s="251"/>
      <c r="MXX155" s="251"/>
      <c r="MXY155" s="251"/>
      <c r="MXZ155" s="251"/>
      <c r="MYA155" s="251"/>
      <c r="MYB155" s="251"/>
      <c r="MYC155" s="251"/>
      <c r="MYD155" s="251"/>
      <c r="MYE155" s="251"/>
      <c r="MYF155" s="251"/>
      <c r="MYG155" s="251"/>
      <c r="MYH155" s="251"/>
      <c r="MYI155" s="251"/>
      <c r="MYJ155" s="251"/>
      <c r="MYK155" s="251"/>
      <c r="MYL155" s="251"/>
      <c r="MYM155" s="251"/>
      <c r="MYN155" s="251"/>
      <c r="MYO155" s="251"/>
      <c r="MYP155" s="251"/>
      <c r="MYQ155" s="251"/>
      <c r="MYR155" s="251"/>
      <c r="MYS155" s="251"/>
      <c r="MYT155" s="251"/>
      <c r="MYU155" s="251"/>
      <c r="MYV155" s="251"/>
      <c r="MYW155" s="251"/>
      <c r="MYX155" s="251"/>
      <c r="MYY155" s="251"/>
      <c r="MYZ155" s="251"/>
      <c r="MZA155" s="251"/>
      <c r="MZB155" s="251"/>
      <c r="MZC155" s="251"/>
      <c r="MZD155" s="251"/>
      <c r="MZE155" s="251"/>
      <c r="MZF155" s="251"/>
      <c r="MZG155" s="251"/>
      <c r="MZH155" s="251"/>
      <c r="MZI155" s="251"/>
      <c r="MZJ155" s="251"/>
      <c r="MZK155" s="251"/>
      <c r="MZL155" s="251"/>
      <c r="MZM155" s="251"/>
      <c r="MZN155" s="251"/>
      <c r="MZO155" s="251"/>
      <c r="MZP155" s="251"/>
      <c r="MZQ155" s="251"/>
      <c r="MZR155" s="251"/>
      <c r="MZS155" s="251"/>
      <c r="MZT155" s="251"/>
      <c r="MZU155" s="251"/>
      <c r="MZV155" s="251"/>
      <c r="MZW155" s="251"/>
      <c r="MZX155" s="251"/>
      <c r="MZY155" s="251"/>
      <c r="MZZ155" s="251"/>
      <c r="NAA155" s="251"/>
      <c r="NAB155" s="251"/>
      <c r="NAC155" s="251"/>
      <c r="NAD155" s="251"/>
      <c r="NAE155" s="251"/>
      <c r="NAF155" s="251"/>
      <c r="NAG155" s="251"/>
      <c r="NAH155" s="251"/>
      <c r="NAI155" s="251"/>
      <c r="NAJ155" s="251"/>
      <c r="NAK155" s="251"/>
      <c r="NAL155" s="251"/>
      <c r="NAM155" s="251"/>
      <c r="NAN155" s="251"/>
      <c r="NAO155" s="251"/>
      <c r="NAP155" s="251"/>
      <c r="NAQ155" s="251"/>
      <c r="NAR155" s="251"/>
      <c r="NAS155" s="251"/>
      <c r="NAT155" s="251"/>
      <c r="NAU155" s="251"/>
      <c r="NAV155" s="251"/>
      <c r="NAW155" s="251"/>
      <c r="NAX155" s="251"/>
      <c r="NAY155" s="251"/>
      <c r="NAZ155" s="251"/>
      <c r="NBA155" s="251"/>
      <c r="NBB155" s="251"/>
      <c r="NBC155" s="251"/>
      <c r="NBD155" s="251"/>
      <c r="NBE155" s="251"/>
      <c r="NBF155" s="251"/>
      <c r="NBG155" s="251"/>
      <c r="NBH155" s="251"/>
      <c r="NBI155" s="251"/>
      <c r="NBJ155" s="251"/>
      <c r="NBK155" s="251"/>
      <c r="NBL155" s="251"/>
      <c r="NBM155" s="251"/>
      <c r="NBN155" s="251"/>
      <c r="NBO155" s="251"/>
      <c r="NBP155" s="251"/>
      <c r="NBQ155" s="251"/>
      <c r="NBR155" s="251"/>
      <c r="NBS155" s="251"/>
      <c r="NBT155" s="251"/>
      <c r="NBU155" s="251"/>
      <c r="NBV155" s="251"/>
      <c r="NBW155" s="251"/>
      <c r="NBX155" s="251"/>
      <c r="NBY155" s="251"/>
      <c r="NBZ155" s="251"/>
      <c r="NCA155" s="251"/>
      <c r="NCB155" s="251"/>
      <c r="NCC155" s="251"/>
      <c r="NCD155" s="251"/>
      <c r="NCE155" s="251"/>
      <c r="NCF155" s="251"/>
      <c r="NCG155" s="251"/>
      <c r="NCH155" s="251"/>
      <c r="NCI155" s="251"/>
      <c r="NCJ155" s="251"/>
      <c r="NCK155" s="251"/>
      <c r="NCL155" s="251"/>
      <c r="NCM155" s="251"/>
      <c r="NCN155" s="251"/>
      <c r="NCO155" s="251"/>
      <c r="NCP155" s="251"/>
      <c r="NCQ155" s="251"/>
      <c r="NCR155" s="251"/>
      <c r="NCS155" s="251"/>
      <c r="NCT155" s="251"/>
      <c r="NCU155" s="251"/>
      <c r="NCV155" s="251"/>
      <c r="NCW155" s="251"/>
      <c r="NCX155" s="251"/>
      <c r="NCY155" s="251"/>
      <c r="NCZ155" s="251"/>
      <c r="NDA155" s="251"/>
      <c r="NDB155" s="251"/>
      <c r="NDC155" s="251"/>
      <c r="NDD155" s="251"/>
      <c r="NDE155" s="251"/>
      <c r="NDF155" s="251"/>
      <c r="NDG155" s="251"/>
      <c r="NDH155" s="251"/>
      <c r="NDI155" s="251"/>
      <c r="NDJ155" s="251"/>
      <c r="NDK155" s="251"/>
      <c r="NDL155" s="251"/>
      <c r="NDM155" s="251"/>
      <c r="NDN155" s="251"/>
      <c r="NDO155" s="251"/>
      <c r="NDP155" s="251"/>
      <c r="NDQ155" s="251"/>
      <c r="NDR155" s="251"/>
      <c r="NDS155" s="251"/>
      <c r="NDT155" s="251"/>
      <c r="NDU155" s="251"/>
      <c r="NDV155" s="251"/>
      <c r="NDW155" s="251"/>
      <c r="NDX155" s="251"/>
      <c r="NDY155" s="251"/>
      <c r="NDZ155" s="251"/>
      <c r="NEA155" s="251"/>
      <c r="NEB155" s="251"/>
      <c r="NEC155" s="251"/>
      <c r="NED155" s="251"/>
      <c r="NEE155" s="251"/>
      <c r="NEF155" s="251"/>
      <c r="NEG155" s="251"/>
      <c r="NEH155" s="251"/>
      <c r="NEI155" s="251"/>
      <c r="NEJ155" s="251"/>
      <c r="NEK155" s="251"/>
      <c r="NEL155" s="251"/>
      <c r="NEM155" s="251"/>
      <c r="NEN155" s="251"/>
      <c r="NEO155" s="251"/>
      <c r="NEP155" s="251"/>
      <c r="NEQ155" s="251"/>
      <c r="NER155" s="251"/>
      <c r="NES155" s="251"/>
      <c r="NET155" s="251"/>
      <c r="NEU155" s="251"/>
      <c r="NEV155" s="251"/>
      <c r="NEW155" s="251"/>
      <c r="NEX155" s="251"/>
      <c r="NEY155" s="251"/>
      <c r="NEZ155" s="251"/>
      <c r="NFA155" s="251"/>
      <c r="NFB155" s="251"/>
      <c r="NFC155" s="251"/>
      <c r="NFD155" s="251"/>
      <c r="NFE155" s="251"/>
      <c r="NFF155" s="251"/>
      <c r="NFG155" s="251"/>
      <c r="NFH155" s="251"/>
      <c r="NFI155" s="251"/>
      <c r="NFJ155" s="251"/>
      <c r="NFK155" s="251"/>
      <c r="NFL155" s="251"/>
      <c r="NFM155" s="251"/>
      <c r="NFN155" s="251"/>
      <c r="NFO155" s="251"/>
      <c r="NFP155" s="251"/>
      <c r="NFQ155" s="251"/>
      <c r="NFR155" s="251"/>
      <c r="NFS155" s="251"/>
      <c r="NFT155" s="251"/>
      <c r="NFU155" s="251"/>
      <c r="NFV155" s="251"/>
      <c r="NFW155" s="251"/>
      <c r="NFX155" s="251"/>
      <c r="NFY155" s="251"/>
      <c r="NFZ155" s="251"/>
      <c r="NGA155" s="251"/>
      <c r="NGB155" s="251"/>
      <c r="NGC155" s="251"/>
      <c r="NGD155" s="251"/>
      <c r="NGE155" s="251"/>
      <c r="NGF155" s="251"/>
      <c r="NGG155" s="251"/>
      <c r="NGH155" s="251"/>
      <c r="NGI155" s="251"/>
      <c r="NGJ155" s="251"/>
      <c r="NGK155" s="251"/>
      <c r="NGL155" s="251"/>
      <c r="NGM155" s="251"/>
      <c r="NGN155" s="251"/>
      <c r="NGO155" s="251"/>
      <c r="NGP155" s="251"/>
      <c r="NGQ155" s="251"/>
      <c r="NGR155" s="251"/>
      <c r="NGS155" s="251"/>
      <c r="NGT155" s="251"/>
      <c r="NGU155" s="251"/>
      <c r="NGV155" s="251"/>
      <c r="NGW155" s="251"/>
      <c r="NGX155" s="251"/>
      <c r="NGY155" s="251"/>
      <c r="NGZ155" s="251"/>
      <c r="NHA155" s="251"/>
      <c r="NHB155" s="251"/>
      <c r="NHC155" s="251"/>
      <c r="NHD155" s="251"/>
      <c r="NHE155" s="251"/>
      <c r="NHF155" s="251"/>
      <c r="NHG155" s="251"/>
      <c r="NHH155" s="251"/>
      <c r="NHI155" s="251"/>
      <c r="NHJ155" s="251"/>
      <c r="NHK155" s="251"/>
      <c r="NHL155" s="251"/>
      <c r="NHM155" s="251"/>
      <c r="NHN155" s="251"/>
      <c r="NHO155" s="251"/>
      <c r="NHP155" s="251"/>
      <c r="NHQ155" s="251"/>
      <c r="NHR155" s="251"/>
      <c r="NHS155" s="251"/>
      <c r="NHT155" s="251"/>
      <c r="NHU155" s="251"/>
      <c r="NHV155" s="251"/>
      <c r="NHW155" s="251"/>
      <c r="NHX155" s="251"/>
      <c r="NHY155" s="251"/>
      <c r="NHZ155" s="251"/>
      <c r="NIA155" s="251"/>
      <c r="NIB155" s="251"/>
      <c r="NIC155" s="251"/>
      <c r="NID155" s="251"/>
      <c r="NIE155" s="251"/>
      <c r="NIF155" s="251"/>
      <c r="NIG155" s="251"/>
      <c r="NIH155" s="251"/>
      <c r="NII155" s="251"/>
      <c r="NIJ155" s="251"/>
      <c r="NIK155" s="251"/>
      <c r="NIL155" s="251"/>
      <c r="NIM155" s="251"/>
      <c r="NIN155" s="251"/>
      <c r="NIO155" s="251"/>
      <c r="NIP155" s="251"/>
      <c r="NIQ155" s="251"/>
      <c r="NIR155" s="251"/>
      <c r="NIS155" s="251"/>
      <c r="NIT155" s="251"/>
      <c r="NIU155" s="251"/>
      <c r="NIV155" s="251"/>
      <c r="NIW155" s="251"/>
      <c r="NIX155" s="251"/>
      <c r="NIY155" s="251"/>
      <c r="NIZ155" s="251"/>
      <c r="NJA155" s="251"/>
      <c r="NJB155" s="251"/>
      <c r="NJC155" s="251"/>
      <c r="NJD155" s="251"/>
      <c r="NJE155" s="251"/>
      <c r="NJF155" s="251"/>
      <c r="NJG155" s="251"/>
      <c r="NJH155" s="251"/>
      <c r="NJI155" s="251"/>
      <c r="NJJ155" s="251"/>
      <c r="NJK155" s="251"/>
      <c r="NJL155" s="251"/>
      <c r="NJM155" s="251"/>
      <c r="NJN155" s="251"/>
      <c r="NJO155" s="251"/>
      <c r="NJP155" s="251"/>
      <c r="NJQ155" s="251"/>
      <c r="NJR155" s="251"/>
      <c r="NJS155" s="251"/>
      <c r="NJT155" s="251"/>
      <c r="NJU155" s="251"/>
      <c r="NJV155" s="251"/>
      <c r="NJW155" s="251"/>
      <c r="NJX155" s="251"/>
      <c r="NJY155" s="251"/>
      <c r="NJZ155" s="251"/>
      <c r="NKA155" s="251"/>
      <c r="NKB155" s="251"/>
      <c r="NKC155" s="251"/>
      <c r="NKD155" s="251"/>
      <c r="NKE155" s="251"/>
      <c r="NKF155" s="251"/>
      <c r="NKG155" s="251"/>
      <c r="NKH155" s="251"/>
      <c r="NKI155" s="251"/>
      <c r="NKJ155" s="251"/>
      <c r="NKK155" s="251"/>
      <c r="NKL155" s="251"/>
      <c r="NKM155" s="251"/>
      <c r="NKN155" s="251"/>
      <c r="NKO155" s="251"/>
      <c r="NKP155" s="251"/>
      <c r="NKQ155" s="251"/>
      <c r="NKR155" s="251"/>
      <c r="NKS155" s="251"/>
      <c r="NKT155" s="251"/>
      <c r="NKU155" s="251"/>
      <c r="NKV155" s="251"/>
      <c r="NKW155" s="251"/>
      <c r="NKX155" s="251"/>
      <c r="NKY155" s="251"/>
      <c r="NKZ155" s="251"/>
      <c r="NLA155" s="251"/>
      <c r="NLB155" s="251"/>
      <c r="NLC155" s="251"/>
      <c r="NLD155" s="251"/>
      <c r="NLE155" s="251"/>
      <c r="NLF155" s="251"/>
      <c r="NLG155" s="251"/>
      <c r="NLH155" s="251"/>
      <c r="NLI155" s="251"/>
      <c r="NLJ155" s="251"/>
      <c r="NLK155" s="251"/>
      <c r="NLL155" s="251"/>
      <c r="NLM155" s="251"/>
      <c r="NLN155" s="251"/>
      <c r="NLO155" s="251"/>
      <c r="NLP155" s="251"/>
      <c r="NLQ155" s="251"/>
      <c r="NLR155" s="251"/>
      <c r="NLS155" s="251"/>
      <c r="NLT155" s="251"/>
      <c r="NLU155" s="251"/>
      <c r="NLV155" s="251"/>
      <c r="NLW155" s="251"/>
      <c r="NLX155" s="251"/>
      <c r="NLY155" s="251"/>
      <c r="NLZ155" s="251"/>
      <c r="NMA155" s="251"/>
      <c r="NMB155" s="251"/>
      <c r="NMC155" s="251"/>
      <c r="NMD155" s="251"/>
      <c r="NME155" s="251"/>
      <c r="NMF155" s="251"/>
      <c r="NMG155" s="251"/>
      <c r="NMH155" s="251"/>
      <c r="NMI155" s="251"/>
      <c r="NMJ155" s="251"/>
      <c r="NMK155" s="251"/>
      <c r="NML155" s="251"/>
      <c r="NMM155" s="251"/>
      <c r="NMN155" s="251"/>
      <c r="NMO155" s="251"/>
      <c r="NMP155" s="251"/>
      <c r="NMQ155" s="251"/>
      <c r="NMR155" s="251"/>
      <c r="NMS155" s="251"/>
      <c r="NMT155" s="251"/>
      <c r="NMU155" s="251"/>
      <c r="NMV155" s="251"/>
      <c r="NMW155" s="251"/>
      <c r="NMX155" s="251"/>
      <c r="NMY155" s="251"/>
      <c r="NMZ155" s="251"/>
      <c r="NNA155" s="251"/>
      <c r="NNB155" s="251"/>
      <c r="NNC155" s="251"/>
      <c r="NND155" s="251"/>
      <c r="NNE155" s="251"/>
      <c r="NNF155" s="251"/>
      <c r="NNG155" s="251"/>
      <c r="NNH155" s="251"/>
      <c r="NNI155" s="251"/>
      <c r="NNJ155" s="251"/>
      <c r="NNK155" s="251"/>
      <c r="NNL155" s="251"/>
      <c r="NNM155" s="251"/>
      <c r="NNN155" s="251"/>
      <c r="NNO155" s="251"/>
      <c r="NNP155" s="251"/>
      <c r="NNQ155" s="251"/>
      <c r="NNR155" s="251"/>
      <c r="NNS155" s="251"/>
      <c r="NNT155" s="251"/>
      <c r="NNU155" s="251"/>
      <c r="NNV155" s="251"/>
      <c r="NNW155" s="251"/>
      <c r="NNX155" s="251"/>
      <c r="NNY155" s="251"/>
      <c r="NNZ155" s="251"/>
      <c r="NOA155" s="251"/>
      <c r="NOB155" s="251"/>
      <c r="NOC155" s="251"/>
      <c r="NOD155" s="251"/>
      <c r="NOE155" s="251"/>
      <c r="NOF155" s="251"/>
      <c r="NOG155" s="251"/>
      <c r="NOH155" s="251"/>
      <c r="NOI155" s="251"/>
      <c r="NOJ155" s="251"/>
      <c r="NOK155" s="251"/>
      <c r="NOL155" s="251"/>
      <c r="NOM155" s="251"/>
      <c r="NON155" s="251"/>
      <c r="NOO155" s="251"/>
      <c r="NOP155" s="251"/>
      <c r="NOQ155" s="251"/>
      <c r="NOR155" s="251"/>
      <c r="NOS155" s="251"/>
      <c r="NOT155" s="251"/>
      <c r="NOU155" s="251"/>
      <c r="NOV155" s="251"/>
      <c r="NOW155" s="251"/>
      <c r="NOX155" s="251"/>
      <c r="NOY155" s="251"/>
      <c r="NOZ155" s="251"/>
      <c r="NPA155" s="251"/>
      <c r="NPB155" s="251"/>
      <c r="NPC155" s="251"/>
      <c r="NPD155" s="251"/>
      <c r="NPE155" s="251"/>
      <c r="NPF155" s="251"/>
      <c r="NPG155" s="251"/>
      <c r="NPH155" s="251"/>
      <c r="NPI155" s="251"/>
      <c r="NPJ155" s="251"/>
      <c r="NPK155" s="251"/>
      <c r="NPL155" s="251"/>
      <c r="NPM155" s="251"/>
      <c r="NPN155" s="251"/>
      <c r="NPO155" s="251"/>
      <c r="NPP155" s="251"/>
      <c r="NPQ155" s="251"/>
      <c r="NPR155" s="251"/>
      <c r="NPS155" s="251"/>
      <c r="NPT155" s="251"/>
      <c r="NPU155" s="251"/>
      <c r="NPV155" s="251"/>
      <c r="NPW155" s="251"/>
      <c r="NPX155" s="251"/>
      <c r="NPY155" s="251"/>
      <c r="NPZ155" s="251"/>
      <c r="NQA155" s="251"/>
      <c r="NQB155" s="251"/>
      <c r="NQC155" s="251"/>
      <c r="NQD155" s="251"/>
      <c r="NQE155" s="251"/>
      <c r="NQF155" s="251"/>
      <c r="NQG155" s="251"/>
      <c r="NQH155" s="251"/>
      <c r="NQI155" s="251"/>
      <c r="NQJ155" s="251"/>
      <c r="NQK155" s="251"/>
      <c r="NQL155" s="251"/>
      <c r="NQM155" s="251"/>
      <c r="NQN155" s="251"/>
      <c r="NQO155" s="251"/>
      <c r="NQP155" s="251"/>
      <c r="NQQ155" s="251"/>
      <c r="NQR155" s="251"/>
      <c r="NQS155" s="251"/>
      <c r="NQT155" s="251"/>
      <c r="NQU155" s="251"/>
      <c r="NQV155" s="251"/>
      <c r="NQW155" s="251"/>
      <c r="NQX155" s="251"/>
      <c r="NQY155" s="251"/>
      <c r="NQZ155" s="251"/>
      <c r="NRA155" s="251"/>
      <c r="NRB155" s="251"/>
      <c r="NRC155" s="251"/>
      <c r="NRD155" s="251"/>
      <c r="NRE155" s="251"/>
      <c r="NRF155" s="251"/>
      <c r="NRG155" s="251"/>
      <c r="NRH155" s="251"/>
      <c r="NRI155" s="251"/>
      <c r="NRJ155" s="251"/>
      <c r="NRK155" s="251"/>
      <c r="NRL155" s="251"/>
      <c r="NRM155" s="251"/>
      <c r="NRN155" s="251"/>
      <c r="NRO155" s="251"/>
      <c r="NRP155" s="251"/>
      <c r="NRQ155" s="251"/>
      <c r="NRR155" s="251"/>
      <c r="NRS155" s="251"/>
      <c r="NRT155" s="251"/>
      <c r="NRU155" s="251"/>
      <c r="NRV155" s="251"/>
      <c r="NRW155" s="251"/>
      <c r="NRX155" s="251"/>
      <c r="NRY155" s="251"/>
      <c r="NRZ155" s="251"/>
      <c r="NSA155" s="251"/>
      <c r="NSB155" s="251"/>
      <c r="NSC155" s="251"/>
      <c r="NSD155" s="251"/>
      <c r="NSE155" s="251"/>
      <c r="NSF155" s="251"/>
      <c r="NSG155" s="251"/>
      <c r="NSH155" s="251"/>
      <c r="NSI155" s="251"/>
      <c r="NSJ155" s="251"/>
      <c r="NSK155" s="251"/>
      <c r="NSL155" s="251"/>
      <c r="NSM155" s="251"/>
      <c r="NSN155" s="251"/>
      <c r="NSO155" s="251"/>
      <c r="NSP155" s="251"/>
      <c r="NSQ155" s="251"/>
      <c r="NSR155" s="251"/>
      <c r="NSS155" s="251"/>
      <c r="NST155" s="251"/>
      <c r="NSU155" s="251"/>
      <c r="NSV155" s="251"/>
      <c r="NSW155" s="251"/>
      <c r="NSX155" s="251"/>
      <c r="NSY155" s="251"/>
      <c r="NSZ155" s="251"/>
      <c r="NTA155" s="251"/>
      <c r="NTB155" s="251"/>
      <c r="NTC155" s="251"/>
      <c r="NTD155" s="251"/>
      <c r="NTE155" s="251"/>
      <c r="NTF155" s="251"/>
      <c r="NTG155" s="251"/>
      <c r="NTH155" s="251"/>
      <c r="NTI155" s="251"/>
      <c r="NTJ155" s="251"/>
      <c r="NTK155" s="251"/>
      <c r="NTL155" s="251"/>
      <c r="NTM155" s="251"/>
      <c r="NTN155" s="251"/>
      <c r="NTO155" s="251"/>
      <c r="NTP155" s="251"/>
      <c r="NTQ155" s="251"/>
      <c r="NTR155" s="251"/>
      <c r="NTS155" s="251"/>
      <c r="NTT155" s="251"/>
      <c r="NTU155" s="251"/>
      <c r="NTV155" s="251"/>
      <c r="NTW155" s="251"/>
      <c r="NTX155" s="251"/>
      <c r="NTY155" s="251"/>
      <c r="NTZ155" s="251"/>
      <c r="NUA155" s="251"/>
      <c r="NUB155" s="251"/>
      <c r="NUC155" s="251"/>
      <c r="NUD155" s="251"/>
      <c r="NUE155" s="251"/>
      <c r="NUF155" s="251"/>
      <c r="NUG155" s="251"/>
      <c r="NUH155" s="251"/>
      <c r="NUI155" s="251"/>
      <c r="NUJ155" s="251"/>
      <c r="NUK155" s="251"/>
      <c r="NUL155" s="251"/>
      <c r="NUM155" s="251"/>
      <c r="NUN155" s="251"/>
      <c r="NUO155" s="251"/>
      <c r="NUP155" s="251"/>
      <c r="NUQ155" s="251"/>
      <c r="NUR155" s="251"/>
      <c r="NUS155" s="251"/>
      <c r="NUT155" s="251"/>
      <c r="NUU155" s="251"/>
      <c r="NUV155" s="251"/>
      <c r="NUW155" s="251"/>
      <c r="NUX155" s="251"/>
      <c r="NUY155" s="251"/>
      <c r="NUZ155" s="251"/>
      <c r="NVA155" s="251"/>
      <c r="NVB155" s="251"/>
      <c r="NVC155" s="251"/>
      <c r="NVD155" s="251"/>
      <c r="NVE155" s="251"/>
      <c r="NVF155" s="251"/>
      <c r="NVG155" s="251"/>
      <c r="NVH155" s="251"/>
      <c r="NVI155" s="251"/>
      <c r="NVJ155" s="251"/>
      <c r="NVK155" s="251"/>
      <c r="NVL155" s="251"/>
      <c r="NVM155" s="251"/>
      <c r="NVN155" s="251"/>
      <c r="NVO155" s="251"/>
      <c r="NVP155" s="251"/>
      <c r="NVQ155" s="251"/>
      <c r="NVR155" s="251"/>
      <c r="NVS155" s="251"/>
      <c r="NVT155" s="251"/>
      <c r="NVU155" s="251"/>
      <c r="NVV155" s="251"/>
      <c r="NVW155" s="251"/>
      <c r="NVX155" s="251"/>
      <c r="NVY155" s="251"/>
      <c r="NVZ155" s="251"/>
      <c r="NWA155" s="251"/>
      <c r="NWB155" s="251"/>
      <c r="NWC155" s="251"/>
      <c r="NWD155" s="251"/>
      <c r="NWE155" s="251"/>
      <c r="NWF155" s="251"/>
      <c r="NWG155" s="251"/>
      <c r="NWH155" s="251"/>
      <c r="NWI155" s="251"/>
      <c r="NWJ155" s="251"/>
      <c r="NWK155" s="251"/>
      <c r="NWL155" s="251"/>
      <c r="NWM155" s="251"/>
      <c r="NWN155" s="251"/>
      <c r="NWO155" s="251"/>
      <c r="NWP155" s="251"/>
      <c r="NWQ155" s="251"/>
      <c r="NWR155" s="251"/>
      <c r="NWS155" s="251"/>
      <c r="NWT155" s="251"/>
      <c r="NWU155" s="251"/>
      <c r="NWV155" s="251"/>
      <c r="NWW155" s="251"/>
      <c r="NWX155" s="251"/>
      <c r="NWY155" s="251"/>
      <c r="NWZ155" s="251"/>
      <c r="NXA155" s="251"/>
      <c r="NXB155" s="251"/>
      <c r="NXC155" s="251"/>
      <c r="NXD155" s="251"/>
      <c r="NXE155" s="251"/>
      <c r="NXF155" s="251"/>
      <c r="NXG155" s="251"/>
      <c r="NXH155" s="251"/>
      <c r="NXI155" s="251"/>
      <c r="NXJ155" s="251"/>
      <c r="NXK155" s="251"/>
      <c r="NXL155" s="251"/>
      <c r="NXM155" s="251"/>
      <c r="NXN155" s="251"/>
      <c r="NXO155" s="251"/>
      <c r="NXP155" s="251"/>
      <c r="NXQ155" s="251"/>
      <c r="NXR155" s="251"/>
      <c r="NXS155" s="251"/>
      <c r="NXT155" s="251"/>
      <c r="NXU155" s="251"/>
      <c r="NXV155" s="251"/>
      <c r="NXW155" s="251"/>
      <c r="NXX155" s="251"/>
      <c r="NXY155" s="251"/>
      <c r="NXZ155" s="251"/>
      <c r="NYA155" s="251"/>
      <c r="NYB155" s="251"/>
      <c r="NYC155" s="251"/>
      <c r="NYD155" s="251"/>
      <c r="NYE155" s="251"/>
      <c r="NYF155" s="251"/>
      <c r="NYG155" s="251"/>
      <c r="NYH155" s="251"/>
      <c r="NYI155" s="251"/>
      <c r="NYJ155" s="251"/>
      <c r="NYK155" s="251"/>
      <c r="NYL155" s="251"/>
      <c r="NYM155" s="251"/>
      <c r="NYN155" s="251"/>
      <c r="NYO155" s="251"/>
      <c r="NYP155" s="251"/>
      <c r="NYQ155" s="251"/>
      <c r="NYR155" s="251"/>
      <c r="NYS155" s="251"/>
      <c r="NYT155" s="251"/>
      <c r="NYU155" s="251"/>
      <c r="NYV155" s="251"/>
      <c r="NYW155" s="251"/>
      <c r="NYX155" s="251"/>
      <c r="NYY155" s="251"/>
      <c r="NYZ155" s="251"/>
      <c r="NZA155" s="251"/>
      <c r="NZB155" s="251"/>
      <c r="NZC155" s="251"/>
      <c r="NZD155" s="251"/>
      <c r="NZE155" s="251"/>
      <c r="NZF155" s="251"/>
      <c r="NZG155" s="251"/>
      <c r="NZH155" s="251"/>
      <c r="NZI155" s="251"/>
      <c r="NZJ155" s="251"/>
      <c r="NZK155" s="251"/>
      <c r="NZL155" s="251"/>
      <c r="NZM155" s="251"/>
      <c r="NZN155" s="251"/>
      <c r="NZO155" s="251"/>
      <c r="NZP155" s="251"/>
      <c r="NZQ155" s="251"/>
      <c r="NZR155" s="251"/>
      <c r="NZS155" s="251"/>
      <c r="NZT155" s="251"/>
      <c r="NZU155" s="251"/>
      <c r="NZV155" s="251"/>
      <c r="NZW155" s="251"/>
      <c r="NZX155" s="251"/>
      <c r="NZY155" s="251"/>
      <c r="NZZ155" s="251"/>
      <c r="OAA155" s="251"/>
      <c r="OAB155" s="251"/>
      <c r="OAC155" s="251"/>
      <c r="OAD155" s="251"/>
      <c r="OAE155" s="251"/>
      <c r="OAF155" s="251"/>
      <c r="OAG155" s="251"/>
      <c r="OAH155" s="251"/>
      <c r="OAI155" s="251"/>
      <c r="OAJ155" s="251"/>
      <c r="OAK155" s="251"/>
      <c r="OAL155" s="251"/>
      <c r="OAM155" s="251"/>
      <c r="OAN155" s="251"/>
      <c r="OAO155" s="251"/>
      <c r="OAP155" s="251"/>
      <c r="OAQ155" s="251"/>
      <c r="OAR155" s="251"/>
      <c r="OAS155" s="251"/>
      <c r="OAT155" s="251"/>
      <c r="OAU155" s="251"/>
      <c r="OAV155" s="251"/>
      <c r="OAW155" s="251"/>
      <c r="OAX155" s="251"/>
      <c r="OAY155" s="251"/>
      <c r="OAZ155" s="251"/>
      <c r="OBA155" s="251"/>
      <c r="OBB155" s="251"/>
      <c r="OBC155" s="251"/>
      <c r="OBD155" s="251"/>
      <c r="OBE155" s="251"/>
      <c r="OBF155" s="251"/>
      <c r="OBG155" s="251"/>
      <c r="OBH155" s="251"/>
      <c r="OBI155" s="251"/>
      <c r="OBJ155" s="251"/>
      <c r="OBK155" s="251"/>
      <c r="OBL155" s="251"/>
      <c r="OBM155" s="251"/>
      <c r="OBN155" s="251"/>
      <c r="OBO155" s="251"/>
      <c r="OBP155" s="251"/>
      <c r="OBQ155" s="251"/>
      <c r="OBR155" s="251"/>
      <c r="OBS155" s="251"/>
      <c r="OBT155" s="251"/>
      <c r="OBU155" s="251"/>
      <c r="OBV155" s="251"/>
      <c r="OBW155" s="251"/>
      <c r="OBX155" s="251"/>
      <c r="OBY155" s="251"/>
      <c r="OBZ155" s="251"/>
      <c r="OCA155" s="251"/>
      <c r="OCB155" s="251"/>
      <c r="OCC155" s="251"/>
      <c r="OCD155" s="251"/>
      <c r="OCE155" s="251"/>
      <c r="OCF155" s="251"/>
      <c r="OCG155" s="251"/>
      <c r="OCH155" s="251"/>
      <c r="OCI155" s="251"/>
      <c r="OCJ155" s="251"/>
      <c r="OCK155" s="251"/>
      <c r="OCL155" s="251"/>
      <c r="OCM155" s="251"/>
      <c r="OCN155" s="251"/>
      <c r="OCO155" s="251"/>
      <c r="OCP155" s="251"/>
      <c r="OCQ155" s="251"/>
      <c r="OCR155" s="251"/>
      <c r="OCS155" s="251"/>
      <c r="OCT155" s="251"/>
      <c r="OCU155" s="251"/>
      <c r="OCV155" s="251"/>
      <c r="OCW155" s="251"/>
      <c r="OCX155" s="251"/>
      <c r="OCY155" s="251"/>
      <c r="OCZ155" s="251"/>
      <c r="ODA155" s="251"/>
      <c r="ODB155" s="251"/>
      <c r="ODC155" s="251"/>
      <c r="ODD155" s="251"/>
      <c r="ODE155" s="251"/>
      <c r="ODF155" s="251"/>
      <c r="ODG155" s="251"/>
      <c r="ODH155" s="251"/>
      <c r="ODI155" s="251"/>
      <c r="ODJ155" s="251"/>
      <c r="ODK155" s="251"/>
      <c r="ODL155" s="251"/>
      <c r="ODM155" s="251"/>
      <c r="ODN155" s="251"/>
      <c r="ODO155" s="251"/>
      <c r="ODP155" s="251"/>
      <c r="ODQ155" s="251"/>
      <c r="ODR155" s="251"/>
      <c r="ODS155" s="251"/>
      <c r="ODT155" s="251"/>
      <c r="ODU155" s="251"/>
      <c r="ODV155" s="251"/>
      <c r="ODW155" s="251"/>
      <c r="ODX155" s="251"/>
      <c r="ODY155" s="251"/>
      <c r="ODZ155" s="251"/>
      <c r="OEA155" s="251"/>
      <c r="OEB155" s="251"/>
      <c r="OEC155" s="251"/>
      <c r="OED155" s="251"/>
      <c r="OEE155" s="251"/>
      <c r="OEF155" s="251"/>
      <c r="OEG155" s="251"/>
      <c r="OEH155" s="251"/>
      <c r="OEI155" s="251"/>
      <c r="OEJ155" s="251"/>
      <c r="OEK155" s="251"/>
      <c r="OEL155" s="251"/>
      <c r="OEM155" s="251"/>
      <c r="OEN155" s="251"/>
      <c r="OEO155" s="251"/>
      <c r="OEP155" s="251"/>
      <c r="OEQ155" s="251"/>
      <c r="OER155" s="251"/>
      <c r="OES155" s="251"/>
      <c r="OET155" s="251"/>
      <c r="OEU155" s="251"/>
      <c r="OEV155" s="251"/>
      <c r="OEW155" s="251"/>
      <c r="OEX155" s="251"/>
      <c r="OEY155" s="251"/>
      <c r="OEZ155" s="251"/>
      <c r="OFA155" s="251"/>
      <c r="OFB155" s="251"/>
      <c r="OFC155" s="251"/>
      <c r="OFD155" s="251"/>
      <c r="OFE155" s="251"/>
      <c r="OFF155" s="251"/>
      <c r="OFG155" s="251"/>
      <c r="OFH155" s="251"/>
      <c r="OFI155" s="251"/>
      <c r="OFJ155" s="251"/>
      <c r="OFK155" s="251"/>
      <c r="OFL155" s="251"/>
      <c r="OFM155" s="251"/>
      <c r="OFN155" s="251"/>
      <c r="OFO155" s="251"/>
      <c r="OFP155" s="251"/>
      <c r="OFQ155" s="251"/>
      <c r="OFR155" s="251"/>
      <c r="OFS155" s="251"/>
      <c r="OFT155" s="251"/>
      <c r="OFU155" s="251"/>
      <c r="OFV155" s="251"/>
      <c r="OFW155" s="251"/>
      <c r="OFX155" s="251"/>
      <c r="OFY155" s="251"/>
      <c r="OFZ155" s="251"/>
      <c r="OGA155" s="251"/>
      <c r="OGB155" s="251"/>
      <c r="OGC155" s="251"/>
      <c r="OGD155" s="251"/>
      <c r="OGE155" s="251"/>
      <c r="OGF155" s="251"/>
      <c r="OGG155" s="251"/>
      <c r="OGH155" s="251"/>
      <c r="OGI155" s="251"/>
      <c r="OGJ155" s="251"/>
      <c r="OGK155" s="251"/>
      <c r="OGL155" s="251"/>
      <c r="OGM155" s="251"/>
      <c r="OGN155" s="251"/>
      <c r="OGO155" s="251"/>
      <c r="OGP155" s="251"/>
      <c r="OGQ155" s="251"/>
      <c r="OGR155" s="251"/>
      <c r="OGS155" s="251"/>
      <c r="OGT155" s="251"/>
      <c r="OGU155" s="251"/>
      <c r="OGV155" s="251"/>
      <c r="OGW155" s="251"/>
      <c r="OGX155" s="251"/>
      <c r="OGY155" s="251"/>
      <c r="OGZ155" s="251"/>
      <c r="OHA155" s="251"/>
      <c r="OHB155" s="251"/>
      <c r="OHC155" s="251"/>
      <c r="OHD155" s="251"/>
      <c r="OHE155" s="251"/>
      <c r="OHF155" s="251"/>
      <c r="OHG155" s="251"/>
      <c r="OHH155" s="251"/>
      <c r="OHI155" s="251"/>
      <c r="OHJ155" s="251"/>
      <c r="OHK155" s="251"/>
      <c r="OHL155" s="251"/>
      <c r="OHM155" s="251"/>
      <c r="OHN155" s="251"/>
      <c r="OHO155" s="251"/>
      <c r="OHP155" s="251"/>
      <c r="OHQ155" s="251"/>
      <c r="OHR155" s="251"/>
      <c r="OHS155" s="251"/>
      <c r="OHT155" s="251"/>
      <c r="OHU155" s="251"/>
      <c r="OHV155" s="251"/>
      <c r="OHW155" s="251"/>
      <c r="OHX155" s="251"/>
      <c r="OHY155" s="251"/>
      <c r="OHZ155" s="251"/>
      <c r="OIA155" s="251"/>
      <c r="OIB155" s="251"/>
      <c r="OIC155" s="251"/>
      <c r="OID155" s="251"/>
      <c r="OIE155" s="251"/>
      <c r="OIF155" s="251"/>
      <c r="OIG155" s="251"/>
      <c r="OIH155" s="251"/>
      <c r="OII155" s="251"/>
      <c r="OIJ155" s="251"/>
      <c r="OIK155" s="251"/>
      <c r="OIL155" s="251"/>
      <c r="OIM155" s="251"/>
      <c r="OIN155" s="251"/>
      <c r="OIO155" s="251"/>
      <c r="OIP155" s="251"/>
      <c r="OIQ155" s="251"/>
      <c r="OIR155" s="251"/>
      <c r="OIS155" s="251"/>
      <c r="OIT155" s="251"/>
      <c r="OIU155" s="251"/>
      <c r="OIV155" s="251"/>
      <c r="OIW155" s="251"/>
      <c r="OIX155" s="251"/>
      <c r="OIY155" s="251"/>
      <c r="OIZ155" s="251"/>
      <c r="OJA155" s="251"/>
      <c r="OJB155" s="251"/>
      <c r="OJC155" s="251"/>
      <c r="OJD155" s="251"/>
      <c r="OJE155" s="251"/>
      <c r="OJF155" s="251"/>
      <c r="OJG155" s="251"/>
      <c r="OJH155" s="251"/>
      <c r="OJI155" s="251"/>
      <c r="OJJ155" s="251"/>
      <c r="OJK155" s="251"/>
      <c r="OJL155" s="251"/>
      <c r="OJM155" s="251"/>
      <c r="OJN155" s="251"/>
      <c r="OJO155" s="251"/>
      <c r="OJP155" s="251"/>
      <c r="OJQ155" s="251"/>
      <c r="OJR155" s="251"/>
      <c r="OJS155" s="251"/>
      <c r="OJT155" s="251"/>
      <c r="OJU155" s="251"/>
      <c r="OJV155" s="251"/>
      <c r="OJW155" s="251"/>
      <c r="OJX155" s="251"/>
      <c r="OJY155" s="251"/>
      <c r="OJZ155" s="251"/>
      <c r="OKA155" s="251"/>
      <c r="OKB155" s="251"/>
      <c r="OKC155" s="251"/>
      <c r="OKD155" s="251"/>
      <c r="OKE155" s="251"/>
      <c r="OKF155" s="251"/>
      <c r="OKG155" s="251"/>
      <c r="OKH155" s="251"/>
      <c r="OKI155" s="251"/>
      <c r="OKJ155" s="251"/>
      <c r="OKK155" s="251"/>
      <c r="OKL155" s="251"/>
      <c r="OKM155" s="251"/>
      <c r="OKN155" s="251"/>
      <c r="OKO155" s="251"/>
      <c r="OKP155" s="251"/>
      <c r="OKQ155" s="251"/>
      <c r="OKR155" s="251"/>
      <c r="OKS155" s="251"/>
      <c r="OKT155" s="251"/>
      <c r="OKU155" s="251"/>
      <c r="OKV155" s="251"/>
      <c r="OKW155" s="251"/>
      <c r="OKX155" s="251"/>
      <c r="OKY155" s="251"/>
      <c r="OKZ155" s="251"/>
      <c r="OLA155" s="251"/>
      <c r="OLB155" s="251"/>
      <c r="OLC155" s="251"/>
      <c r="OLD155" s="251"/>
      <c r="OLE155" s="251"/>
      <c r="OLF155" s="251"/>
      <c r="OLG155" s="251"/>
      <c r="OLH155" s="251"/>
      <c r="OLI155" s="251"/>
      <c r="OLJ155" s="251"/>
      <c r="OLK155" s="251"/>
      <c r="OLL155" s="251"/>
      <c r="OLM155" s="251"/>
      <c r="OLN155" s="251"/>
      <c r="OLO155" s="251"/>
      <c r="OLP155" s="251"/>
      <c r="OLQ155" s="251"/>
      <c r="OLR155" s="251"/>
      <c r="OLS155" s="251"/>
      <c r="OLT155" s="251"/>
      <c r="OLU155" s="251"/>
      <c r="OLV155" s="251"/>
      <c r="OLW155" s="251"/>
      <c r="OLX155" s="251"/>
      <c r="OLY155" s="251"/>
      <c r="OLZ155" s="251"/>
      <c r="OMA155" s="251"/>
      <c r="OMB155" s="251"/>
      <c r="OMC155" s="251"/>
      <c r="OMD155" s="251"/>
      <c r="OME155" s="251"/>
      <c r="OMF155" s="251"/>
      <c r="OMG155" s="251"/>
      <c r="OMH155" s="251"/>
      <c r="OMI155" s="251"/>
      <c r="OMJ155" s="251"/>
      <c r="OMK155" s="251"/>
      <c r="OML155" s="251"/>
      <c r="OMM155" s="251"/>
      <c r="OMN155" s="251"/>
      <c r="OMO155" s="251"/>
      <c r="OMP155" s="251"/>
      <c r="OMQ155" s="251"/>
      <c r="OMR155" s="251"/>
      <c r="OMS155" s="251"/>
      <c r="OMT155" s="251"/>
      <c r="OMU155" s="251"/>
      <c r="OMV155" s="251"/>
      <c r="OMW155" s="251"/>
      <c r="OMX155" s="251"/>
      <c r="OMY155" s="251"/>
      <c r="OMZ155" s="251"/>
      <c r="ONA155" s="251"/>
      <c r="ONB155" s="251"/>
      <c r="ONC155" s="251"/>
      <c r="OND155" s="251"/>
      <c r="ONE155" s="251"/>
      <c r="ONF155" s="251"/>
      <c r="ONG155" s="251"/>
      <c r="ONH155" s="251"/>
      <c r="ONI155" s="251"/>
      <c r="ONJ155" s="251"/>
      <c r="ONK155" s="251"/>
      <c r="ONL155" s="251"/>
      <c r="ONM155" s="251"/>
      <c r="ONN155" s="251"/>
      <c r="ONO155" s="251"/>
      <c r="ONP155" s="251"/>
      <c r="ONQ155" s="251"/>
      <c r="ONR155" s="251"/>
      <c r="ONS155" s="251"/>
      <c r="ONT155" s="251"/>
      <c r="ONU155" s="251"/>
      <c r="ONV155" s="251"/>
      <c r="ONW155" s="251"/>
      <c r="ONX155" s="251"/>
      <c r="ONY155" s="251"/>
      <c r="ONZ155" s="251"/>
      <c r="OOA155" s="251"/>
      <c r="OOB155" s="251"/>
      <c r="OOC155" s="251"/>
      <c r="OOD155" s="251"/>
      <c r="OOE155" s="251"/>
      <c r="OOF155" s="251"/>
      <c r="OOG155" s="251"/>
      <c r="OOH155" s="251"/>
      <c r="OOI155" s="251"/>
      <c r="OOJ155" s="251"/>
      <c r="OOK155" s="251"/>
      <c r="OOL155" s="251"/>
      <c r="OOM155" s="251"/>
      <c r="OON155" s="251"/>
      <c r="OOO155" s="251"/>
      <c r="OOP155" s="251"/>
      <c r="OOQ155" s="251"/>
      <c r="OOR155" s="251"/>
      <c r="OOS155" s="251"/>
      <c r="OOT155" s="251"/>
      <c r="OOU155" s="251"/>
      <c r="OOV155" s="251"/>
      <c r="OOW155" s="251"/>
      <c r="OOX155" s="251"/>
      <c r="OOY155" s="251"/>
      <c r="OOZ155" s="251"/>
      <c r="OPA155" s="251"/>
      <c r="OPB155" s="251"/>
      <c r="OPC155" s="251"/>
      <c r="OPD155" s="251"/>
      <c r="OPE155" s="251"/>
      <c r="OPF155" s="251"/>
      <c r="OPG155" s="251"/>
      <c r="OPH155" s="251"/>
      <c r="OPI155" s="251"/>
      <c r="OPJ155" s="251"/>
      <c r="OPK155" s="251"/>
      <c r="OPL155" s="251"/>
      <c r="OPM155" s="251"/>
      <c r="OPN155" s="251"/>
      <c r="OPO155" s="251"/>
      <c r="OPP155" s="251"/>
      <c r="OPQ155" s="251"/>
      <c r="OPR155" s="251"/>
      <c r="OPS155" s="251"/>
      <c r="OPT155" s="251"/>
      <c r="OPU155" s="251"/>
      <c r="OPV155" s="251"/>
      <c r="OPW155" s="251"/>
      <c r="OPX155" s="251"/>
      <c r="OPY155" s="251"/>
      <c r="OPZ155" s="251"/>
      <c r="OQA155" s="251"/>
      <c r="OQB155" s="251"/>
      <c r="OQC155" s="251"/>
      <c r="OQD155" s="251"/>
      <c r="OQE155" s="251"/>
      <c r="OQF155" s="251"/>
      <c r="OQG155" s="251"/>
      <c r="OQH155" s="251"/>
      <c r="OQI155" s="251"/>
      <c r="OQJ155" s="251"/>
      <c r="OQK155" s="251"/>
      <c r="OQL155" s="251"/>
      <c r="OQM155" s="251"/>
      <c r="OQN155" s="251"/>
      <c r="OQO155" s="251"/>
      <c r="OQP155" s="251"/>
      <c r="OQQ155" s="251"/>
      <c r="OQR155" s="251"/>
      <c r="OQS155" s="251"/>
      <c r="OQT155" s="251"/>
      <c r="OQU155" s="251"/>
      <c r="OQV155" s="251"/>
      <c r="OQW155" s="251"/>
      <c r="OQX155" s="251"/>
      <c r="OQY155" s="251"/>
      <c r="OQZ155" s="251"/>
      <c r="ORA155" s="251"/>
      <c r="ORB155" s="251"/>
      <c r="ORC155" s="251"/>
      <c r="ORD155" s="251"/>
      <c r="ORE155" s="251"/>
      <c r="ORF155" s="251"/>
      <c r="ORG155" s="251"/>
      <c r="ORH155" s="251"/>
      <c r="ORI155" s="251"/>
      <c r="ORJ155" s="251"/>
      <c r="ORK155" s="251"/>
      <c r="ORL155" s="251"/>
      <c r="ORM155" s="251"/>
      <c r="ORN155" s="251"/>
      <c r="ORO155" s="251"/>
      <c r="ORP155" s="251"/>
      <c r="ORQ155" s="251"/>
      <c r="ORR155" s="251"/>
      <c r="ORS155" s="251"/>
      <c r="ORT155" s="251"/>
      <c r="ORU155" s="251"/>
      <c r="ORV155" s="251"/>
      <c r="ORW155" s="251"/>
      <c r="ORX155" s="251"/>
      <c r="ORY155" s="251"/>
      <c r="ORZ155" s="251"/>
      <c r="OSA155" s="251"/>
      <c r="OSB155" s="251"/>
      <c r="OSC155" s="251"/>
      <c r="OSD155" s="251"/>
      <c r="OSE155" s="251"/>
      <c r="OSF155" s="251"/>
      <c r="OSG155" s="251"/>
      <c r="OSH155" s="251"/>
      <c r="OSI155" s="251"/>
      <c r="OSJ155" s="251"/>
      <c r="OSK155" s="251"/>
      <c r="OSL155" s="251"/>
      <c r="OSM155" s="251"/>
      <c r="OSN155" s="251"/>
      <c r="OSO155" s="251"/>
      <c r="OSP155" s="251"/>
      <c r="OSQ155" s="251"/>
      <c r="OSR155" s="251"/>
      <c r="OSS155" s="251"/>
      <c r="OST155" s="251"/>
      <c r="OSU155" s="251"/>
      <c r="OSV155" s="251"/>
      <c r="OSW155" s="251"/>
      <c r="OSX155" s="251"/>
      <c r="OSY155" s="251"/>
      <c r="OSZ155" s="251"/>
      <c r="OTA155" s="251"/>
      <c r="OTB155" s="251"/>
      <c r="OTC155" s="251"/>
      <c r="OTD155" s="251"/>
      <c r="OTE155" s="251"/>
      <c r="OTF155" s="251"/>
      <c r="OTG155" s="251"/>
      <c r="OTH155" s="251"/>
      <c r="OTI155" s="251"/>
      <c r="OTJ155" s="251"/>
      <c r="OTK155" s="251"/>
      <c r="OTL155" s="251"/>
      <c r="OTM155" s="251"/>
      <c r="OTN155" s="251"/>
      <c r="OTO155" s="251"/>
      <c r="OTP155" s="251"/>
      <c r="OTQ155" s="251"/>
      <c r="OTR155" s="251"/>
      <c r="OTS155" s="251"/>
      <c r="OTT155" s="251"/>
      <c r="OTU155" s="251"/>
      <c r="OTV155" s="251"/>
      <c r="OTW155" s="251"/>
      <c r="OTX155" s="251"/>
      <c r="OTY155" s="251"/>
      <c r="OTZ155" s="251"/>
      <c r="OUA155" s="251"/>
      <c r="OUB155" s="251"/>
      <c r="OUC155" s="251"/>
      <c r="OUD155" s="251"/>
      <c r="OUE155" s="251"/>
      <c r="OUF155" s="251"/>
      <c r="OUG155" s="251"/>
      <c r="OUH155" s="251"/>
      <c r="OUI155" s="251"/>
      <c r="OUJ155" s="251"/>
      <c r="OUK155" s="251"/>
      <c r="OUL155" s="251"/>
      <c r="OUM155" s="251"/>
      <c r="OUN155" s="251"/>
      <c r="OUO155" s="251"/>
      <c r="OUP155" s="251"/>
      <c r="OUQ155" s="251"/>
      <c r="OUR155" s="251"/>
      <c r="OUS155" s="251"/>
      <c r="OUT155" s="251"/>
      <c r="OUU155" s="251"/>
      <c r="OUV155" s="251"/>
      <c r="OUW155" s="251"/>
      <c r="OUX155" s="251"/>
      <c r="OUY155" s="251"/>
      <c r="OUZ155" s="251"/>
      <c r="OVA155" s="251"/>
      <c r="OVB155" s="251"/>
      <c r="OVC155" s="251"/>
      <c r="OVD155" s="251"/>
      <c r="OVE155" s="251"/>
      <c r="OVF155" s="251"/>
      <c r="OVG155" s="251"/>
      <c r="OVH155" s="251"/>
      <c r="OVI155" s="251"/>
      <c r="OVJ155" s="251"/>
      <c r="OVK155" s="251"/>
      <c r="OVL155" s="251"/>
      <c r="OVM155" s="251"/>
      <c r="OVN155" s="251"/>
      <c r="OVO155" s="251"/>
      <c r="OVP155" s="251"/>
      <c r="OVQ155" s="251"/>
      <c r="OVR155" s="251"/>
      <c r="OVS155" s="251"/>
      <c r="OVT155" s="251"/>
      <c r="OVU155" s="251"/>
      <c r="OVV155" s="251"/>
      <c r="OVW155" s="251"/>
      <c r="OVX155" s="251"/>
      <c r="OVY155" s="251"/>
      <c r="OVZ155" s="251"/>
      <c r="OWA155" s="251"/>
      <c r="OWB155" s="251"/>
      <c r="OWC155" s="251"/>
      <c r="OWD155" s="251"/>
      <c r="OWE155" s="251"/>
      <c r="OWF155" s="251"/>
      <c r="OWG155" s="251"/>
      <c r="OWH155" s="251"/>
      <c r="OWI155" s="251"/>
      <c r="OWJ155" s="251"/>
      <c r="OWK155" s="251"/>
      <c r="OWL155" s="251"/>
      <c r="OWM155" s="251"/>
      <c r="OWN155" s="251"/>
      <c r="OWO155" s="251"/>
      <c r="OWP155" s="251"/>
      <c r="OWQ155" s="251"/>
      <c r="OWR155" s="251"/>
      <c r="OWS155" s="251"/>
      <c r="OWT155" s="251"/>
      <c r="OWU155" s="251"/>
      <c r="OWV155" s="251"/>
      <c r="OWW155" s="251"/>
      <c r="OWX155" s="251"/>
      <c r="OWY155" s="251"/>
      <c r="OWZ155" s="251"/>
      <c r="OXA155" s="251"/>
      <c r="OXB155" s="251"/>
      <c r="OXC155" s="251"/>
      <c r="OXD155" s="251"/>
      <c r="OXE155" s="251"/>
      <c r="OXF155" s="251"/>
      <c r="OXG155" s="251"/>
      <c r="OXH155" s="251"/>
      <c r="OXI155" s="251"/>
      <c r="OXJ155" s="251"/>
      <c r="OXK155" s="251"/>
      <c r="OXL155" s="251"/>
      <c r="OXM155" s="251"/>
      <c r="OXN155" s="251"/>
      <c r="OXO155" s="251"/>
      <c r="OXP155" s="251"/>
      <c r="OXQ155" s="251"/>
      <c r="OXR155" s="251"/>
      <c r="OXS155" s="251"/>
      <c r="OXT155" s="251"/>
      <c r="OXU155" s="251"/>
      <c r="OXV155" s="251"/>
      <c r="OXW155" s="251"/>
      <c r="OXX155" s="251"/>
      <c r="OXY155" s="251"/>
      <c r="OXZ155" s="251"/>
      <c r="OYA155" s="251"/>
      <c r="OYB155" s="251"/>
      <c r="OYC155" s="251"/>
      <c r="OYD155" s="251"/>
      <c r="OYE155" s="251"/>
      <c r="OYF155" s="251"/>
      <c r="OYG155" s="251"/>
      <c r="OYH155" s="251"/>
      <c r="OYI155" s="251"/>
      <c r="OYJ155" s="251"/>
      <c r="OYK155" s="251"/>
      <c r="OYL155" s="251"/>
      <c r="OYM155" s="251"/>
      <c r="OYN155" s="251"/>
      <c r="OYO155" s="251"/>
      <c r="OYP155" s="251"/>
      <c r="OYQ155" s="251"/>
      <c r="OYR155" s="251"/>
      <c r="OYS155" s="251"/>
      <c r="OYT155" s="251"/>
      <c r="OYU155" s="251"/>
      <c r="OYV155" s="251"/>
      <c r="OYW155" s="251"/>
      <c r="OYX155" s="251"/>
      <c r="OYY155" s="251"/>
      <c r="OYZ155" s="251"/>
      <c r="OZA155" s="251"/>
      <c r="OZB155" s="251"/>
      <c r="OZC155" s="251"/>
      <c r="OZD155" s="251"/>
      <c r="OZE155" s="251"/>
      <c r="OZF155" s="251"/>
      <c r="OZG155" s="251"/>
      <c r="OZH155" s="251"/>
      <c r="OZI155" s="251"/>
      <c r="OZJ155" s="251"/>
      <c r="OZK155" s="251"/>
      <c r="OZL155" s="251"/>
      <c r="OZM155" s="251"/>
      <c r="OZN155" s="251"/>
      <c r="OZO155" s="251"/>
      <c r="OZP155" s="251"/>
      <c r="OZQ155" s="251"/>
      <c r="OZR155" s="251"/>
      <c r="OZS155" s="251"/>
      <c r="OZT155" s="251"/>
      <c r="OZU155" s="251"/>
      <c r="OZV155" s="251"/>
      <c r="OZW155" s="251"/>
      <c r="OZX155" s="251"/>
      <c r="OZY155" s="251"/>
      <c r="OZZ155" s="251"/>
      <c r="PAA155" s="251"/>
      <c r="PAB155" s="251"/>
      <c r="PAC155" s="251"/>
      <c r="PAD155" s="251"/>
      <c r="PAE155" s="251"/>
      <c r="PAF155" s="251"/>
      <c r="PAG155" s="251"/>
      <c r="PAH155" s="251"/>
      <c r="PAI155" s="251"/>
      <c r="PAJ155" s="251"/>
      <c r="PAK155" s="251"/>
      <c r="PAL155" s="251"/>
      <c r="PAM155" s="251"/>
      <c r="PAN155" s="251"/>
      <c r="PAO155" s="251"/>
      <c r="PAP155" s="251"/>
      <c r="PAQ155" s="251"/>
      <c r="PAR155" s="251"/>
      <c r="PAS155" s="251"/>
      <c r="PAT155" s="251"/>
      <c r="PAU155" s="251"/>
      <c r="PAV155" s="251"/>
      <c r="PAW155" s="251"/>
      <c r="PAX155" s="251"/>
      <c r="PAY155" s="251"/>
      <c r="PAZ155" s="251"/>
      <c r="PBA155" s="251"/>
      <c r="PBB155" s="251"/>
      <c r="PBC155" s="251"/>
      <c r="PBD155" s="251"/>
      <c r="PBE155" s="251"/>
      <c r="PBF155" s="251"/>
      <c r="PBG155" s="251"/>
      <c r="PBH155" s="251"/>
      <c r="PBI155" s="251"/>
      <c r="PBJ155" s="251"/>
      <c r="PBK155" s="251"/>
      <c r="PBL155" s="251"/>
      <c r="PBM155" s="251"/>
      <c r="PBN155" s="251"/>
      <c r="PBO155" s="251"/>
      <c r="PBP155" s="251"/>
      <c r="PBQ155" s="251"/>
      <c r="PBR155" s="251"/>
      <c r="PBS155" s="251"/>
      <c r="PBT155" s="251"/>
      <c r="PBU155" s="251"/>
      <c r="PBV155" s="251"/>
      <c r="PBW155" s="251"/>
      <c r="PBX155" s="251"/>
      <c r="PBY155" s="251"/>
      <c r="PBZ155" s="251"/>
      <c r="PCA155" s="251"/>
      <c r="PCB155" s="251"/>
      <c r="PCC155" s="251"/>
      <c r="PCD155" s="251"/>
      <c r="PCE155" s="251"/>
      <c r="PCF155" s="251"/>
      <c r="PCG155" s="251"/>
      <c r="PCH155" s="251"/>
      <c r="PCI155" s="251"/>
      <c r="PCJ155" s="251"/>
      <c r="PCK155" s="251"/>
      <c r="PCL155" s="251"/>
      <c r="PCM155" s="251"/>
      <c r="PCN155" s="251"/>
      <c r="PCO155" s="251"/>
      <c r="PCP155" s="251"/>
      <c r="PCQ155" s="251"/>
      <c r="PCR155" s="251"/>
      <c r="PCS155" s="251"/>
      <c r="PCT155" s="251"/>
      <c r="PCU155" s="251"/>
      <c r="PCV155" s="251"/>
      <c r="PCW155" s="251"/>
      <c r="PCX155" s="251"/>
      <c r="PCY155" s="251"/>
      <c r="PCZ155" s="251"/>
      <c r="PDA155" s="251"/>
      <c r="PDB155" s="251"/>
      <c r="PDC155" s="251"/>
      <c r="PDD155" s="251"/>
      <c r="PDE155" s="251"/>
      <c r="PDF155" s="251"/>
      <c r="PDG155" s="251"/>
      <c r="PDH155" s="251"/>
      <c r="PDI155" s="251"/>
      <c r="PDJ155" s="251"/>
      <c r="PDK155" s="251"/>
      <c r="PDL155" s="251"/>
      <c r="PDM155" s="251"/>
      <c r="PDN155" s="251"/>
      <c r="PDO155" s="251"/>
      <c r="PDP155" s="251"/>
      <c r="PDQ155" s="251"/>
      <c r="PDR155" s="251"/>
      <c r="PDS155" s="251"/>
      <c r="PDT155" s="251"/>
      <c r="PDU155" s="251"/>
      <c r="PDV155" s="251"/>
      <c r="PDW155" s="251"/>
      <c r="PDX155" s="251"/>
      <c r="PDY155" s="251"/>
      <c r="PDZ155" s="251"/>
      <c r="PEA155" s="251"/>
      <c r="PEB155" s="251"/>
      <c r="PEC155" s="251"/>
      <c r="PED155" s="251"/>
      <c r="PEE155" s="251"/>
      <c r="PEF155" s="251"/>
      <c r="PEG155" s="251"/>
      <c r="PEH155" s="251"/>
      <c r="PEI155" s="251"/>
      <c r="PEJ155" s="251"/>
      <c r="PEK155" s="251"/>
      <c r="PEL155" s="251"/>
      <c r="PEM155" s="251"/>
      <c r="PEN155" s="251"/>
      <c r="PEO155" s="251"/>
      <c r="PEP155" s="251"/>
      <c r="PEQ155" s="251"/>
      <c r="PER155" s="251"/>
      <c r="PES155" s="251"/>
      <c r="PET155" s="251"/>
      <c r="PEU155" s="251"/>
      <c r="PEV155" s="251"/>
      <c r="PEW155" s="251"/>
      <c r="PEX155" s="251"/>
      <c r="PEY155" s="251"/>
      <c r="PEZ155" s="251"/>
      <c r="PFA155" s="251"/>
      <c r="PFB155" s="251"/>
      <c r="PFC155" s="251"/>
      <c r="PFD155" s="251"/>
      <c r="PFE155" s="251"/>
      <c r="PFF155" s="251"/>
      <c r="PFG155" s="251"/>
      <c r="PFH155" s="251"/>
      <c r="PFI155" s="251"/>
      <c r="PFJ155" s="251"/>
      <c r="PFK155" s="251"/>
      <c r="PFL155" s="251"/>
      <c r="PFM155" s="251"/>
      <c r="PFN155" s="251"/>
      <c r="PFO155" s="251"/>
      <c r="PFP155" s="251"/>
      <c r="PFQ155" s="251"/>
      <c r="PFR155" s="251"/>
      <c r="PFS155" s="251"/>
      <c r="PFT155" s="251"/>
      <c r="PFU155" s="251"/>
      <c r="PFV155" s="251"/>
      <c r="PFW155" s="251"/>
      <c r="PFX155" s="251"/>
      <c r="PFY155" s="251"/>
      <c r="PFZ155" s="251"/>
      <c r="PGA155" s="251"/>
      <c r="PGB155" s="251"/>
      <c r="PGC155" s="251"/>
      <c r="PGD155" s="251"/>
      <c r="PGE155" s="251"/>
      <c r="PGF155" s="251"/>
      <c r="PGG155" s="251"/>
      <c r="PGH155" s="251"/>
      <c r="PGI155" s="251"/>
      <c r="PGJ155" s="251"/>
      <c r="PGK155" s="251"/>
      <c r="PGL155" s="251"/>
      <c r="PGM155" s="251"/>
      <c r="PGN155" s="251"/>
      <c r="PGO155" s="251"/>
      <c r="PGP155" s="251"/>
      <c r="PGQ155" s="251"/>
      <c r="PGR155" s="251"/>
      <c r="PGS155" s="251"/>
      <c r="PGT155" s="251"/>
      <c r="PGU155" s="251"/>
      <c r="PGV155" s="251"/>
      <c r="PGW155" s="251"/>
      <c r="PGX155" s="251"/>
      <c r="PGY155" s="251"/>
      <c r="PGZ155" s="251"/>
      <c r="PHA155" s="251"/>
      <c r="PHB155" s="251"/>
      <c r="PHC155" s="251"/>
      <c r="PHD155" s="251"/>
      <c r="PHE155" s="251"/>
      <c r="PHF155" s="251"/>
      <c r="PHG155" s="251"/>
      <c r="PHH155" s="251"/>
      <c r="PHI155" s="251"/>
      <c r="PHJ155" s="251"/>
      <c r="PHK155" s="251"/>
      <c r="PHL155" s="251"/>
      <c r="PHM155" s="251"/>
      <c r="PHN155" s="251"/>
      <c r="PHO155" s="251"/>
      <c r="PHP155" s="251"/>
      <c r="PHQ155" s="251"/>
      <c r="PHR155" s="251"/>
      <c r="PHS155" s="251"/>
      <c r="PHT155" s="251"/>
      <c r="PHU155" s="251"/>
      <c r="PHV155" s="251"/>
      <c r="PHW155" s="251"/>
      <c r="PHX155" s="251"/>
      <c r="PHY155" s="251"/>
      <c r="PHZ155" s="251"/>
      <c r="PIA155" s="251"/>
      <c r="PIB155" s="251"/>
      <c r="PIC155" s="251"/>
      <c r="PID155" s="251"/>
      <c r="PIE155" s="251"/>
      <c r="PIF155" s="251"/>
      <c r="PIG155" s="251"/>
      <c r="PIH155" s="251"/>
      <c r="PII155" s="251"/>
      <c r="PIJ155" s="251"/>
      <c r="PIK155" s="251"/>
      <c r="PIL155" s="251"/>
      <c r="PIM155" s="251"/>
      <c r="PIN155" s="251"/>
      <c r="PIO155" s="251"/>
      <c r="PIP155" s="251"/>
      <c r="PIQ155" s="251"/>
      <c r="PIR155" s="251"/>
      <c r="PIS155" s="251"/>
      <c r="PIT155" s="251"/>
      <c r="PIU155" s="251"/>
      <c r="PIV155" s="251"/>
      <c r="PIW155" s="251"/>
      <c r="PIX155" s="251"/>
      <c r="PIY155" s="251"/>
      <c r="PIZ155" s="251"/>
      <c r="PJA155" s="251"/>
      <c r="PJB155" s="251"/>
      <c r="PJC155" s="251"/>
      <c r="PJD155" s="251"/>
      <c r="PJE155" s="251"/>
      <c r="PJF155" s="251"/>
      <c r="PJG155" s="251"/>
      <c r="PJH155" s="251"/>
      <c r="PJI155" s="251"/>
      <c r="PJJ155" s="251"/>
      <c r="PJK155" s="251"/>
      <c r="PJL155" s="251"/>
      <c r="PJM155" s="251"/>
      <c r="PJN155" s="251"/>
      <c r="PJO155" s="251"/>
      <c r="PJP155" s="251"/>
      <c r="PJQ155" s="251"/>
      <c r="PJR155" s="251"/>
      <c r="PJS155" s="251"/>
      <c r="PJT155" s="251"/>
      <c r="PJU155" s="251"/>
      <c r="PJV155" s="251"/>
      <c r="PJW155" s="251"/>
      <c r="PJX155" s="251"/>
      <c r="PJY155" s="251"/>
      <c r="PJZ155" s="251"/>
      <c r="PKA155" s="251"/>
      <c r="PKB155" s="251"/>
      <c r="PKC155" s="251"/>
      <c r="PKD155" s="251"/>
      <c r="PKE155" s="251"/>
      <c r="PKF155" s="251"/>
      <c r="PKG155" s="251"/>
      <c r="PKH155" s="251"/>
      <c r="PKI155" s="251"/>
      <c r="PKJ155" s="251"/>
      <c r="PKK155" s="251"/>
      <c r="PKL155" s="251"/>
      <c r="PKM155" s="251"/>
      <c r="PKN155" s="251"/>
      <c r="PKO155" s="251"/>
      <c r="PKP155" s="251"/>
      <c r="PKQ155" s="251"/>
      <c r="PKR155" s="251"/>
      <c r="PKS155" s="251"/>
      <c r="PKT155" s="251"/>
      <c r="PKU155" s="251"/>
      <c r="PKV155" s="251"/>
      <c r="PKW155" s="251"/>
      <c r="PKX155" s="251"/>
      <c r="PKY155" s="251"/>
      <c r="PKZ155" s="251"/>
      <c r="PLA155" s="251"/>
      <c r="PLB155" s="251"/>
      <c r="PLC155" s="251"/>
      <c r="PLD155" s="251"/>
      <c r="PLE155" s="251"/>
      <c r="PLF155" s="251"/>
      <c r="PLG155" s="251"/>
      <c r="PLH155" s="251"/>
      <c r="PLI155" s="251"/>
      <c r="PLJ155" s="251"/>
      <c r="PLK155" s="251"/>
      <c r="PLL155" s="251"/>
      <c r="PLM155" s="251"/>
      <c r="PLN155" s="251"/>
      <c r="PLO155" s="251"/>
      <c r="PLP155" s="251"/>
      <c r="PLQ155" s="251"/>
      <c r="PLR155" s="251"/>
      <c r="PLS155" s="251"/>
      <c r="PLT155" s="251"/>
      <c r="PLU155" s="251"/>
      <c r="PLV155" s="251"/>
      <c r="PLW155" s="251"/>
      <c r="PLX155" s="251"/>
      <c r="PLY155" s="251"/>
      <c r="PLZ155" s="251"/>
      <c r="PMA155" s="251"/>
      <c r="PMB155" s="251"/>
      <c r="PMC155" s="251"/>
      <c r="PMD155" s="251"/>
      <c r="PME155" s="251"/>
      <c r="PMF155" s="251"/>
      <c r="PMG155" s="251"/>
      <c r="PMH155" s="251"/>
      <c r="PMI155" s="251"/>
      <c r="PMJ155" s="251"/>
      <c r="PMK155" s="251"/>
      <c r="PML155" s="251"/>
      <c r="PMM155" s="251"/>
      <c r="PMN155" s="251"/>
      <c r="PMO155" s="251"/>
      <c r="PMP155" s="251"/>
      <c r="PMQ155" s="251"/>
      <c r="PMR155" s="251"/>
      <c r="PMS155" s="251"/>
      <c r="PMT155" s="251"/>
      <c r="PMU155" s="251"/>
      <c r="PMV155" s="251"/>
      <c r="PMW155" s="251"/>
      <c r="PMX155" s="251"/>
      <c r="PMY155" s="251"/>
      <c r="PMZ155" s="251"/>
      <c r="PNA155" s="251"/>
      <c r="PNB155" s="251"/>
      <c r="PNC155" s="251"/>
      <c r="PND155" s="251"/>
      <c r="PNE155" s="251"/>
      <c r="PNF155" s="251"/>
      <c r="PNG155" s="251"/>
      <c r="PNH155" s="251"/>
      <c r="PNI155" s="251"/>
      <c r="PNJ155" s="251"/>
      <c r="PNK155" s="251"/>
      <c r="PNL155" s="251"/>
      <c r="PNM155" s="251"/>
      <c r="PNN155" s="251"/>
      <c r="PNO155" s="251"/>
      <c r="PNP155" s="251"/>
      <c r="PNQ155" s="251"/>
      <c r="PNR155" s="251"/>
      <c r="PNS155" s="251"/>
      <c r="PNT155" s="251"/>
      <c r="PNU155" s="251"/>
      <c r="PNV155" s="251"/>
      <c r="PNW155" s="251"/>
      <c r="PNX155" s="251"/>
      <c r="PNY155" s="251"/>
      <c r="PNZ155" s="251"/>
      <c r="POA155" s="251"/>
      <c r="POB155" s="251"/>
      <c r="POC155" s="251"/>
      <c r="POD155" s="251"/>
      <c r="POE155" s="251"/>
      <c r="POF155" s="251"/>
      <c r="POG155" s="251"/>
      <c r="POH155" s="251"/>
      <c r="POI155" s="251"/>
      <c r="POJ155" s="251"/>
      <c r="POK155" s="251"/>
      <c r="POL155" s="251"/>
      <c r="POM155" s="251"/>
      <c r="PON155" s="251"/>
      <c r="POO155" s="251"/>
      <c r="POP155" s="251"/>
      <c r="POQ155" s="251"/>
      <c r="POR155" s="251"/>
      <c r="POS155" s="251"/>
      <c r="POT155" s="251"/>
      <c r="POU155" s="251"/>
      <c r="POV155" s="251"/>
      <c r="POW155" s="251"/>
      <c r="POX155" s="251"/>
      <c r="POY155" s="251"/>
      <c r="POZ155" s="251"/>
      <c r="PPA155" s="251"/>
      <c r="PPB155" s="251"/>
      <c r="PPC155" s="251"/>
      <c r="PPD155" s="251"/>
      <c r="PPE155" s="251"/>
      <c r="PPF155" s="251"/>
      <c r="PPG155" s="251"/>
      <c r="PPH155" s="251"/>
      <c r="PPI155" s="251"/>
      <c r="PPJ155" s="251"/>
      <c r="PPK155" s="251"/>
      <c r="PPL155" s="251"/>
      <c r="PPM155" s="251"/>
      <c r="PPN155" s="251"/>
      <c r="PPO155" s="251"/>
      <c r="PPP155" s="251"/>
      <c r="PPQ155" s="251"/>
      <c r="PPR155" s="251"/>
      <c r="PPS155" s="251"/>
      <c r="PPT155" s="251"/>
      <c r="PPU155" s="251"/>
      <c r="PPV155" s="251"/>
      <c r="PPW155" s="251"/>
      <c r="PPX155" s="251"/>
      <c r="PPY155" s="251"/>
      <c r="PPZ155" s="251"/>
      <c r="PQA155" s="251"/>
      <c r="PQB155" s="251"/>
      <c r="PQC155" s="251"/>
      <c r="PQD155" s="251"/>
      <c r="PQE155" s="251"/>
      <c r="PQF155" s="251"/>
      <c r="PQG155" s="251"/>
      <c r="PQH155" s="251"/>
      <c r="PQI155" s="251"/>
      <c r="PQJ155" s="251"/>
      <c r="PQK155" s="251"/>
      <c r="PQL155" s="251"/>
      <c r="PQM155" s="251"/>
      <c r="PQN155" s="251"/>
      <c r="PQO155" s="251"/>
      <c r="PQP155" s="251"/>
      <c r="PQQ155" s="251"/>
      <c r="PQR155" s="251"/>
      <c r="PQS155" s="251"/>
      <c r="PQT155" s="251"/>
      <c r="PQU155" s="251"/>
      <c r="PQV155" s="251"/>
      <c r="PQW155" s="251"/>
      <c r="PQX155" s="251"/>
      <c r="PQY155" s="251"/>
      <c r="PQZ155" s="251"/>
      <c r="PRA155" s="251"/>
      <c r="PRB155" s="251"/>
      <c r="PRC155" s="251"/>
      <c r="PRD155" s="251"/>
      <c r="PRE155" s="251"/>
      <c r="PRF155" s="251"/>
      <c r="PRG155" s="251"/>
      <c r="PRH155" s="251"/>
      <c r="PRI155" s="251"/>
      <c r="PRJ155" s="251"/>
      <c r="PRK155" s="251"/>
      <c r="PRL155" s="251"/>
      <c r="PRM155" s="251"/>
      <c r="PRN155" s="251"/>
      <c r="PRO155" s="251"/>
      <c r="PRP155" s="251"/>
      <c r="PRQ155" s="251"/>
      <c r="PRR155" s="251"/>
      <c r="PRS155" s="251"/>
      <c r="PRT155" s="251"/>
      <c r="PRU155" s="251"/>
      <c r="PRV155" s="251"/>
      <c r="PRW155" s="251"/>
      <c r="PRX155" s="251"/>
      <c r="PRY155" s="251"/>
      <c r="PRZ155" s="251"/>
      <c r="PSA155" s="251"/>
      <c r="PSB155" s="251"/>
      <c r="PSC155" s="251"/>
      <c r="PSD155" s="251"/>
      <c r="PSE155" s="251"/>
      <c r="PSF155" s="251"/>
      <c r="PSG155" s="251"/>
      <c r="PSH155" s="251"/>
      <c r="PSI155" s="251"/>
      <c r="PSJ155" s="251"/>
      <c r="PSK155" s="251"/>
      <c r="PSL155" s="251"/>
      <c r="PSM155" s="251"/>
      <c r="PSN155" s="251"/>
      <c r="PSO155" s="251"/>
      <c r="PSP155" s="251"/>
      <c r="PSQ155" s="251"/>
      <c r="PSR155" s="251"/>
      <c r="PSS155" s="251"/>
      <c r="PST155" s="251"/>
      <c r="PSU155" s="251"/>
      <c r="PSV155" s="251"/>
      <c r="PSW155" s="251"/>
      <c r="PSX155" s="251"/>
      <c r="PSY155" s="251"/>
      <c r="PSZ155" s="251"/>
      <c r="PTA155" s="251"/>
      <c r="PTB155" s="251"/>
      <c r="PTC155" s="251"/>
      <c r="PTD155" s="251"/>
      <c r="PTE155" s="251"/>
      <c r="PTF155" s="251"/>
      <c r="PTG155" s="251"/>
      <c r="PTH155" s="251"/>
      <c r="PTI155" s="251"/>
      <c r="PTJ155" s="251"/>
      <c r="PTK155" s="251"/>
      <c r="PTL155" s="251"/>
      <c r="PTM155" s="251"/>
      <c r="PTN155" s="251"/>
      <c r="PTO155" s="251"/>
      <c r="PTP155" s="251"/>
      <c r="PTQ155" s="251"/>
      <c r="PTR155" s="251"/>
      <c r="PTS155" s="251"/>
      <c r="PTT155" s="251"/>
      <c r="PTU155" s="251"/>
      <c r="PTV155" s="251"/>
      <c r="PTW155" s="251"/>
      <c r="PTX155" s="251"/>
      <c r="PTY155" s="251"/>
      <c r="PTZ155" s="251"/>
      <c r="PUA155" s="251"/>
      <c r="PUB155" s="251"/>
      <c r="PUC155" s="251"/>
      <c r="PUD155" s="251"/>
      <c r="PUE155" s="251"/>
      <c r="PUF155" s="251"/>
      <c r="PUG155" s="251"/>
      <c r="PUH155" s="251"/>
      <c r="PUI155" s="251"/>
      <c r="PUJ155" s="251"/>
      <c r="PUK155" s="251"/>
      <c r="PUL155" s="251"/>
      <c r="PUM155" s="251"/>
      <c r="PUN155" s="251"/>
      <c r="PUO155" s="251"/>
      <c r="PUP155" s="251"/>
      <c r="PUQ155" s="251"/>
      <c r="PUR155" s="251"/>
      <c r="PUS155" s="251"/>
      <c r="PUT155" s="251"/>
      <c r="PUU155" s="251"/>
      <c r="PUV155" s="251"/>
      <c r="PUW155" s="251"/>
      <c r="PUX155" s="251"/>
      <c r="PUY155" s="251"/>
      <c r="PUZ155" s="251"/>
      <c r="PVA155" s="251"/>
      <c r="PVB155" s="251"/>
      <c r="PVC155" s="251"/>
      <c r="PVD155" s="251"/>
      <c r="PVE155" s="251"/>
      <c r="PVF155" s="251"/>
      <c r="PVG155" s="251"/>
      <c r="PVH155" s="251"/>
      <c r="PVI155" s="251"/>
      <c r="PVJ155" s="251"/>
      <c r="PVK155" s="251"/>
      <c r="PVL155" s="251"/>
      <c r="PVM155" s="251"/>
      <c r="PVN155" s="251"/>
      <c r="PVO155" s="251"/>
      <c r="PVP155" s="251"/>
      <c r="PVQ155" s="251"/>
      <c r="PVR155" s="251"/>
      <c r="PVS155" s="251"/>
      <c r="PVT155" s="251"/>
      <c r="PVU155" s="251"/>
      <c r="PVV155" s="251"/>
      <c r="PVW155" s="251"/>
      <c r="PVX155" s="251"/>
      <c r="PVY155" s="251"/>
      <c r="PVZ155" s="251"/>
      <c r="PWA155" s="251"/>
      <c r="PWB155" s="251"/>
      <c r="PWC155" s="251"/>
      <c r="PWD155" s="251"/>
      <c r="PWE155" s="251"/>
      <c r="PWF155" s="251"/>
      <c r="PWG155" s="251"/>
      <c r="PWH155" s="251"/>
      <c r="PWI155" s="251"/>
      <c r="PWJ155" s="251"/>
      <c r="PWK155" s="251"/>
      <c r="PWL155" s="251"/>
      <c r="PWM155" s="251"/>
      <c r="PWN155" s="251"/>
      <c r="PWO155" s="251"/>
      <c r="PWP155" s="251"/>
      <c r="PWQ155" s="251"/>
      <c r="PWR155" s="251"/>
      <c r="PWS155" s="251"/>
      <c r="PWT155" s="251"/>
      <c r="PWU155" s="251"/>
      <c r="PWV155" s="251"/>
      <c r="PWW155" s="251"/>
      <c r="PWX155" s="251"/>
      <c r="PWY155" s="251"/>
      <c r="PWZ155" s="251"/>
      <c r="PXA155" s="251"/>
      <c r="PXB155" s="251"/>
      <c r="PXC155" s="251"/>
      <c r="PXD155" s="251"/>
      <c r="PXE155" s="251"/>
      <c r="PXF155" s="251"/>
      <c r="PXG155" s="251"/>
      <c r="PXH155" s="251"/>
      <c r="PXI155" s="251"/>
      <c r="PXJ155" s="251"/>
      <c r="PXK155" s="251"/>
      <c r="PXL155" s="251"/>
      <c r="PXM155" s="251"/>
      <c r="PXN155" s="251"/>
      <c r="PXO155" s="251"/>
      <c r="PXP155" s="251"/>
      <c r="PXQ155" s="251"/>
      <c r="PXR155" s="251"/>
      <c r="PXS155" s="251"/>
      <c r="PXT155" s="251"/>
      <c r="PXU155" s="251"/>
      <c r="PXV155" s="251"/>
      <c r="PXW155" s="251"/>
      <c r="PXX155" s="251"/>
      <c r="PXY155" s="251"/>
      <c r="PXZ155" s="251"/>
      <c r="PYA155" s="251"/>
      <c r="PYB155" s="251"/>
      <c r="PYC155" s="251"/>
      <c r="PYD155" s="251"/>
      <c r="PYE155" s="251"/>
      <c r="PYF155" s="251"/>
      <c r="PYG155" s="251"/>
      <c r="PYH155" s="251"/>
      <c r="PYI155" s="251"/>
      <c r="PYJ155" s="251"/>
      <c r="PYK155" s="251"/>
      <c r="PYL155" s="251"/>
      <c r="PYM155" s="251"/>
      <c r="PYN155" s="251"/>
      <c r="PYO155" s="251"/>
      <c r="PYP155" s="251"/>
      <c r="PYQ155" s="251"/>
      <c r="PYR155" s="251"/>
      <c r="PYS155" s="251"/>
      <c r="PYT155" s="251"/>
      <c r="PYU155" s="251"/>
      <c r="PYV155" s="251"/>
      <c r="PYW155" s="251"/>
      <c r="PYX155" s="251"/>
      <c r="PYY155" s="251"/>
      <c r="PYZ155" s="251"/>
      <c r="PZA155" s="251"/>
      <c r="PZB155" s="251"/>
      <c r="PZC155" s="251"/>
      <c r="PZD155" s="251"/>
      <c r="PZE155" s="251"/>
      <c r="PZF155" s="251"/>
      <c r="PZG155" s="251"/>
      <c r="PZH155" s="251"/>
      <c r="PZI155" s="251"/>
      <c r="PZJ155" s="251"/>
      <c r="PZK155" s="251"/>
      <c r="PZL155" s="251"/>
      <c r="PZM155" s="251"/>
      <c r="PZN155" s="251"/>
      <c r="PZO155" s="251"/>
      <c r="PZP155" s="251"/>
      <c r="PZQ155" s="251"/>
      <c r="PZR155" s="251"/>
      <c r="PZS155" s="251"/>
      <c r="PZT155" s="251"/>
      <c r="PZU155" s="251"/>
      <c r="PZV155" s="251"/>
      <c r="PZW155" s="251"/>
      <c r="PZX155" s="251"/>
      <c r="PZY155" s="251"/>
      <c r="PZZ155" s="251"/>
      <c r="QAA155" s="251"/>
      <c r="QAB155" s="251"/>
      <c r="QAC155" s="251"/>
      <c r="QAD155" s="251"/>
      <c r="QAE155" s="251"/>
      <c r="QAF155" s="251"/>
      <c r="QAG155" s="251"/>
      <c r="QAH155" s="251"/>
      <c r="QAI155" s="251"/>
      <c r="QAJ155" s="251"/>
      <c r="QAK155" s="251"/>
      <c r="QAL155" s="251"/>
      <c r="QAM155" s="251"/>
      <c r="QAN155" s="251"/>
      <c r="QAO155" s="251"/>
      <c r="QAP155" s="251"/>
      <c r="QAQ155" s="251"/>
      <c r="QAR155" s="251"/>
      <c r="QAS155" s="251"/>
      <c r="QAT155" s="251"/>
      <c r="QAU155" s="251"/>
      <c r="QAV155" s="251"/>
      <c r="QAW155" s="251"/>
      <c r="QAX155" s="251"/>
      <c r="QAY155" s="251"/>
      <c r="QAZ155" s="251"/>
      <c r="QBA155" s="251"/>
      <c r="QBB155" s="251"/>
      <c r="QBC155" s="251"/>
      <c r="QBD155" s="251"/>
      <c r="QBE155" s="251"/>
      <c r="QBF155" s="251"/>
      <c r="QBG155" s="251"/>
      <c r="QBH155" s="251"/>
      <c r="QBI155" s="251"/>
      <c r="QBJ155" s="251"/>
      <c r="QBK155" s="251"/>
      <c r="QBL155" s="251"/>
      <c r="QBM155" s="251"/>
      <c r="QBN155" s="251"/>
      <c r="QBO155" s="251"/>
      <c r="QBP155" s="251"/>
      <c r="QBQ155" s="251"/>
      <c r="QBR155" s="251"/>
      <c r="QBS155" s="251"/>
      <c r="QBT155" s="251"/>
      <c r="QBU155" s="251"/>
      <c r="QBV155" s="251"/>
      <c r="QBW155" s="251"/>
      <c r="QBX155" s="251"/>
      <c r="QBY155" s="251"/>
      <c r="QBZ155" s="251"/>
      <c r="QCA155" s="251"/>
      <c r="QCB155" s="251"/>
      <c r="QCC155" s="251"/>
      <c r="QCD155" s="251"/>
      <c r="QCE155" s="251"/>
      <c r="QCF155" s="251"/>
      <c r="QCG155" s="251"/>
      <c r="QCH155" s="251"/>
      <c r="QCI155" s="251"/>
      <c r="QCJ155" s="251"/>
      <c r="QCK155" s="251"/>
      <c r="QCL155" s="251"/>
      <c r="QCM155" s="251"/>
      <c r="QCN155" s="251"/>
      <c r="QCO155" s="251"/>
      <c r="QCP155" s="251"/>
      <c r="QCQ155" s="251"/>
      <c r="QCR155" s="251"/>
      <c r="QCS155" s="251"/>
      <c r="QCT155" s="251"/>
      <c r="QCU155" s="251"/>
      <c r="QCV155" s="251"/>
      <c r="QCW155" s="251"/>
      <c r="QCX155" s="251"/>
      <c r="QCY155" s="251"/>
      <c r="QCZ155" s="251"/>
      <c r="QDA155" s="251"/>
      <c r="QDB155" s="251"/>
      <c r="QDC155" s="251"/>
      <c r="QDD155" s="251"/>
      <c r="QDE155" s="251"/>
      <c r="QDF155" s="251"/>
      <c r="QDG155" s="251"/>
      <c r="QDH155" s="251"/>
      <c r="QDI155" s="251"/>
      <c r="QDJ155" s="251"/>
      <c r="QDK155" s="251"/>
      <c r="QDL155" s="251"/>
      <c r="QDM155" s="251"/>
      <c r="QDN155" s="251"/>
      <c r="QDO155" s="251"/>
      <c r="QDP155" s="251"/>
      <c r="QDQ155" s="251"/>
      <c r="QDR155" s="251"/>
      <c r="QDS155" s="251"/>
      <c r="QDT155" s="251"/>
      <c r="QDU155" s="251"/>
      <c r="QDV155" s="251"/>
      <c r="QDW155" s="251"/>
      <c r="QDX155" s="251"/>
      <c r="QDY155" s="251"/>
      <c r="QDZ155" s="251"/>
      <c r="QEA155" s="251"/>
      <c r="QEB155" s="251"/>
      <c r="QEC155" s="251"/>
      <c r="QED155" s="251"/>
      <c r="QEE155" s="251"/>
      <c r="QEF155" s="251"/>
      <c r="QEG155" s="251"/>
      <c r="QEH155" s="251"/>
      <c r="QEI155" s="251"/>
      <c r="QEJ155" s="251"/>
      <c r="QEK155" s="251"/>
      <c r="QEL155" s="251"/>
      <c r="QEM155" s="251"/>
      <c r="QEN155" s="251"/>
      <c r="QEO155" s="251"/>
      <c r="QEP155" s="251"/>
      <c r="QEQ155" s="251"/>
      <c r="QER155" s="251"/>
      <c r="QES155" s="251"/>
      <c r="QET155" s="251"/>
      <c r="QEU155" s="251"/>
      <c r="QEV155" s="251"/>
      <c r="QEW155" s="251"/>
      <c r="QEX155" s="251"/>
      <c r="QEY155" s="251"/>
      <c r="QEZ155" s="251"/>
      <c r="QFA155" s="251"/>
      <c r="QFB155" s="251"/>
      <c r="QFC155" s="251"/>
      <c r="QFD155" s="251"/>
      <c r="QFE155" s="251"/>
      <c r="QFF155" s="251"/>
      <c r="QFG155" s="251"/>
      <c r="QFH155" s="251"/>
      <c r="QFI155" s="251"/>
      <c r="QFJ155" s="251"/>
      <c r="QFK155" s="251"/>
      <c r="QFL155" s="251"/>
      <c r="QFM155" s="251"/>
      <c r="QFN155" s="251"/>
      <c r="QFO155" s="251"/>
      <c r="QFP155" s="251"/>
      <c r="QFQ155" s="251"/>
      <c r="QFR155" s="251"/>
      <c r="QFS155" s="251"/>
      <c r="QFT155" s="251"/>
      <c r="QFU155" s="251"/>
      <c r="QFV155" s="251"/>
      <c r="QFW155" s="251"/>
      <c r="QFX155" s="251"/>
      <c r="QFY155" s="251"/>
      <c r="QFZ155" s="251"/>
      <c r="QGA155" s="251"/>
      <c r="QGB155" s="251"/>
      <c r="QGC155" s="251"/>
      <c r="QGD155" s="251"/>
      <c r="QGE155" s="251"/>
      <c r="QGF155" s="251"/>
      <c r="QGG155" s="251"/>
      <c r="QGH155" s="251"/>
      <c r="QGI155" s="251"/>
      <c r="QGJ155" s="251"/>
      <c r="QGK155" s="251"/>
      <c r="QGL155" s="251"/>
      <c r="QGM155" s="251"/>
      <c r="QGN155" s="251"/>
      <c r="QGO155" s="251"/>
      <c r="QGP155" s="251"/>
      <c r="QGQ155" s="251"/>
      <c r="QGR155" s="251"/>
      <c r="QGS155" s="251"/>
      <c r="QGT155" s="251"/>
      <c r="QGU155" s="251"/>
      <c r="QGV155" s="251"/>
      <c r="QGW155" s="251"/>
      <c r="QGX155" s="251"/>
      <c r="QGY155" s="251"/>
      <c r="QGZ155" s="251"/>
      <c r="QHA155" s="251"/>
      <c r="QHB155" s="251"/>
      <c r="QHC155" s="251"/>
      <c r="QHD155" s="251"/>
      <c r="QHE155" s="251"/>
      <c r="QHF155" s="251"/>
      <c r="QHG155" s="251"/>
      <c r="QHH155" s="251"/>
      <c r="QHI155" s="251"/>
      <c r="QHJ155" s="251"/>
      <c r="QHK155" s="251"/>
      <c r="QHL155" s="251"/>
      <c r="QHM155" s="251"/>
      <c r="QHN155" s="251"/>
      <c r="QHO155" s="251"/>
      <c r="QHP155" s="251"/>
      <c r="QHQ155" s="251"/>
      <c r="QHR155" s="251"/>
      <c r="QHS155" s="251"/>
      <c r="QHT155" s="251"/>
      <c r="QHU155" s="251"/>
      <c r="QHV155" s="251"/>
      <c r="QHW155" s="251"/>
      <c r="QHX155" s="251"/>
      <c r="QHY155" s="251"/>
      <c r="QHZ155" s="251"/>
      <c r="QIA155" s="251"/>
      <c r="QIB155" s="251"/>
      <c r="QIC155" s="251"/>
      <c r="QID155" s="251"/>
      <c r="QIE155" s="251"/>
      <c r="QIF155" s="251"/>
      <c r="QIG155" s="251"/>
      <c r="QIH155" s="251"/>
      <c r="QII155" s="251"/>
      <c r="QIJ155" s="251"/>
      <c r="QIK155" s="251"/>
      <c r="QIL155" s="251"/>
      <c r="QIM155" s="251"/>
      <c r="QIN155" s="251"/>
      <c r="QIO155" s="251"/>
      <c r="QIP155" s="251"/>
      <c r="QIQ155" s="251"/>
      <c r="QIR155" s="251"/>
      <c r="QIS155" s="251"/>
      <c r="QIT155" s="251"/>
      <c r="QIU155" s="251"/>
      <c r="QIV155" s="251"/>
      <c r="QIW155" s="251"/>
      <c r="QIX155" s="251"/>
      <c r="QIY155" s="251"/>
      <c r="QIZ155" s="251"/>
      <c r="QJA155" s="251"/>
      <c r="QJB155" s="251"/>
      <c r="QJC155" s="251"/>
      <c r="QJD155" s="251"/>
      <c r="QJE155" s="251"/>
      <c r="QJF155" s="251"/>
      <c r="QJG155" s="251"/>
      <c r="QJH155" s="251"/>
      <c r="QJI155" s="251"/>
      <c r="QJJ155" s="251"/>
      <c r="QJK155" s="251"/>
      <c r="QJL155" s="251"/>
      <c r="QJM155" s="251"/>
      <c r="QJN155" s="251"/>
      <c r="QJO155" s="251"/>
      <c r="QJP155" s="251"/>
      <c r="QJQ155" s="251"/>
      <c r="QJR155" s="251"/>
      <c r="QJS155" s="251"/>
      <c r="QJT155" s="251"/>
      <c r="QJU155" s="251"/>
      <c r="QJV155" s="251"/>
      <c r="QJW155" s="251"/>
      <c r="QJX155" s="251"/>
      <c r="QJY155" s="251"/>
      <c r="QJZ155" s="251"/>
      <c r="QKA155" s="251"/>
      <c r="QKB155" s="251"/>
      <c r="QKC155" s="251"/>
      <c r="QKD155" s="251"/>
      <c r="QKE155" s="251"/>
      <c r="QKF155" s="251"/>
      <c r="QKG155" s="251"/>
      <c r="QKH155" s="251"/>
      <c r="QKI155" s="251"/>
      <c r="QKJ155" s="251"/>
      <c r="QKK155" s="251"/>
      <c r="QKL155" s="251"/>
      <c r="QKM155" s="251"/>
      <c r="QKN155" s="251"/>
      <c r="QKO155" s="251"/>
      <c r="QKP155" s="251"/>
      <c r="QKQ155" s="251"/>
      <c r="QKR155" s="251"/>
      <c r="QKS155" s="251"/>
      <c r="QKT155" s="251"/>
      <c r="QKU155" s="251"/>
      <c r="QKV155" s="251"/>
      <c r="QKW155" s="251"/>
      <c r="QKX155" s="251"/>
      <c r="QKY155" s="251"/>
      <c r="QKZ155" s="251"/>
      <c r="QLA155" s="251"/>
      <c r="QLB155" s="251"/>
      <c r="QLC155" s="251"/>
      <c r="QLD155" s="251"/>
      <c r="QLE155" s="251"/>
      <c r="QLF155" s="251"/>
      <c r="QLG155" s="251"/>
      <c r="QLH155" s="251"/>
      <c r="QLI155" s="251"/>
      <c r="QLJ155" s="251"/>
      <c r="QLK155" s="251"/>
      <c r="QLL155" s="251"/>
      <c r="QLM155" s="251"/>
      <c r="QLN155" s="251"/>
      <c r="QLO155" s="251"/>
      <c r="QLP155" s="251"/>
      <c r="QLQ155" s="251"/>
      <c r="QLR155" s="251"/>
      <c r="QLS155" s="251"/>
      <c r="QLT155" s="251"/>
      <c r="QLU155" s="251"/>
      <c r="QLV155" s="251"/>
      <c r="QLW155" s="251"/>
      <c r="QLX155" s="251"/>
      <c r="QLY155" s="251"/>
      <c r="QLZ155" s="251"/>
      <c r="QMA155" s="251"/>
      <c r="QMB155" s="251"/>
      <c r="QMC155" s="251"/>
      <c r="QMD155" s="251"/>
      <c r="QME155" s="251"/>
      <c r="QMF155" s="251"/>
      <c r="QMG155" s="251"/>
      <c r="QMH155" s="251"/>
      <c r="QMI155" s="251"/>
      <c r="QMJ155" s="251"/>
      <c r="QMK155" s="251"/>
      <c r="QML155" s="251"/>
      <c r="QMM155" s="251"/>
      <c r="QMN155" s="251"/>
      <c r="QMO155" s="251"/>
      <c r="QMP155" s="251"/>
      <c r="QMQ155" s="251"/>
      <c r="QMR155" s="251"/>
      <c r="QMS155" s="251"/>
      <c r="QMT155" s="251"/>
      <c r="QMU155" s="251"/>
      <c r="QMV155" s="251"/>
      <c r="QMW155" s="251"/>
      <c r="QMX155" s="251"/>
      <c r="QMY155" s="251"/>
      <c r="QMZ155" s="251"/>
      <c r="QNA155" s="251"/>
      <c r="QNB155" s="251"/>
      <c r="QNC155" s="251"/>
      <c r="QND155" s="251"/>
      <c r="QNE155" s="251"/>
      <c r="QNF155" s="251"/>
      <c r="QNG155" s="251"/>
      <c r="QNH155" s="251"/>
      <c r="QNI155" s="251"/>
      <c r="QNJ155" s="251"/>
      <c r="QNK155" s="251"/>
      <c r="QNL155" s="251"/>
      <c r="QNM155" s="251"/>
      <c r="QNN155" s="251"/>
      <c r="QNO155" s="251"/>
      <c r="QNP155" s="251"/>
      <c r="QNQ155" s="251"/>
      <c r="QNR155" s="251"/>
      <c r="QNS155" s="251"/>
      <c r="QNT155" s="251"/>
      <c r="QNU155" s="251"/>
      <c r="QNV155" s="251"/>
      <c r="QNW155" s="251"/>
      <c r="QNX155" s="251"/>
      <c r="QNY155" s="251"/>
      <c r="QNZ155" s="251"/>
      <c r="QOA155" s="251"/>
      <c r="QOB155" s="251"/>
      <c r="QOC155" s="251"/>
      <c r="QOD155" s="251"/>
      <c r="QOE155" s="251"/>
      <c r="QOF155" s="251"/>
      <c r="QOG155" s="251"/>
      <c r="QOH155" s="251"/>
      <c r="QOI155" s="251"/>
      <c r="QOJ155" s="251"/>
      <c r="QOK155" s="251"/>
      <c r="QOL155" s="251"/>
      <c r="QOM155" s="251"/>
      <c r="QON155" s="251"/>
      <c r="QOO155" s="251"/>
      <c r="QOP155" s="251"/>
      <c r="QOQ155" s="251"/>
      <c r="QOR155" s="251"/>
      <c r="QOS155" s="251"/>
      <c r="QOT155" s="251"/>
      <c r="QOU155" s="251"/>
      <c r="QOV155" s="251"/>
      <c r="QOW155" s="251"/>
      <c r="QOX155" s="251"/>
      <c r="QOY155" s="251"/>
      <c r="QOZ155" s="251"/>
      <c r="QPA155" s="251"/>
      <c r="QPB155" s="251"/>
      <c r="QPC155" s="251"/>
      <c r="QPD155" s="251"/>
      <c r="QPE155" s="251"/>
      <c r="QPF155" s="251"/>
      <c r="QPG155" s="251"/>
      <c r="QPH155" s="251"/>
      <c r="QPI155" s="251"/>
      <c r="QPJ155" s="251"/>
      <c r="QPK155" s="251"/>
      <c r="QPL155" s="251"/>
      <c r="QPM155" s="251"/>
      <c r="QPN155" s="251"/>
      <c r="QPO155" s="251"/>
      <c r="QPP155" s="251"/>
      <c r="QPQ155" s="251"/>
      <c r="QPR155" s="251"/>
      <c r="QPS155" s="251"/>
      <c r="QPT155" s="251"/>
      <c r="QPU155" s="251"/>
      <c r="QPV155" s="251"/>
      <c r="QPW155" s="251"/>
      <c r="QPX155" s="251"/>
      <c r="QPY155" s="251"/>
      <c r="QPZ155" s="251"/>
      <c r="QQA155" s="251"/>
      <c r="QQB155" s="251"/>
      <c r="QQC155" s="251"/>
      <c r="QQD155" s="251"/>
      <c r="QQE155" s="251"/>
      <c r="QQF155" s="251"/>
      <c r="QQG155" s="251"/>
      <c r="QQH155" s="251"/>
      <c r="QQI155" s="251"/>
      <c r="QQJ155" s="251"/>
      <c r="QQK155" s="251"/>
      <c r="QQL155" s="251"/>
      <c r="QQM155" s="251"/>
      <c r="QQN155" s="251"/>
      <c r="QQO155" s="251"/>
      <c r="QQP155" s="251"/>
      <c r="QQQ155" s="251"/>
      <c r="QQR155" s="251"/>
      <c r="QQS155" s="251"/>
      <c r="QQT155" s="251"/>
      <c r="QQU155" s="251"/>
      <c r="QQV155" s="251"/>
      <c r="QQW155" s="251"/>
      <c r="QQX155" s="251"/>
      <c r="QQY155" s="251"/>
      <c r="QQZ155" s="251"/>
      <c r="QRA155" s="251"/>
      <c r="QRB155" s="251"/>
      <c r="QRC155" s="251"/>
      <c r="QRD155" s="251"/>
      <c r="QRE155" s="251"/>
      <c r="QRF155" s="251"/>
      <c r="QRG155" s="251"/>
      <c r="QRH155" s="251"/>
      <c r="QRI155" s="251"/>
      <c r="QRJ155" s="251"/>
      <c r="QRK155" s="251"/>
      <c r="QRL155" s="251"/>
      <c r="QRM155" s="251"/>
      <c r="QRN155" s="251"/>
      <c r="QRO155" s="251"/>
      <c r="QRP155" s="251"/>
      <c r="QRQ155" s="251"/>
      <c r="QRR155" s="251"/>
      <c r="QRS155" s="251"/>
      <c r="QRT155" s="251"/>
      <c r="QRU155" s="251"/>
      <c r="QRV155" s="251"/>
      <c r="QRW155" s="251"/>
      <c r="QRX155" s="251"/>
      <c r="QRY155" s="251"/>
      <c r="QRZ155" s="251"/>
      <c r="QSA155" s="251"/>
      <c r="QSB155" s="251"/>
      <c r="QSC155" s="251"/>
      <c r="QSD155" s="251"/>
      <c r="QSE155" s="251"/>
      <c r="QSF155" s="251"/>
      <c r="QSG155" s="251"/>
      <c r="QSH155" s="251"/>
      <c r="QSI155" s="251"/>
      <c r="QSJ155" s="251"/>
      <c r="QSK155" s="251"/>
      <c r="QSL155" s="251"/>
      <c r="QSM155" s="251"/>
      <c r="QSN155" s="251"/>
      <c r="QSO155" s="251"/>
      <c r="QSP155" s="251"/>
      <c r="QSQ155" s="251"/>
      <c r="QSR155" s="251"/>
      <c r="QSS155" s="251"/>
      <c r="QST155" s="251"/>
      <c r="QSU155" s="251"/>
      <c r="QSV155" s="251"/>
      <c r="QSW155" s="251"/>
      <c r="QSX155" s="251"/>
      <c r="QSY155" s="251"/>
      <c r="QSZ155" s="251"/>
      <c r="QTA155" s="251"/>
      <c r="QTB155" s="251"/>
      <c r="QTC155" s="251"/>
      <c r="QTD155" s="251"/>
      <c r="QTE155" s="251"/>
      <c r="QTF155" s="251"/>
      <c r="QTG155" s="251"/>
      <c r="QTH155" s="251"/>
      <c r="QTI155" s="251"/>
      <c r="QTJ155" s="251"/>
      <c r="QTK155" s="251"/>
      <c r="QTL155" s="251"/>
      <c r="QTM155" s="251"/>
      <c r="QTN155" s="251"/>
      <c r="QTO155" s="251"/>
      <c r="QTP155" s="251"/>
      <c r="QTQ155" s="251"/>
      <c r="QTR155" s="251"/>
      <c r="QTS155" s="251"/>
      <c r="QTT155" s="251"/>
      <c r="QTU155" s="251"/>
      <c r="QTV155" s="251"/>
      <c r="QTW155" s="251"/>
      <c r="QTX155" s="251"/>
      <c r="QTY155" s="251"/>
      <c r="QTZ155" s="251"/>
      <c r="QUA155" s="251"/>
      <c r="QUB155" s="251"/>
      <c r="QUC155" s="251"/>
      <c r="QUD155" s="251"/>
      <c r="QUE155" s="251"/>
      <c r="QUF155" s="251"/>
      <c r="QUG155" s="251"/>
      <c r="QUH155" s="251"/>
      <c r="QUI155" s="251"/>
      <c r="QUJ155" s="251"/>
      <c r="QUK155" s="251"/>
      <c r="QUL155" s="251"/>
      <c r="QUM155" s="251"/>
      <c r="QUN155" s="251"/>
      <c r="QUO155" s="251"/>
      <c r="QUP155" s="251"/>
      <c r="QUQ155" s="251"/>
      <c r="QUR155" s="251"/>
      <c r="QUS155" s="251"/>
      <c r="QUT155" s="251"/>
      <c r="QUU155" s="251"/>
      <c r="QUV155" s="251"/>
      <c r="QUW155" s="251"/>
      <c r="QUX155" s="251"/>
      <c r="QUY155" s="251"/>
      <c r="QUZ155" s="251"/>
      <c r="QVA155" s="251"/>
      <c r="QVB155" s="251"/>
      <c r="QVC155" s="251"/>
      <c r="QVD155" s="251"/>
      <c r="QVE155" s="251"/>
      <c r="QVF155" s="251"/>
      <c r="QVG155" s="251"/>
      <c r="QVH155" s="251"/>
      <c r="QVI155" s="251"/>
      <c r="QVJ155" s="251"/>
      <c r="QVK155" s="251"/>
      <c r="QVL155" s="251"/>
      <c r="QVM155" s="251"/>
      <c r="QVN155" s="251"/>
      <c r="QVO155" s="251"/>
      <c r="QVP155" s="251"/>
      <c r="QVQ155" s="251"/>
      <c r="QVR155" s="251"/>
      <c r="QVS155" s="251"/>
      <c r="QVT155" s="251"/>
      <c r="QVU155" s="251"/>
      <c r="QVV155" s="251"/>
      <c r="QVW155" s="251"/>
      <c r="QVX155" s="251"/>
      <c r="QVY155" s="251"/>
      <c r="QVZ155" s="251"/>
      <c r="QWA155" s="251"/>
      <c r="QWB155" s="251"/>
      <c r="QWC155" s="251"/>
      <c r="QWD155" s="251"/>
      <c r="QWE155" s="251"/>
      <c r="QWF155" s="251"/>
      <c r="QWG155" s="251"/>
      <c r="QWH155" s="251"/>
      <c r="QWI155" s="251"/>
      <c r="QWJ155" s="251"/>
      <c r="QWK155" s="251"/>
      <c r="QWL155" s="251"/>
      <c r="QWM155" s="251"/>
      <c r="QWN155" s="251"/>
      <c r="QWO155" s="251"/>
      <c r="QWP155" s="251"/>
      <c r="QWQ155" s="251"/>
      <c r="QWR155" s="251"/>
      <c r="QWS155" s="251"/>
      <c r="QWT155" s="251"/>
      <c r="QWU155" s="251"/>
      <c r="QWV155" s="251"/>
      <c r="QWW155" s="251"/>
      <c r="QWX155" s="251"/>
      <c r="QWY155" s="251"/>
      <c r="QWZ155" s="251"/>
      <c r="QXA155" s="251"/>
      <c r="QXB155" s="251"/>
      <c r="QXC155" s="251"/>
      <c r="QXD155" s="251"/>
      <c r="QXE155" s="251"/>
      <c r="QXF155" s="251"/>
      <c r="QXG155" s="251"/>
      <c r="QXH155" s="251"/>
      <c r="QXI155" s="251"/>
      <c r="QXJ155" s="251"/>
      <c r="QXK155" s="251"/>
      <c r="QXL155" s="251"/>
      <c r="QXM155" s="251"/>
      <c r="QXN155" s="251"/>
      <c r="QXO155" s="251"/>
      <c r="QXP155" s="251"/>
      <c r="QXQ155" s="251"/>
      <c r="QXR155" s="251"/>
      <c r="QXS155" s="251"/>
      <c r="QXT155" s="251"/>
      <c r="QXU155" s="251"/>
      <c r="QXV155" s="251"/>
      <c r="QXW155" s="251"/>
      <c r="QXX155" s="251"/>
      <c r="QXY155" s="251"/>
      <c r="QXZ155" s="251"/>
      <c r="QYA155" s="251"/>
      <c r="QYB155" s="251"/>
      <c r="QYC155" s="251"/>
      <c r="QYD155" s="251"/>
      <c r="QYE155" s="251"/>
      <c r="QYF155" s="251"/>
      <c r="QYG155" s="251"/>
      <c r="QYH155" s="251"/>
      <c r="QYI155" s="251"/>
      <c r="QYJ155" s="251"/>
      <c r="QYK155" s="251"/>
      <c r="QYL155" s="251"/>
      <c r="QYM155" s="251"/>
      <c r="QYN155" s="251"/>
      <c r="QYO155" s="251"/>
      <c r="QYP155" s="251"/>
      <c r="QYQ155" s="251"/>
      <c r="QYR155" s="251"/>
      <c r="QYS155" s="251"/>
      <c r="QYT155" s="251"/>
      <c r="QYU155" s="251"/>
      <c r="QYV155" s="251"/>
      <c r="QYW155" s="251"/>
      <c r="QYX155" s="251"/>
      <c r="QYY155" s="251"/>
      <c r="QYZ155" s="251"/>
      <c r="QZA155" s="251"/>
      <c r="QZB155" s="251"/>
      <c r="QZC155" s="251"/>
      <c r="QZD155" s="251"/>
      <c r="QZE155" s="251"/>
      <c r="QZF155" s="251"/>
      <c r="QZG155" s="251"/>
      <c r="QZH155" s="251"/>
      <c r="QZI155" s="251"/>
      <c r="QZJ155" s="251"/>
      <c r="QZK155" s="251"/>
      <c r="QZL155" s="251"/>
      <c r="QZM155" s="251"/>
      <c r="QZN155" s="251"/>
      <c r="QZO155" s="251"/>
      <c r="QZP155" s="251"/>
      <c r="QZQ155" s="251"/>
      <c r="QZR155" s="251"/>
      <c r="QZS155" s="251"/>
      <c r="QZT155" s="251"/>
      <c r="QZU155" s="251"/>
      <c r="QZV155" s="251"/>
      <c r="QZW155" s="251"/>
      <c r="QZX155" s="251"/>
      <c r="QZY155" s="251"/>
      <c r="QZZ155" s="251"/>
      <c r="RAA155" s="251"/>
      <c r="RAB155" s="251"/>
      <c r="RAC155" s="251"/>
      <c r="RAD155" s="251"/>
      <c r="RAE155" s="251"/>
      <c r="RAF155" s="251"/>
      <c r="RAG155" s="251"/>
      <c r="RAH155" s="251"/>
      <c r="RAI155" s="251"/>
      <c r="RAJ155" s="251"/>
      <c r="RAK155" s="251"/>
      <c r="RAL155" s="251"/>
      <c r="RAM155" s="251"/>
      <c r="RAN155" s="251"/>
      <c r="RAO155" s="251"/>
      <c r="RAP155" s="251"/>
      <c r="RAQ155" s="251"/>
      <c r="RAR155" s="251"/>
      <c r="RAS155" s="251"/>
      <c r="RAT155" s="251"/>
      <c r="RAU155" s="251"/>
      <c r="RAV155" s="251"/>
      <c r="RAW155" s="251"/>
      <c r="RAX155" s="251"/>
      <c r="RAY155" s="251"/>
      <c r="RAZ155" s="251"/>
      <c r="RBA155" s="251"/>
      <c r="RBB155" s="251"/>
      <c r="RBC155" s="251"/>
      <c r="RBD155" s="251"/>
      <c r="RBE155" s="251"/>
      <c r="RBF155" s="251"/>
      <c r="RBG155" s="251"/>
      <c r="RBH155" s="251"/>
      <c r="RBI155" s="251"/>
      <c r="RBJ155" s="251"/>
      <c r="RBK155" s="251"/>
      <c r="RBL155" s="251"/>
      <c r="RBM155" s="251"/>
      <c r="RBN155" s="251"/>
      <c r="RBO155" s="251"/>
      <c r="RBP155" s="251"/>
      <c r="RBQ155" s="251"/>
      <c r="RBR155" s="251"/>
      <c r="RBS155" s="251"/>
      <c r="RBT155" s="251"/>
      <c r="RBU155" s="251"/>
      <c r="RBV155" s="251"/>
      <c r="RBW155" s="251"/>
      <c r="RBX155" s="251"/>
      <c r="RBY155" s="251"/>
      <c r="RBZ155" s="251"/>
      <c r="RCA155" s="251"/>
      <c r="RCB155" s="251"/>
      <c r="RCC155" s="251"/>
      <c r="RCD155" s="251"/>
      <c r="RCE155" s="251"/>
      <c r="RCF155" s="251"/>
      <c r="RCG155" s="251"/>
      <c r="RCH155" s="251"/>
      <c r="RCI155" s="251"/>
      <c r="RCJ155" s="251"/>
      <c r="RCK155" s="251"/>
      <c r="RCL155" s="251"/>
      <c r="RCM155" s="251"/>
      <c r="RCN155" s="251"/>
      <c r="RCO155" s="251"/>
      <c r="RCP155" s="251"/>
      <c r="RCQ155" s="251"/>
      <c r="RCR155" s="251"/>
      <c r="RCS155" s="251"/>
      <c r="RCT155" s="251"/>
      <c r="RCU155" s="251"/>
      <c r="RCV155" s="251"/>
      <c r="RCW155" s="251"/>
      <c r="RCX155" s="251"/>
      <c r="RCY155" s="251"/>
      <c r="RCZ155" s="251"/>
      <c r="RDA155" s="251"/>
      <c r="RDB155" s="251"/>
      <c r="RDC155" s="251"/>
      <c r="RDD155" s="251"/>
      <c r="RDE155" s="251"/>
      <c r="RDF155" s="251"/>
      <c r="RDG155" s="251"/>
      <c r="RDH155" s="251"/>
      <c r="RDI155" s="251"/>
      <c r="RDJ155" s="251"/>
      <c r="RDK155" s="251"/>
      <c r="RDL155" s="251"/>
      <c r="RDM155" s="251"/>
      <c r="RDN155" s="251"/>
      <c r="RDO155" s="251"/>
      <c r="RDP155" s="251"/>
      <c r="RDQ155" s="251"/>
      <c r="RDR155" s="251"/>
      <c r="RDS155" s="251"/>
      <c r="RDT155" s="251"/>
      <c r="RDU155" s="251"/>
      <c r="RDV155" s="251"/>
      <c r="RDW155" s="251"/>
      <c r="RDX155" s="251"/>
      <c r="RDY155" s="251"/>
      <c r="RDZ155" s="251"/>
      <c r="REA155" s="251"/>
      <c r="REB155" s="251"/>
      <c r="REC155" s="251"/>
      <c r="RED155" s="251"/>
      <c r="REE155" s="251"/>
      <c r="REF155" s="251"/>
      <c r="REG155" s="251"/>
      <c r="REH155" s="251"/>
      <c r="REI155" s="251"/>
      <c r="REJ155" s="251"/>
      <c r="REK155" s="251"/>
      <c r="REL155" s="251"/>
      <c r="REM155" s="251"/>
      <c r="REN155" s="251"/>
      <c r="REO155" s="251"/>
      <c r="REP155" s="251"/>
      <c r="REQ155" s="251"/>
      <c r="RER155" s="251"/>
      <c r="RES155" s="251"/>
      <c r="RET155" s="251"/>
      <c r="REU155" s="251"/>
      <c r="REV155" s="251"/>
      <c r="REW155" s="251"/>
      <c r="REX155" s="251"/>
      <c r="REY155" s="251"/>
      <c r="REZ155" s="251"/>
      <c r="RFA155" s="251"/>
      <c r="RFB155" s="251"/>
      <c r="RFC155" s="251"/>
      <c r="RFD155" s="251"/>
      <c r="RFE155" s="251"/>
      <c r="RFF155" s="251"/>
      <c r="RFG155" s="251"/>
      <c r="RFH155" s="251"/>
      <c r="RFI155" s="251"/>
      <c r="RFJ155" s="251"/>
      <c r="RFK155" s="251"/>
      <c r="RFL155" s="251"/>
      <c r="RFM155" s="251"/>
      <c r="RFN155" s="251"/>
      <c r="RFO155" s="251"/>
      <c r="RFP155" s="251"/>
      <c r="RFQ155" s="251"/>
      <c r="RFR155" s="251"/>
      <c r="RFS155" s="251"/>
      <c r="RFT155" s="251"/>
      <c r="RFU155" s="251"/>
      <c r="RFV155" s="251"/>
      <c r="RFW155" s="251"/>
      <c r="RFX155" s="251"/>
      <c r="RFY155" s="251"/>
      <c r="RFZ155" s="251"/>
      <c r="RGA155" s="251"/>
      <c r="RGB155" s="251"/>
      <c r="RGC155" s="251"/>
      <c r="RGD155" s="251"/>
      <c r="RGE155" s="251"/>
      <c r="RGF155" s="251"/>
      <c r="RGG155" s="251"/>
      <c r="RGH155" s="251"/>
      <c r="RGI155" s="251"/>
      <c r="RGJ155" s="251"/>
      <c r="RGK155" s="251"/>
      <c r="RGL155" s="251"/>
      <c r="RGM155" s="251"/>
      <c r="RGN155" s="251"/>
      <c r="RGO155" s="251"/>
      <c r="RGP155" s="251"/>
      <c r="RGQ155" s="251"/>
      <c r="RGR155" s="251"/>
      <c r="RGS155" s="251"/>
      <c r="RGT155" s="251"/>
      <c r="RGU155" s="251"/>
      <c r="RGV155" s="251"/>
      <c r="RGW155" s="251"/>
      <c r="RGX155" s="251"/>
      <c r="RGY155" s="251"/>
      <c r="RGZ155" s="251"/>
      <c r="RHA155" s="251"/>
      <c r="RHB155" s="251"/>
      <c r="RHC155" s="251"/>
      <c r="RHD155" s="251"/>
      <c r="RHE155" s="251"/>
      <c r="RHF155" s="251"/>
      <c r="RHG155" s="251"/>
      <c r="RHH155" s="251"/>
      <c r="RHI155" s="251"/>
      <c r="RHJ155" s="251"/>
      <c r="RHK155" s="251"/>
      <c r="RHL155" s="251"/>
      <c r="RHM155" s="251"/>
      <c r="RHN155" s="251"/>
      <c r="RHO155" s="251"/>
      <c r="RHP155" s="251"/>
      <c r="RHQ155" s="251"/>
      <c r="RHR155" s="251"/>
      <c r="RHS155" s="251"/>
      <c r="RHT155" s="251"/>
      <c r="RHU155" s="251"/>
      <c r="RHV155" s="251"/>
      <c r="RHW155" s="251"/>
      <c r="RHX155" s="251"/>
      <c r="RHY155" s="251"/>
      <c r="RHZ155" s="251"/>
      <c r="RIA155" s="251"/>
      <c r="RIB155" s="251"/>
      <c r="RIC155" s="251"/>
      <c r="RID155" s="251"/>
      <c r="RIE155" s="251"/>
      <c r="RIF155" s="251"/>
      <c r="RIG155" s="251"/>
      <c r="RIH155" s="251"/>
      <c r="RII155" s="251"/>
      <c r="RIJ155" s="251"/>
      <c r="RIK155" s="251"/>
      <c r="RIL155" s="251"/>
      <c r="RIM155" s="251"/>
      <c r="RIN155" s="251"/>
      <c r="RIO155" s="251"/>
      <c r="RIP155" s="251"/>
      <c r="RIQ155" s="251"/>
      <c r="RIR155" s="251"/>
      <c r="RIS155" s="251"/>
      <c r="RIT155" s="251"/>
      <c r="RIU155" s="251"/>
      <c r="RIV155" s="251"/>
      <c r="RIW155" s="251"/>
      <c r="RIX155" s="251"/>
      <c r="RIY155" s="251"/>
      <c r="RIZ155" s="251"/>
      <c r="RJA155" s="251"/>
      <c r="RJB155" s="251"/>
      <c r="RJC155" s="251"/>
      <c r="RJD155" s="251"/>
      <c r="RJE155" s="251"/>
      <c r="RJF155" s="251"/>
      <c r="RJG155" s="251"/>
      <c r="RJH155" s="251"/>
      <c r="RJI155" s="251"/>
      <c r="RJJ155" s="251"/>
      <c r="RJK155" s="251"/>
      <c r="RJL155" s="251"/>
      <c r="RJM155" s="251"/>
      <c r="RJN155" s="251"/>
      <c r="RJO155" s="251"/>
      <c r="RJP155" s="251"/>
      <c r="RJQ155" s="251"/>
      <c r="RJR155" s="251"/>
      <c r="RJS155" s="251"/>
      <c r="RJT155" s="251"/>
      <c r="RJU155" s="251"/>
      <c r="RJV155" s="251"/>
      <c r="RJW155" s="251"/>
      <c r="RJX155" s="251"/>
      <c r="RJY155" s="251"/>
      <c r="RJZ155" s="251"/>
      <c r="RKA155" s="251"/>
      <c r="RKB155" s="251"/>
      <c r="RKC155" s="251"/>
      <c r="RKD155" s="251"/>
      <c r="RKE155" s="251"/>
      <c r="RKF155" s="251"/>
      <c r="RKG155" s="251"/>
      <c r="RKH155" s="251"/>
      <c r="RKI155" s="251"/>
      <c r="RKJ155" s="251"/>
      <c r="RKK155" s="251"/>
      <c r="RKL155" s="251"/>
      <c r="RKM155" s="251"/>
      <c r="RKN155" s="251"/>
      <c r="RKO155" s="251"/>
      <c r="RKP155" s="251"/>
      <c r="RKQ155" s="251"/>
      <c r="RKR155" s="251"/>
      <c r="RKS155" s="251"/>
      <c r="RKT155" s="251"/>
      <c r="RKU155" s="251"/>
      <c r="RKV155" s="251"/>
      <c r="RKW155" s="251"/>
      <c r="RKX155" s="251"/>
      <c r="RKY155" s="251"/>
      <c r="RKZ155" s="251"/>
      <c r="RLA155" s="251"/>
      <c r="RLB155" s="251"/>
      <c r="RLC155" s="251"/>
      <c r="RLD155" s="251"/>
      <c r="RLE155" s="251"/>
      <c r="RLF155" s="251"/>
      <c r="RLG155" s="251"/>
      <c r="RLH155" s="251"/>
      <c r="RLI155" s="251"/>
      <c r="RLJ155" s="251"/>
      <c r="RLK155" s="251"/>
      <c r="RLL155" s="251"/>
      <c r="RLM155" s="251"/>
      <c r="RLN155" s="251"/>
      <c r="RLO155" s="251"/>
      <c r="RLP155" s="251"/>
      <c r="RLQ155" s="251"/>
      <c r="RLR155" s="251"/>
      <c r="RLS155" s="251"/>
      <c r="RLT155" s="251"/>
      <c r="RLU155" s="251"/>
      <c r="RLV155" s="251"/>
      <c r="RLW155" s="251"/>
      <c r="RLX155" s="251"/>
      <c r="RLY155" s="251"/>
      <c r="RLZ155" s="251"/>
      <c r="RMA155" s="251"/>
      <c r="RMB155" s="251"/>
      <c r="RMC155" s="251"/>
      <c r="RMD155" s="251"/>
      <c r="RME155" s="251"/>
      <c r="RMF155" s="251"/>
      <c r="RMG155" s="251"/>
      <c r="RMH155" s="251"/>
      <c r="RMI155" s="251"/>
      <c r="RMJ155" s="251"/>
      <c r="RMK155" s="251"/>
      <c r="RML155" s="251"/>
      <c r="RMM155" s="251"/>
      <c r="RMN155" s="251"/>
      <c r="RMO155" s="251"/>
      <c r="RMP155" s="251"/>
      <c r="RMQ155" s="251"/>
      <c r="RMR155" s="251"/>
      <c r="RMS155" s="251"/>
      <c r="RMT155" s="251"/>
      <c r="RMU155" s="251"/>
      <c r="RMV155" s="251"/>
      <c r="RMW155" s="251"/>
      <c r="RMX155" s="251"/>
      <c r="RMY155" s="251"/>
      <c r="RMZ155" s="251"/>
      <c r="RNA155" s="251"/>
      <c r="RNB155" s="251"/>
      <c r="RNC155" s="251"/>
      <c r="RND155" s="251"/>
      <c r="RNE155" s="251"/>
      <c r="RNF155" s="251"/>
      <c r="RNG155" s="251"/>
      <c r="RNH155" s="251"/>
      <c r="RNI155" s="251"/>
      <c r="RNJ155" s="251"/>
      <c r="RNK155" s="251"/>
      <c r="RNL155" s="251"/>
      <c r="RNM155" s="251"/>
      <c r="RNN155" s="251"/>
      <c r="RNO155" s="251"/>
      <c r="RNP155" s="251"/>
      <c r="RNQ155" s="251"/>
      <c r="RNR155" s="251"/>
      <c r="RNS155" s="251"/>
      <c r="RNT155" s="251"/>
      <c r="RNU155" s="251"/>
      <c r="RNV155" s="251"/>
      <c r="RNW155" s="251"/>
      <c r="RNX155" s="251"/>
      <c r="RNY155" s="251"/>
      <c r="RNZ155" s="251"/>
      <c r="ROA155" s="251"/>
      <c r="ROB155" s="251"/>
      <c r="ROC155" s="251"/>
      <c r="ROD155" s="251"/>
      <c r="ROE155" s="251"/>
      <c r="ROF155" s="251"/>
      <c r="ROG155" s="251"/>
      <c r="ROH155" s="251"/>
      <c r="ROI155" s="251"/>
      <c r="ROJ155" s="251"/>
      <c r="ROK155" s="251"/>
      <c r="ROL155" s="251"/>
      <c r="ROM155" s="251"/>
      <c r="RON155" s="251"/>
      <c r="ROO155" s="251"/>
      <c r="ROP155" s="251"/>
      <c r="ROQ155" s="251"/>
      <c r="ROR155" s="251"/>
      <c r="ROS155" s="251"/>
      <c r="ROT155" s="251"/>
      <c r="ROU155" s="251"/>
      <c r="ROV155" s="251"/>
      <c r="ROW155" s="251"/>
      <c r="ROX155" s="251"/>
      <c r="ROY155" s="251"/>
      <c r="ROZ155" s="251"/>
      <c r="RPA155" s="251"/>
      <c r="RPB155" s="251"/>
      <c r="RPC155" s="251"/>
      <c r="RPD155" s="251"/>
      <c r="RPE155" s="251"/>
      <c r="RPF155" s="251"/>
      <c r="RPG155" s="251"/>
      <c r="RPH155" s="251"/>
      <c r="RPI155" s="251"/>
      <c r="RPJ155" s="251"/>
      <c r="RPK155" s="251"/>
      <c r="RPL155" s="251"/>
      <c r="RPM155" s="251"/>
      <c r="RPN155" s="251"/>
      <c r="RPO155" s="251"/>
      <c r="RPP155" s="251"/>
      <c r="RPQ155" s="251"/>
      <c r="RPR155" s="251"/>
      <c r="RPS155" s="251"/>
      <c r="RPT155" s="251"/>
      <c r="RPU155" s="251"/>
      <c r="RPV155" s="251"/>
      <c r="RPW155" s="251"/>
      <c r="RPX155" s="251"/>
      <c r="RPY155" s="251"/>
      <c r="RPZ155" s="251"/>
      <c r="RQA155" s="251"/>
      <c r="RQB155" s="251"/>
      <c r="RQC155" s="251"/>
      <c r="RQD155" s="251"/>
      <c r="RQE155" s="251"/>
      <c r="RQF155" s="251"/>
      <c r="RQG155" s="251"/>
      <c r="RQH155" s="251"/>
      <c r="RQI155" s="251"/>
      <c r="RQJ155" s="251"/>
      <c r="RQK155" s="251"/>
      <c r="RQL155" s="251"/>
      <c r="RQM155" s="251"/>
      <c r="RQN155" s="251"/>
      <c r="RQO155" s="251"/>
      <c r="RQP155" s="251"/>
      <c r="RQQ155" s="251"/>
      <c r="RQR155" s="251"/>
      <c r="RQS155" s="251"/>
      <c r="RQT155" s="251"/>
      <c r="RQU155" s="251"/>
      <c r="RQV155" s="251"/>
      <c r="RQW155" s="251"/>
      <c r="RQX155" s="251"/>
      <c r="RQY155" s="251"/>
      <c r="RQZ155" s="251"/>
      <c r="RRA155" s="251"/>
      <c r="RRB155" s="251"/>
      <c r="RRC155" s="251"/>
      <c r="RRD155" s="251"/>
      <c r="RRE155" s="251"/>
      <c r="RRF155" s="251"/>
      <c r="RRG155" s="251"/>
      <c r="RRH155" s="251"/>
      <c r="RRI155" s="251"/>
      <c r="RRJ155" s="251"/>
      <c r="RRK155" s="251"/>
      <c r="RRL155" s="251"/>
      <c r="RRM155" s="251"/>
      <c r="RRN155" s="251"/>
      <c r="RRO155" s="251"/>
      <c r="RRP155" s="251"/>
      <c r="RRQ155" s="251"/>
      <c r="RRR155" s="251"/>
      <c r="RRS155" s="251"/>
      <c r="RRT155" s="251"/>
      <c r="RRU155" s="251"/>
      <c r="RRV155" s="251"/>
      <c r="RRW155" s="251"/>
      <c r="RRX155" s="251"/>
      <c r="RRY155" s="251"/>
      <c r="RRZ155" s="251"/>
      <c r="RSA155" s="251"/>
      <c r="RSB155" s="251"/>
      <c r="RSC155" s="251"/>
      <c r="RSD155" s="251"/>
      <c r="RSE155" s="251"/>
      <c r="RSF155" s="251"/>
      <c r="RSG155" s="251"/>
      <c r="RSH155" s="251"/>
      <c r="RSI155" s="251"/>
      <c r="RSJ155" s="251"/>
      <c r="RSK155" s="251"/>
      <c r="RSL155" s="251"/>
      <c r="RSM155" s="251"/>
      <c r="RSN155" s="251"/>
      <c r="RSO155" s="251"/>
      <c r="RSP155" s="251"/>
      <c r="RSQ155" s="251"/>
      <c r="RSR155" s="251"/>
      <c r="RSS155" s="251"/>
      <c r="RST155" s="251"/>
      <c r="RSU155" s="251"/>
      <c r="RSV155" s="251"/>
      <c r="RSW155" s="251"/>
      <c r="RSX155" s="251"/>
      <c r="RSY155" s="251"/>
      <c r="RSZ155" s="251"/>
      <c r="RTA155" s="251"/>
      <c r="RTB155" s="251"/>
      <c r="RTC155" s="251"/>
      <c r="RTD155" s="251"/>
      <c r="RTE155" s="251"/>
      <c r="RTF155" s="251"/>
      <c r="RTG155" s="251"/>
      <c r="RTH155" s="251"/>
      <c r="RTI155" s="251"/>
      <c r="RTJ155" s="251"/>
      <c r="RTK155" s="251"/>
      <c r="RTL155" s="251"/>
      <c r="RTM155" s="251"/>
      <c r="RTN155" s="251"/>
      <c r="RTO155" s="251"/>
      <c r="RTP155" s="251"/>
      <c r="RTQ155" s="251"/>
      <c r="RTR155" s="251"/>
      <c r="RTS155" s="251"/>
      <c r="RTT155" s="251"/>
      <c r="RTU155" s="251"/>
      <c r="RTV155" s="251"/>
      <c r="RTW155" s="251"/>
      <c r="RTX155" s="251"/>
      <c r="RTY155" s="251"/>
      <c r="RTZ155" s="251"/>
      <c r="RUA155" s="251"/>
      <c r="RUB155" s="251"/>
      <c r="RUC155" s="251"/>
      <c r="RUD155" s="251"/>
      <c r="RUE155" s="251"/>
      <c r="RUF155" s="251"/>
      <c r="RUG155" s="251"/>
      <c r="RUH155" s="251"/>
      <c r="RUI155" s="251"/>
      <c r="RUJ155" s="251"/>
      <c r="RUK155" s="251"/>
      <c r="RUL155" s="251"/>
      <c r="RUM155" s="251"/>
      <c r="RUN155" s="251"/>
      <c r="RUO155" s="251"/>
      <c r="RUP155" s="251"/>
      <c r="RUQ155" s="251"/>
      <c r="RUR155" s="251"/>
      <c r="RUS155" s="251"/>
      <c r="RUT155" s="251"/>
      <c r="RUU155" s="251"/>
      <c r="RUV155" s="251"/>
      <c r="RUW155" s="251"/>
      <c r="RUX155" s="251"/>
      <c r="RUY155" s="251"/>
      <c r="RUZ155" s="251"/>
      <c r="RVA155" s="251"/>
      <c r="RVB155" s="251"/>
      <c r="RVC155" s="251"/>
      <c r="RVD155" s="251"/>
      <c r="RVE155" s="251"/>
      <c r="RVF155" s="251"/>
      <c r="RVG155" s="251"/>
      <c r="RVH155" s="251"/>
      <c r="RVI155" s="251"/>
      <c r="RVJ155" s="251"/>
      <c r="RVK155" s="251"/>
      <c r="RVL155" s="251"/>
      <c r="RVM155" s="251"/>
      <c r="RVN155" s="251"/>
      <c r="RVO155" s="251"/>
      <c r="RVP155" s="251"/>
      <c r="RVQ155" s="251"/>
      <c r="RVR155" s="251"/>
      <c r="RVS155" s="251"/>
      <c r="RVT155" s="251"/>
      <c r="RVU155" s="251"/>
      <c r="RVV155" s="251"/>
      <c r="RVW155" s="251"/>
      <c r="RVX155" s="251"/>
      <c r="RVY155" s="251"/>
      <c r="RVZ155" s="251"/>
      <c r="RWA155" s="251"/>
      <c r="RWB155" s="251"/>
      <c r="RWC155" s="251"/>
      <c r="RWD155" s="251"/>
      <c r="RWE155" s="251"/>
      <c r="RWF155" s="251"/>
      <c r="RWG155" s="251"/>
      <c r="RWH155" s="251"/>
      <c r="RWI155" s="251"/>
      <c r="RWJ155" s="251"/>
      <c r="RWK155" s="251"/>
      <c r="RWL155" s="251"/>
      <c r="RWM155" s="251"/>
      <c r="RWN155" s="251"/>
      <c r="RWO155" s="251"/>
      <c r="RWP155" s="251"/>
      <c r="RWQ155" s="251"/>
      <c r="RWR155" s="251"/>
      <c r="RWS155" s="251"/>
      <c r="RWT155" s="251"/>
      <c r="RWU155" s="251"/>
      <c r="RWV155" s="251"/>
      <c r="RWW155" s="251"/>
      <c r="RWX155" s="251"/>
      <c r="RWY155" s="251"/>
      <c r="RWZ155" s="251"/>
      <c r="RXA155" s="251"/>
      <c r="RXB155" s="251"/>
      <c r="RXC155" s="251"/>
      <c r="RXD155" s="251"/>
      <c r="RXE155" s="251"/>
      <c r="RXF155" s="251"/>
      <c r="RXG155" s="251"/>
      <c r="RXH155" s="251"/>
      <c r="RXI155" s="251"/>
      <c r="RXJ155" s="251"/>
      <c r="RXK155" s="251"/>
      <c r="RXL155" s="251"/>
      <c r="RXM155" s="251"/>
      <c r="RXN155" s="251"/>
      <c r="RXO155" s="251"/>
      <c r="RXP155" s="251"/>
      <c r="RXQ155" s="251"/>
      <c r="RXR155" s="251"/>
      <c r="RXS155" s="251"/>
      <c r="RXT155" s="251"/>
      <c r="RXU155" s="251"/>
      <c r="RXV155" s="251"/>
      <c r="RXW155" s="251"/>
      <c r="RXX155" s="251"/>
      <c r="RXY155" s="251"/>
      <c r="RXZ155" s="251"/>
      <c r="RYA155" s="251"/>
      <c r="RYB155" s="251"/>
      <c r="RYC155" s="251"/>
      <c r="RYD155" s="251"/>
      <c r="RYE155" s="251"/>
      <c r="RYF155" s="251"/>
      <c r="RYG155" s="251"/>
      <c r="RYH155" s="251"/>
      <c r="RYI155" s="251"/>
      <c r="RYJ155" s="251"/>
      <c r="RYK155" s="251"/>
      <c r="RYL155" s="251"/>
      <c r="RYM155" s="251"/>
      <c r="RYN155" s="251"/>
      <c r="RYO155" s="251"/>
      <c r="RYP155" s="251"/>
      <c r="RYQ155" s="251"/>
      <c r="RYR155" s="251"/>
      <c r="RYS155" s="251"/>
      <c r="RYT155" s="251"/>
      <c r="RYU155" s="251"/>
      <c r="RYV155" s="251"/>
      <c r="RYW155" s="251"/>
      <c r="RYX155" s="251"/>
      <c r="RYY155" s="251"/>
      <c r="RYZ155" s="251"/>
      <c r="RZA155" s="251"/>
      <c r="RZB155" s="251"/>
      <c r="RZC155" s="251"/>
      <c r="RZD155" s="251"/>
      <c r="RZE155" s="251"/>
      <c r="RZF155" s="251"/>
      <c r="RZG155" s="251"/>
      <c r="RZH155" s="251"/>
      <c r="RZI155" s="251"/>
      <c r="RZJ155" s="251"/>
      <c r="RZK155" s="251"/>
      <c r="RZL155" s="251"/>
      <c r="RZM155" s="251"/>
      <c r="RZN155" s="251"/>
      <c r="RZO155" s="251"/>
      <c r="RZP155" s="251"/>
      <c r="RZQ155" s="251"/>
      <c r="RZR155" s="251"/>
      <c r="RZS155" s="251"/>
      <c r="RZT155" s="251"/>
      <c r="RZU155" s="251"/>
      <c r="RZV155" s="251"/>
      <c r="RZW155" s="251"/>
      <c r="RZX155" s="251"/>
      <c r="RZY155" s="251"/>
      <c r="RZZ155" s="251"/>
      <c r="SAA155" s="251"/>
      <c r="SAB155" s="251"/>
      <c r="SAC155" s="251"/>
      <c r="SAD155" s="251"/>
      <c r="SAE155" s="251"/>
      <c r="SAF155" s="251"/>
      <c r="SAG155" s="251"/>
      <c r="SAH155" s="251"/>
      <c r="SAI155" s="251"/>
      <c r="SAJ155" s="251"/>
      <c r="SAK155" s="251"/>
      <c r="SAL155" s="251"/>
      <c r="SAM155" s="251"/>
      <c r="SAN155" s="251"/>
      <c r="SAO155" s="251"/>
      <c r="SAP155" s="251"/>
      <c r="SAQ155" s="251"/>
      <c r="SAR155" s="251"/>
      <c r="SAS155" s="251"/>
      <c r="SAT155" s="251"/>
      <c r="SAU155" s="251"/>
      <c r="SAV155" s="251"/>
      <c r="SAW155" s="251"/>
      <c r="SAX155" s="251"/>
      <c r="SAY155" s="251"/>
      <c r="SAZ155" s="251"/>
      <c r="SBA155" s="251"/>
      <c r="SBB155" s="251"/>
      <c r="SBC155" s="251"/>
      <c r="SBD155" s="251"/>
      <c r="SBE155" s="251"/>
      <c r="SBF155" s="251"/>
      <c r="SBG155" s="251"/>
      <c r="SBH155" s="251"/>
      <c r="SBI155" s="251"/>
      <c r="SBJ155" s="251"/>
      <c r="SBK155" s="251"/>
      <c r="SBL155" s="251"/>
      <c r="SBM155" s="251"/>
      <c r="SBN155" s="251"/>
      <c r="SBO155" s="251"/>
      <c r="SBP155" s="251"/>
      <c r="SBQ155" s="251"/>
      <c r="SBR155" s="251"/>
      <c r="SBS155" s="251"/>
      <c r="SBT155" s="251"/>
      <c r="SBU155" s="251"/>
      <c r="SBV155" s="251"/>
      <c r="SBW155" s="251"/>
      <c r="SBX155" s="251"/>
      <c r="SBY155" s="251"/>
      <c r="SBZ155" s="251"/>
      <c r="SCA155" s="251"/>
      <c r="SCB155" s="251"/>
      <c r="SCC155" s="251"/>
      <c r="SCD155" s="251"/>
      <c r="SCE155" s="251"/>
      <c r="SCF155" s="251"/>
      <c r="SCG155" s="251"/>
      <c r="SCH155" s="251"/>
      <c r="SCI155" s="251"/>
      <c r="SCJ155" s="251"/>
      <c r="SCK155" s="251"/>
      <c r="SCL155" s="251"/>
      <c r="SCM155" s="251"/>
      <c r="SCN155" s="251"/>
      <c r="SCO155" s="251"/>
      <c r="SCP155" s="251"/>
      <c r="SCQ155" s="251"/>
      <c r="SCR155" s="251"/>
      <c r="SCS155" s="251"/>
      <c r="SCT155" s="251"/>
      <c r="SCU155" s="251"/>
      <c r="SCV155" s="251"/>
      <c r="SCW155" s="251"/>
      <c r="SCX155" s="251"/>
      <c r="SCY155" s="251"/>
      <c r="SCZ155" s="251"/>
      <c r="SDA155" s="251"/>
      <c r="SDB155" s="251"/>
      <c r="SDC155" s="251"/>
      <c r="SDD155" s="251"/>
      <c r="SDE155" s="251"/>
      <c r="SDF155" s="251"/>
      <c r="SDG155" s="251"/>
      <c r="SDH155" s="251"/>
      <c r="SDI155" s="251"/>
      <c r="SDJ155" s="251"/>
      <c r="SDK155" s="251"/>
      <c r="SDL155" s="251"/>
      <c r="SDM155" s="251"/>
      <c r="SDN155" s="251"/>
      <c r="SDO155" s="251"/>
      <c r="SDP155" s="251"/>
      <c r="SDQ155" s="251"/>
      <c r="SDR155" s="251"/>
      <c r="SDS155" s="251"/>
      <c r="SDT155" s="251"/>
      <c r="SDU155" s="251"/>
      <c r="SDV155" s="251"/>
      <c r="SDW155" s="251"/>
      <c r="SDX155" s="251"/>
      <c r="SDY155" s="251"/>
      <c r="SDZ155" s="251"/>
      <c r="SEA155" s="251"/>
      <c r="SEB155" s="251"/>
      <c r="SEC155" s="251"/>
      <c r="SED155" s="251"/>
      <c r="SEE155" s="251"/>
      <c r="SEF155" s="251"/>
      <c r="SEG155" s="251"/>
      <c r="SEH155" s="251"/>
      <c r="SEI155" s="251"/>
      <c r="SEJ155" s="251"/>
      <c r="SEK155" s="251"/>
      <c r="SEL155" s="251"/>
      <c r="SEM155" s="251"/>
      <c r="SEN155" s="251"/>
      <c r="SEO155" s="251"/>
      <c r="SEP155" s="251"/>
      <c r="SEQ155" s="251"/>
      <c r="SER155" s="251"/>
      <c r="SES155" s="251"/>
      <c r="SET155" s="251"/>
      <c r="SEU155" s="251"/>
      <c r="SEV155" s="251"/>
      <c r="SEW155" s="251"/>
      <c r="SEX155" s="251"/>
      <c r="SEY155" s="251"/>
      <c r="SEZ155" s="251"/>
      <c r="SFA155" s="251"/>
      <c r="SFB155" s="251"/>
      <c r="SFC155" s="251"/>
      <c r="SFD155" s="251"/>
      <c r="SFE155" s="251"/>
      <c r="SFF155" s="251"/>
      <c r="SFG155" s="251"/>
      <c r="SFH155" s="251"/>
      <c r="SFI155" s="251"/>
      <c r="SFJ155" s="251"/>
      <c r="SFK155" s="251"/>
      <c r="SFL155" s="251"/>
      <c r="SFM155" s="251"/>
      <c r="SFN155" s="251"/>
      <c r="SFO155" s="251"/>
      <c r="SFP155" s="251"/>
      <c r="SFQ155" s="251"/>
      <c r="SFR155" s="251"/>
      <c r="SFS155" s="251"/>
      <c r="SFT155" s="251"/>
      <c r="SFU155" s="251"/>
      <c r="SFV155" s="251"/>
      <c r="SFW155" s="251"/>
      <c r="SFX155" s="251"/>
      <c r="SFY155" s="251"/>
      <c r="SFZ155" s="251"/>
      <c r="SGA155" s="251"/>
      <c r="SGB155" s="251"/>
      <c r="SGC155" s="251"/>
      <c r="SGD155" s="251"/>
      <c r="SGE155" s="251"/>
      <c r="SGF155" s="251"/>
      <c r="SGG155" s="251"/>
      <c r="SGH155" s="251"/>
      <c r="SGI155" s="251"/>
      <c r="SGJ155" s="251"/>
      <c r="SGK155" s="251"/>
      <c r="SGL155" s="251"/>
      <c r="SGM155" s="251"/>
      <c r="SGN155" s="251"/>
      <c r="SGO155" s="251"/>
      <c r="SGP155" s="251"/>
      <c r="SGQ155" s="251"/>
      <c r="SGR155" s="251"/>
      <c r="SGS155" s="251"/>
      <c r="SGT155" s="251"/>
      <c r="SGU155" s="251"/>
      <c r="SGV155" s="251"/>
      <c r="SGW155" s="251"/>
      <c r="SGX155" s="251"/>
      <c r="SGY155" s="251"/>
      <c r="SGZ155" s="251"/>
      <c r="SHA155" s="251"/>
      <c r="SHB155" s="251"/>
      <c r="SHC155" s="251"/>
      <c r="SHD155" s="251"/>
      <c r="SHE155" s="251"/>
      <c r="SHF155" s="251"/>
      <c r="SHG155" s="251"/>
      <c r="SHH155" s="251"/>
      <c r="SHI155" s="251"/>
      <c r="SHJ155" s="251"/>
      <c r="SHK155" s="251"/>
      <c r="SHL155" s="251"/>
      <c r="SHM155" s="251"/>
      <c r="SHN155" s="251"/>
      <c r="SHO155" s="251"/>
      <c r="SHP155" s="251"/>
      <c r="SHQ155" s="251"/>
      <c r="SHR155" s="251"/>
      <c r="SHS155" s="251"/>
      <c r="SHT155" s="251"/>
      <c r="SHU155" s="251"/>
      <c r="SHV155" s="251"/>
      <c r="SHW155" s="251"/>
      <c r="SHX155" s="251"/>
      <c r="SHY155" s="251"/>
      <c r="SHZ155" s="251"/>
      <c r="SIA155" s="251"/>
      <c r="SIB155" s="251"/>
      <c r="SIC155" s="251"/>
      <c r="SID155" s="251"/>
      <c r="SIE155" s="251"/>
      <c r="SIF155" s="251"/>
      <c r="SIG155" s="251"/>
      <c r="SIH155" s="251"/>
      <c r="SII155" s="251"/>
      <c r="SIJ155" s="251"/>
      <c r="SIK155" s="251"/>
      <c r="SIL155" s="251"/>
      <c r="SIM155" s="251"/>
      <c r="SIN155" s="251"/>
      <c r="SIO155" s="251"/>
      <c r="SIP155" s="251"/>
      <c r="SIQ155" s="251"/>
      <c r="SIR155" s="251"/>
      <c r="SIS155" s="251"/>
      <c r="SIT155" s="251"/>
      <c r="SIU155" s="251"/>
      <c r="SIV155" s="251"/>
      <c r="SIW155" s="251"/>
      <c r="SIX155" s="251"/>
      <c r="SIY155" s="251"/>
      <c r="SIZ155" s="251"/>
      <c r="SJA155" s="251"/>
      <c r="SJB155" s="251"/>
      <c r="SJC155" s="251"/>
      <c r="SJD155" s="251"/>
      <c r="SJE155" s="251"/>
      <c r="SJF155" s="251"/>
      <c r="SJG155" s="251"/>
      <c r="SJH155" s="251"/>
      <c r="SJI155" s="251"/>
      <c r="SJJ155" s="251"/>
      <c r="SJK155" s="251"/>
      <c r="SJL155" s="251"/>
      <c r="SJM155" s="251"/>
      <c r="SJN155" s="251"/>
      <c r="SJO155" s="251"/>
      <c r="SJP155" s="251"/>
      <c r="SJQ155" s="251"/>
      <c r="SJR155" s="251"/>
      <c r="SJS155" s="251"/>
      <c r="SJT155" s="251"/>
      <c r="SJU155" s="251"/>
      <c r="SJV155" s="251"/>
      <c r="SJW155" s="251"/>
      <c r="SJX155" s="251"/>
      <c r="SJY155" s="251"/>
      <c r="SJZ155" s="251"/>
      <c r="SKA155" s="251"/>
      <c r="SKB155" s="251"/>
      <c r="SKC155" s="251"/>
      <c r="SKD155" s="251"/>
      <c r="SKE155" s="251"/>
      <c r="SKF155" s="251"/>
      <c r="SKG155" s="251"/>
      <c r="SKH155" s="251"/>
      <c r="SKI155" s="251"/>
      <c r="SKJ155" s="251"/>
      <c r="SKK155" s="251"/>
      <c r="SKL155" s="251"/>
      <c r="SKM155" s="251"/>
      <c r="SKN155" s="251"/>
      <c r="SKO155" s="251"/>
      <c r="SKP155" s="251"/>
      <c r="SKQ155" s="251"/>
      <c r="SKR155" s="251"/>
      <c r="SKS155" s="251"/>
      <c r="SKT155" s="251"/>
      <c r="SKU155" s="251"/>
      <c r="SKV155" s="251"/>
      <c r="SKW155" s="251"/>
      <c r="SKX155" s="251"/>
      <c r="SKY155" s="251"/>
      <c r="SKZ155" s="251"/>
      <c r="SLA155" s="251"/>
      <c r="SLB155" s="251"/>
      <c r="SLC155" s="251"/>
      <c r="SLD155" s="251"/>
      <c r="SLE155" s="251"/>
      <c r="SLF155" s="251"/>
      <c r="SLG155" s="251"/>
      <c r="SLH155" s="251"/>
      <c r="SLI155" s="251"/>
      <c r="SLJ155" s="251"/>
      <c r="SLK155" s="251"/>
      <c r="SLL155" s="251"/>
      <c r="SLM155" s="251"/>
      <c r="SLN155" s="251"/>
      <c r="SLO155" s="251"/>
      <c r="SLP155" s="251"/>
      <c r="SLQ155" s="251"/>
      <c r="SLR155" s="251"/>
      <c r="SLS155" s="251"/>
      <c r="SLT155" s="251"/>
      <c r="SLU155" s="251"/>
      <c r="SLV155" s="251"/>
      <c r="SLW155" s="251"/>
      <c r="SLX155" s="251"/>
      <c r="SLY155" s="251"/>
      <c r="SLZ155" s="251"/>
      <c r="SMA155" s="251"/>
      <c r="SMB155" s="251"/>
      <c r="SMC155" s="251"/>
      <c r="SMD155" s="251"/>
      <c r="SME155" s="251"/>
      <c r="SMF155" s="251"/>
      <c r="SMG155" s="251"/>
      <c r="SMH155" s="251"/>
      <c r="SMI155" s="251"/>
      <c r="SMJ155" s="251"/>
      <c r="SMK155" s="251"/>
      <c r="SML155" s="251"/>
      <c r="SMM155" s="251"/>
      <c r="SMN155" s="251"/>
      <c r="SMO155" s="251"/>
      <c r="SMP155" s="251"/>
      <c r="SMQ155" s="251"/>
      <c r="SMR155" s="251"/>
      <c r="SMS155" s="251"/>
      <c r="SMT155" s="251"/>
      <c r="SMU155" s="251"/>
      <c r="SMV155" s="251"/>
      <c r="SMW155" s="251"/>
      <c r="SMX155" s="251"/>
      <c r="SMY155" s="251"/>
      <c r="SMZ155" s="251"/>
      <c r="SNA155" s="251"/>
      <c r="SNB155" s="251"/>
      <c r="SNC155" s="251"/>
      <c r="SND155" s="251"/>
      <c r="SNE155" s="251"/>
      <c r="SNF155" s="251"/>
      <c r="SNG155" s="251"/>
      <c r="SNH155" s="251"/>
      <c r="SNI155" s="251"/>
      <c r="SNJ155" s="251"/>
      <c r="SNK155" s="251"/>
      <c r="SNL155" s="251"/>
      <c r="SNM155" s="251"/>
      <c r="SNN155" s="251"/>
      <c r="SNO155" s="251"/>
      <c r="SNP155" s="251"/>
      <c r="SNQ155" s="251"/>
      <c r="SNR155" s="251"/>
      <c r="SNS155" s="251"/>
      <c r="SNT155" s="251"/>
      <c r="SNU155" s="251"/>
      <c r="SNV155" s="251"/>
      <c r="SNW155" s="251"/>
      <c r="SNX155" s="251"/>
      <c r="SNY155" s="251"/>
      <c r="SNZ155" s="251"/>
      <c r="SOA155" s="251"/>
      <c r="SOB155" s="251"/>
      <c r="SOC155" s="251"/>
      <c r="SOD155" s="251"/>
      <c r="SOE155" s="251"/>
      <c r="SOF155" s="251"/>
      <c r="SOG155" s="251"/>
      <c r="SOH155" s="251"/>
      <c r="SOI155" s="251"/>
      <c r="SOJ155" s="251"/>
      <c r="SOK155" s="251"/>
      <c r="SOL155" s="251"/>
      <c r="SOM155" s="251"/>
      <c r="SON155" s="251"/>
      <c r="SOO155" s="251"/>
      <c r="SOP155" s="251"/>
      <c r="SOQ155" s="251"/>
      <c r="SOR155" s="251"/>
      <c r="SOS155" s="251"/>
      <c r="SOT155" s="251"/>
      <c r="SOU155" s="251"/>
      <c r="SOV155" s="251"/>
      <c r="SOW155" s="251"/>
      <c r="SOX155" s="251"/>
      <c r="SOY155" s="251"/>
      <c r="SOZ155" s="251"/>
      <c r="SPA155" s="251"/>
      <c r="SPB155" s="251"/>
      <c r="SPC155" s="251"/>
      <c r="SPD155" s="251"/>
      <c r="SPE155" s="251"/>
      <c r="SPF155" s="251"/>
      <c r="SPG155" s="251"/>
      <c r="SPH155" s="251"/>
      <c r="SPI155" s="251"/>
      <c r="SPJ155" s="251"/>
      <c r="SPK155" s="251"/>
      <c r="SPL155" s="251"/>
      <c r="SPM155" s="251"/>
      <c r="SPN155" s="251"/>
      <c r="SPO155" s="251"/>
      <c r="SPP155" s="251"/>
      <c r="SPQ155" s="251"/>
      <c r="SPR155" s="251"/>
      <c r="SPS155" s="251"/>
      <c r="SPT155" s="251"/>
      <c r="SPU155" s="251"/>
      <c r="SPV155" s="251"/>
      <c r="SPW155" s="251"/>
      <c r="SPX155" s="251"/>
      <c r="SPY155" s="251"/>
      <c r="SPZ155" s="251"/>
      <c r="SQA155" s="251"/>
      <c r="SQB155" s="251"/>
      <c r="SQC155" s="251"/>
      <c r="SQD155" s="251"/>
      <c r="SQE155" s="251"/>
      <c r="SQF155" s="251"/>
      <c r="SQG155" s="251"/>
      <c r="SQH155" s="251"/>
      <c r="SQI155" s="251"/>
      <c r="SQJ155" s="251"/>
      <c r="SQK155" s="251"/>
      <c r="SQL155" s="251"/>
      <c r="SQM155" s="251"/>
      <c r="SQN155" s="251"/>
      <c r="SQO155" s="251"/>
      <c r="SQP155" s="251"/>
      <c r="SQQ155" s="251"/>
      <c r="SQR155" s="251"/>
      <c r="SQS155" s="251"/>
      <c r="SQT155" s="251"/>
      <c r="SQU155" s="251"/>
      <c r="SQV155" s="251"/>
      <c r="SQW155" s="251"/>
      <c r="SQX155" s="251"/>
      <c r="SQY155" s="251"/>
      <c r="SQZ155" s="251"/>
      <c r="SRA155" s="251"/>
      <c r="SRB155" s="251"/>
      <c r="SRC155" s="251"/>
      <c r="SRD155" s="251"/>
      <c r="SRE155" s="251"/>
      <c r="SRF155" s="251"/>
      <c r="SRG155" s="251"/>
      <c r="SRH155" s="251"/>
      <c r="SRI155" s="251"/>
      <c r="SRJ155" s="251"/>
      <c r="SRK155" s="251"/>
      <c r="SRL155" s="251"/>
      <c r="SRM155" s="251"/>
      <c r="SRN155" s="251"/>
      <c r="SRO155" s="251"/>
      <c r="SRP155" s="251"/>
      <c r="SRQ155" s="251"/>
      <c r="SRR155" s="251"/>
      <c r="SRS155" s="251"/>
      <c r="SRT155" s="251"/>
      <c r="SRU155" s="251"/>
      <c r="SRV155" s="251"/>
      <c r="SRW155" s="251"/>
      <c r="SRX155" s="251"/>
      <c r="SRY155" s="251"/>
      <c r="SRZ155" s="251"/>
      <c r="SSA155" s="251"/>
      <c r="SSB155" s="251"/>
      <c r="SSC155" s="251"/>
      <c r="SSD155" s="251"/>
      <c r="SSE155" s="251"/>
      <c r="SSF155" s="251"/>
      <c r="SSG155" s="251"/>
      <c r="SSH155" s="251"/>
      <c r="SSI155" s="251"/>
      <c r="SSJ155" s="251"/>
      <c r="SSK155" s="251"/>
      <c r="SSL155" s="251"/>
      <c r="SSM155" s="251"/>
      <c r="SSN155" s="251"/>
      <c r="SSO155" s="251"/>
      <c r="SSP155" s="251"/>
      <c r="SSQ155" s="251"/>
      <c r="SSR155" s="251"/>
      <c r="SSS155" s="251"/>
      <c r="SST155" s="251"/>
      <c r="SSU155" s="251"/>
      <c r="SSV155" s="251"/>
      <c r="SSW155" s="251"/>
      <c r="SSX155" s="251"/>
      <c r="SSY155" s="251"/>
      <c r="SSZ155" s="251"/>
      <c r="STA155" s="251"/>
      <c r="STB155" s="251"/>
      <c r="STC155" s="251"/>
      <c r="STD155" s="251"/>
      <c r="STE155" s="251"/>
      <c r="STF155" s="251"/>
      <c r="STG155" s="251"/>
      <c r="STH155" s="251"/>
      <c r="STI155" s="251"/>
      <c r="STJ155" s="251"/>
      <c r="STK155" s="251"/>
      <c r="STL155" s="251"/>
      <c r="STM155" s="251"/>
      <c r="STN155" s="251"/>
      <c r="STO155" s="251"/>
      <c r="STP155" s="251"/>
      <c r="STQ155" s="251"/>
      <c r="STR155" s="251"/>
      <c r="STS155" s="251"/>
      <c r="STT155" s="251"/>
      <c r="STU155" s="251"/>
      <c r="STV155" s="251"/>
      <c r="STW155" s="251"/>
      <c r="STX155" s="251"/>
      <c r="STY155" s="251"/>
      <c r="STZ155" s="251"/>
      <c r="SUA155" s="251"/>
      <c r="SUB155" s="251"/>
      <c r="SUC155" s="251"/>
      <c r="SUD155" s="251"/>
      <c r="SUE155" s="251"/>
      <c r="SUF155" s="251"/>
      <c r="SUG155" s="251"/>
      <c r="SUH155" s="251"/>
      <c r="SUI155" s="251"/>
      <c r="SUJ155" s="251"/>
      <c r="SUK155" s="251"/>
      <c r="SUL155" s="251"/>
      <c r="SUM155" s="251"/>
      <c r="SUN155" s="251"/>
      <c r="SUO155" s="251"/>
      <c r="SUP155" s="251"/>
      <c r="SUQ155" s="251"/>
      <c r="SUR155" s="251"/>
      <c r="SUS155" s="251"/>
      <c r="SUT155" s="251"/>
      <c r="SUU155" s="251"/>
      <c r="SUV155" s="251"/>
      <c r="SUW155" s="251"/>
      <c r="SUX155" s="251"/>
      <c r="SUY155" s="251"/>
      <c r="SUZ155" s="251"/>
      <c r="SVA155" s="251"/>
      <c r="SVB155" s="251"/>
      <c r="SVC155" s="251"/>
      <c r="SVD155" s="251"/>
      <c r="SVE155" s="251"/>
      <c r="SVF155" s="251"/>
      <c r="SVG155" s="251"/>
      <c r="SVH155" s="251"/>
      <c r="SVI155" s="251"/>
      <c r="SVJ155" s="251"/>
      <c r="SVK155" s="251"/>
      <c r="SVL155" s="251"/>
      <c r="SVM155" s="251"/>
      <c r="SVN155" s="251"/>
      <c r="SVO155" s="251"/>
      <c r="SVP155" s="251"/>
      <c r="SVQ155" s="251"/>
      <c r="SVR155" s="251"/>
      <c r="SVS155" s="251"/>
      <c r="SVT155" s="251"/>
      <c r="SVU155" s="251"/>
      <c r="SVV155" s="251"/>
      <c r="SVW155" s="251"/>
      <c r="SVX155" s="251"/>
      <c r="SVY155" s="251"/>
      <c r="SVZ155" s="251"/>
      <c r="SWA155" s="251"/>
      <c r="SWB155" s="251"/>
      <c r="SWC155" s="251"/>
      <c r="SWD155" s="251"/>
      <c r="SWE155" s="251"/>
      <c r="SWF155" s="251"/>
      <c r="SWG155" s="251"/>
      <c r="SWH155" s="251"/>
      <c r="SWI155" s="251"/>
      <c r="SWJ155" s="251"/>
      <c r="SWK155" s="251"/>
      <c r="SWL155" s="251"/>
      <c r="SWM155" s="251"/>
      <c r="SWN155" s="251"/>
      <c r="SWO155" s="251"/>
      <c r="SWP155" s="251"/>
      <c r="SWQ155" s="251"/>
      <c r="SWR155" s="251"/>
      <c r="SWS155" s="251"/>
      <c r="SWT155" s="251"/>
      <c r="SWU155" s="251"/>
      <c r="SWV155" s="251"/>
      <c r="SWW155" s="251"/>
      <c r="SWX155" s="251"/>
      <c r="SWY155" s="251"/>
      <c r="SWZ155" s="251"/>
      <c r="SXA155" s="251"/>
      <c r="SXB155" s="251"/>
      <c r="SXC155" s="251"/>
      <c r="SXD155" s="251"/>
      <c r="SXE155" s="251"/>
      <c r="SXF155" s="251"/>
      <c r="SXG155" s="251"/>
      <c r="SXH155" s="251"/>
      <c r="SXI155" s="251"/>
      <c r="SXJ155" s="251"/>
      <c r="SXK155" s="251"/>
      <c r="SXL155" s="251"/>
      <c r="SXM155" s="251"/>
      <c r="SXN155" s="251"/>
      <c r="SXO155" s="251"/>
      <c r="SXP155" s="251"/>
      <c r="SXQ155" s="251"/>
      <c r="SXR155" s="251"/>
      <c r="SXS155" s="251"/>
      <c r="SXT155" s="251"/>
      <c r="SXU155" s="251"/>
      <c r="SXV155" s="251"/>
      <c r="SXW155" s="251"/>
      <c r="SXX155" s="251"/>
      <c r="SXY155" s="251"/>
      <c r="SXZ155" s="251"/>
      <c r="SYA155" s="251"/>
      <c r="SYB155" s="251"/>
      <c r="SYC155" s="251"/>
      <c r="SYD155" s="251"/>
      <c r="SYE155" s="251"/>
      <c r="SYF155" s="251"/>
      <c r="SYG155" s="251"/>
      <c r="SYH155" s="251"/>
      <c r="SYI155" s="251"/>
      <c r="SYJ155" s="251"/>
      <c r="SYK155" s="251"/>
      <c r="SYL155" s="251"/>
      <c r="SYM155" s="251"/>
      <c r="SYN155" s="251"/>
      <c r="SYO155" s="251"/>
      <c r="SYP155" s="251"/>
      <c r="SYQ155" s="251"/>
      <c r="SYR155" s="251"/>
      <c r="SYS155" s="251"/>
      <c r="SYT155" s="251"/>
      <c r="SYU155" s="251"/>
      <c r="SYV155" s="251"/>
      <c r="SYW155" s="251"/>
      <c r="SYX155" s="251"/>
      <c r="SYY155" s="251"/>
      <c r="SYZ155" s="251"/>
      <c r="SZA155" s="251"/>
      <c r="SZB155" s="251"/>
      <c r="SZC155" s="251"/>
      <c r="SZD155" s="251"/>
      <c r="SZE155" s="251"/>
      <c r="SZF155" s="251"/>
      <c r="SZG155" s="251"/>
      <c r="SZH155" s="251"/>
      <c r="SZI155" s="251"/>
      <c r="SZJ155" s="251"/>
      <c r="SZK155" s="251"/>
      <c r="SZL155" s="251"/>
      <c r="SZM155" s="251"/>
      <c r="SZN155" s="251"/>
      <c r="SZO155" s="251"/>
      <c r="SZP155" s="251"/>
      <c r="SZQ155" s="251"/>
      <c r="SZR155" s="251"/>
      <c r="SZS155" s="251"/>
      <c r="SZT155" s="251"/>
      <c r="SZU155" s="251"/>
      <c r="SZV155" s="251"/>
      <c r="SZW155" s="251"/>
      <c r="SZX155" s="251"/>
      <c r="SZY155" s="251"/>
      <c r="SZZ155" s="251"/>
      <c r="TAA155" s="251"/>
      <c r="TAB155" s="251"/>
      <c r="TAC155" s="251"/>
      <c r="TAD155" s="251"/>
      <c r="TAE155" s="251"/>
      <c r="TAF155" s="251"/>
      <c r="TAG155" s="251"/>
      <c r="TAH155" s="251"/>
      <c r="TAI155" s="251"/>
      <c r="TAJ155" s="251"/>
      <c r="TAK155" s="251"/>
      <c r="TAL155" s="251"/>
      <c r="TAM155" s="251"/>
      <c r="TAN155" s="251"/>
      <c r="TAO155" s="251"/>
      <c r="TAP155" s="251"/>
      <c r="TAQ155" s="251"/>
      <c r="TAR155" s="251"/>
      <c r="TAS155" s="251"/>
      <c r="TAT155" s="251"/>
      <c r="TAU155" s="251"/>
      <c r="TAV155" s="251"/>
      <c r="TAW155" s="251"/>
      <c r="TAX155" s="251"/>
      <c r="TAY155" s="251"/>
      <c r="TAZ155" s="251"/>
      <c r="TBA155" s="251"/>
      <c r="TBB155" s="251"/>
      <c r="TBC155" s="251"/>
      <c r="TBD155" s="251"/>
      <c r="TBE155" s="251"/>
      <c r="TBF155" s="251"/>
      <c r="TBG155" s="251"/>
      <c r="TBH155" s="251"/>
      <c r="TBI155" s="251"/>
      <c r="TBJ155" s="251"/>
      <c r="TBK155" s="251"/>
      <c r="TBL155" s="251"/>
      <c r="TBM155" s="251"/>
      <c r="TBN155" s="251"/>
      <c r="TBO155" s="251"/>
      <c r="TBP155" s="251"/>
      <c r="TBQ155" s="251"/>
      <c r="TBR155" s="251"/>
      <c r="TBS155" s="251"/>
      <c r="TBT155" s="251"/>
      <c r="TBU155" s="251"/>
      <c r="TBV155" s="251"/>
      <c r="TBW155" s="251"/>
      <c r="TBX155" s="251"/>
      <c r="TBY155" s="251"/>
      <c r="TBZ155" s="251"/>
      <c r="TCA155" s="251"/>
      <c r="TCB155" s="251"/>
      <c r="TCC155" s="251"/>
      <c r="TCD155" s="251"/>
      <c r="TCE155" s="251"/>
      <c r="TCF155" s="251"/>
      <c r="TCG155" s="251"/>
      <c r="TCH155" s="251"/>
      <c r="TCI155" s="251"/>
      <c r="TCJ155" s="251"/>
      <c r="TCK155" s="251"/>
      <c r="TCL155" s="251"/>
      <c r="TCM155" s="251"/>
      <c r="TCN155" s="251"/>
      <c r="TCO155" s="251"/>
      <c r="TCP155" s="251"/>
      <c r="TCQ155" s="251"/>
      <c r="TCR155" s="251"/>
      <c r="TCS155" s="251"/>
      <c r="TCT155" s="251"/>
      <c r="TCU155" s="251"/>
      <c r="TCV155" s="251"/>
      <c r="TCW155" s="251"/>
      <c r="TCX155" s="251"/>
      <c r="TCY155" s="251"/>
      <c r="TCZ155" s="251"/>
      <c r="TDA155" s="251"/>
      <c r="TDB155" s="251"/>
      <c r="TDC155" s="251"/>
      <c r="TDD155" s="251"/>
      <c r="TDE155" s="251"/>
      <c r="TDF155" s="251"/>
      <c r="TDG155" s="251"/>
      <c r="TDH155" s="251"/>
      <c r="TDI155" s="251"/>
      <c r="TDJ155" s="251"/>
      <c r="TDK155" s="251"/>
      <c r="TDL155" s="251"/>
      <c r="TDM155" s="251"/>
      <c r="TDN155" s="251"/>
      <c r="TDO155" s="251"/>
      <c r="TDP155" s="251"/>
      <c r="TDQ155" s="251"/>
      <c r="TDR155" s="251"/>
      <c r="TDS155" s="251"/>
      <c r="TDT155" s="251"/>
      <c r="TDU155" s="251"/>
      <c r="TDV155" s="251"/>
      <c r="TDW155" s="251"/>
      <c r="TDX155" s="251"/>
      <c r="TDY155" s="251"/>
      <c r="TDZ155" s="251"/>
      <c r="TEA155" s="251"/>
      <c r="TEB155" s="251"/>
      <c r="TEC155" s="251"/>
      <c r="TED155" s="251"/>
      <c r="TEE155" s="251"/>
      <c r="TEF155" s="251"/>
      <c r="TEG155" s="251"/>
      <c r="TEH155" s="251"/>
      <c r="TEI155" s="251"/>
      <c r="TEJ155" s="251"/>
      <c r="TEK155" s="251"/>
      <c r="TEL155" s="251"/>
      <c r="TEM155" s="251"/>
      <c r="TEN155" s="251"/>
      <c r="TEO155" s="251"/>
      <c r="TEP155" s="251"/>
      <c r="TEQ155" s="251"/>
      <c r="TER155" s="251"/>
      <c r="TES155" s="251"/>
      <c r="TET155" s="251"/>
      <c r="TEU155" s="251"/>
      <c r="TEV155" s="251"/>
      <c r="TEW155" s="251"/>
      <c r="TEX155" s="251"/>
      <c r="TEY155" s="251"/>
      <c r="TEZ155" s="251"/>
      <c r="TFA155" s="251"/>
      <c r="TFB155" s="251"/>
      <c r="TFC155" s="251"/>
      <c r="TFD155" s="251"/>
      <c r="TFE155" s="251"/>
      <c r="TFF155" s="251"/>
      <c r="TFG155" s="251"/>
      <c r="TFH155" s="251"/>
      <c r="TFI155" s="251"/>
      <c r="TFJ155" s="251"/>
      <c r="TFK155" s="251"/>
      <c r="TFL155" s="251"/>
      <c r="TFM155" s="251"/>
      <c r="TFN155" s="251"/>
      <c r="TFO155" s="251"/>
      <c r="TFP155" s="251"/>
      <c r="TFQ155" s="251"/>
      <c r="TFR155" s="251"/>
      <c r="TFS155" s="251"/>
      <c r="TFT155" s="251"/>
      <c r="TFU155" s="251"/>
      <c r="TFV155" s="251"/>
      <c r="TFW155" s="251"/>
      <c r="TFX155" s="251"/>
      <c r="TFY155" s="251"/>
      <c r="TFZ155" s="251"/>
      <c r="TGA155" s="251"/>
      <c r="TGB155" s="251"/>
      <c r="TGC155" s="251"/>
      <c r="TGD155" s="251"/>
      <c r="TGE155" s="251"/>
      <c r="TGF155" s="251"/>
      <c r="TGG155" s="251"/>
      <c r="TGH155" s="251"/>
      <c r="TGI155" s="251"/>
      <c r="TGJ155" s="251"/>
      <c r="TGK155" s="251"/>
      <c r="TGL155" s="251"/>
      <c r="TGM155" s="251"/>
      <c r="TGN155" s="251"/>
      <c r="TGO155" s="251"/>
      <c r="TGP155" s="251"/>
      <c r="TGQ155" s="251"/>
      <c r="TGR155" s="251"/>
      <c r="TGS155" s="251"/>
      <c r="TGT155" s="251"/>
      <c r="TGU155" s="251"/>
      <c r="TGV155" s="251"/>
      <c r="TGW155" s="251"/>
      <c r="TGX155" s="251"/>
      <c r="TGY155" s="251"/>
      <c r="TGZ155" s="251"/>
      <c r="THA155" s="251"/>
      <c r="THB155" s="251"/>
      <c r="THC155" s="251"/>
      <c r="THD155" s="251"/>
      <c r="THE155" s="251"/>
      <c r="THF155" s="251"/>
      <c r="THG155" s="251"/>
      <c r="THH155" s="251"/>
      <c r="THI155" s="251"/>
      <c r="THJ155" s="251"/>
      <c r="THK155" s="251"/>
      <c r="THL155" s="251"/>
      <c r="THM155" s="251"/>
      <c r="THN155" s="251"/>
      <c r="THO155" s="251"/>
      <c r="THP155" s="251"/>
      <c r="THQ155" s="251"/>
      <c r="THR155" s="251"/>
      <c r="THS155" s="251"/>
      <c r="THT155" s="251"/>
      <c r="THU155" s="251"/>
      <c r="THV155" s="251"/>
      <c r="THW155" s="251"/>
      <c r="THX155" s="251"/>
      <c r="THY155" s="251"/>
      <c r="THZ155" s="251"/>
      <c r="TIA155" s="251"/>
      <c r="TIB155" s="251"/>
      <c r="TIC155" s="251"/>
      <c r="TID155" s="251"/>
      <c r="TIE155" s="251"/>
      <c r="TIF155" s="251"/>
      <c r="TIG155" s="251"/>
      <c r="TIH155" s="251"/>
      <c r="TII155" s="251"/>
      <c r="TIJ155" s="251"/>
      <c r="TIK155" s="251"/>
      <c r="TIL155" s="251"/>
      <c r="TIM155" s="251"/>
      <c r="TIN155" s="251"/>
      <c r="TIO155" s="251"/>
      <c r="TIP155" s="251"/>
      <c r="TIQ155" s="251"/>
      <c r="TIR155" s="251"/>
      <c r="TIS155" s="251"/>
      <c r="TIT155" s="251"/>
      <c r="TIU155" s="251"/>
      <c r="TIV155" s="251"/>
      <c r="TIW155" s="251"/>
      <c r="TIX155" s="251"/>
      <c r="TIY155" s="251"/>
      <c r="TIZ155" s="251"/>
      <c r="TJA155" s="251"/>
      <c r="TJB155" s="251"/>
      <c r="TJC155" s="251"/>
      <c r="TJD155" s="251"/>
      <c r="TJE155" s="251"/>
      <c r="TJF155" s="251"/>
      <c r="TJG155" s="251"/>
      <c r="TJH155" s="251"/>
      <c r="TJI155" s="251"/>
      <c r="TJJ155" s="251"/>
      <c r="TJK155" s="251"/>
      <c r="TJL155" s="251"/>
      <c r="TJM155" s="251"/>
      <c r="TJN155" s="251"/>
      <c r="TJO155" s="251"/>
      <c r="TJP155" s="251"/>
      <c r="TJQ155" s="251"/>
      <c r="TJR155" s="251"/>
      <c r="TJS155" s="251"/>
      <c r="TJT155" s="251"/>
      <c r="TJU155" s="251"/>
      <c r="TJV155" s="251"/>
      <c r="TJW155" s="251"/>
      <c r="TJX155" s="251"/>
      <c r="TJY155" s="251"/>
      <c r="TJZ155" s="251"/>
      <c r="TKA155" s="251"/>
      <c r="TKB155" s="251"/>
      <c r="TKC155" s="251"/>
      <c r="TKD155" s="251"/>
      <c r="TKE155" s="251"/>
      <c r="TKF155" s="251"/>
      <c r="TKG155" s="251"/>
      <c r="TKH155" s="251"/>
      <c r="TKI155" s="251"/>
      <c r="TKJ155" s="251"/>
      <c r="TKK155" s="251"/>
      <c r="TKL155" s="251"/>
      <c r="TKM155" s="251"/>
      <c r="TKN155" s="251"/>
      <c r="TKO155" s="251"/>
      <c r="TKP155" s="251"/>
      <c r="TKQ155" s="251"/>
      <c r="TKR155" s="251"/>
      <c r="TKS155" s="251"/>
      <c r="TKT155" s="251"/>
      <c r="TKU155" s="251"/>
      <c r="TKV155" s="251"/>
      <c r="TKW155" s="251"/>
      <c r="TKX155" s="251"/>
      <c r="TKY155" s="251"/>
      <c r="TKZ155" s="251"/>
      <c r="TLA155" s="251"/>
      <c r="TLB155" s="251"/>
      <c r="TLC155" s="251"/>
      <c r="TLD155" s="251"/>
      <c r="TLE155" s="251"/>
      <c r="TLF155" s="251"/>
      <c r="TLG155" s="251"/>
      <c r="TLH155" s="251"/>
      <c r="TLI155" s="251"/>
      <c r="TLJ155" s="251"/>
      <c r="TLK155" s="251"/>
      <c r="TLL155" s="251"/>
      <c r="TLM155" s="251"/>
      <c r="TLN155" s="251"/>
      <c r="TLO155" s="251"/>
      <c r="TLP155" s="251"/>
      <c r="TLQ155" s="251"/>
      <c r="TLR155" s="251"/>
      <c r="TLS155" s="251"/>
      <c r="TLT155" s="251"/>
      <c r="TLU155" s="251"/>
      <c r="TLV155" s="251"/>
      <c r="TLW155" s="251"/>
      <c r="TLX155" s="251"/>
      <c r="TLY155" s="251"/>
      <c r="TLZ155" s="251"/>
      <c r="TMA155" s="251"/>
      <c r="TMB155" s="251"/>
      <c r="TMC155" s="251"/>
      <c r="TMD155" s="251"/>
      <c r="TME155" s="251"/>
      <c r="TMF155" s="251"/>
      <c r="TMG155" s="251"/>
      <c r="TMH155" s="251"/>
      <c r="TMI155" s="251"/>
      <c r="TMJ155" s="251"/>
      <c r="TMK155" s="251"/>
      <c r="TML155" s="251"/>
      <c r="TMM155" s="251"/>
      <c r="TMN155" s="251"/>
      <c r="TMO155" s="251"/>
      <c r="TMP155" s="251"/>
      <c r="TMQ155" s="251"/>
      <c r="TMR155" s="251"/>
      <c r="TMS155" s="251"/>
      <c r="TMT155" s="251"/>
      <c r="TMU155" s="251"/>
      <c r="TMV155" s="251"/>
      <c r="TMW155" s="251"/>
      <c r="TMX155" s="251"/>
      <c r="TMY155" s="251"/>
      <c r="TMZ155" s="251"/>
      <c r="TNA155" s="251"/>
      <c r="TNB155" s="251"/>
      <c r="TNC155" s="251"/>
      <c r="TND155" s="251"/>
      <c r="TNE155" s="251"/>
      <c r="TNF155" s="251"/>
      <c r="TNG155" s="251"/>
      <c r="TNH155" s="251"/>
      <c r="TNI155" s="251"/>
      <c r="TNJ155" s="251"/>
      <c r="TNK155" s="251"/>
      <c r="TNL155" s="251"/>
      <c r="TNM155" s="251"/>
      <c r="TNN155" s="251"/>
      <c r="TNO155" s="251"/>
      <c r="TNP155" s="251"/>
      <c r="TNQ155" s="251"/>
      <c r="TNR155" s="251"/>
      <c r="TNS155" s="251"/>
      <c r="TNT155" s="251"/>
      <c r="TNU155" s="251"/>
      <c r="TNV155" s="251"/>
      <c r="TNW155" s="251"/>
      <c r="TNX155" s="251"/>
      <c r="TNY155" s="251"/>
      <c r="TNZ155" s="251"/>
      <c r="TOA155" s="251"/>
      <c r="TOB155" s="251"/>
      <c r="TOC155" s="251"/>
      <c r="TOD155" s="251"/>
      <c r="TOE155" s="251"/>
      <c r="TOF155" s="251"/>
      <c r="TOG155" s="251"/>
      <c r="TOH155" s="251"/>
      <c r="TOI155" s="251"/>
      <c r="TOJ155" s="251"/>
      <c r="TOK155" s="251"/>
      <c r="TOL155" s="251"/>
      <c r="TOM155" s="251"/>
      <c r="TON155" s="251"/>
      <c r="TOO155" s="251"/>
      <c r="TOP155" s="251"/>
      <c r="TOQ155" s="251"/>
      <c r="TOR155" s="251"/>
      <c r="TOS155" s="251"/>
      <c r="TOT155" s="251"/>
      <c r="TOU155" s="251"/>
      <c r="TOV155" s="251"/>
      <c r="TOW155" s="251"/>
      <c r="TOX155" s="251"/>
      <c r="TOY155" s="251"/>
      <c r="TOZ155" s="251"/>
      <c r="TPA155" s="251"/>
      <c r="TPB155" s="251"/>
      <c r="TPC155" s="251"/>
      <c r="TPD155" s="251"/>
      <c r="TPE155" s="251"/>
      <c r="TPF155" s="251"/>
      <c r="TPG155" s="251"/>
      <c r="TPH155" s="251"/>
      <c r="TPI155" s="251"/>
      <c r="TPJ155" s="251"/>
      <c r="TPK155" s="251"/>
      <c r="TPL155" s="251"/>
      <c r="TPM155" s="251"/>
      <c r="TPN155" s="251"/>
      <c r="TPO155" s="251"/>
      <c r="TPP155" s="251"/>
      <c r="TPQ155" s="251"/>
      <c r="TPR155" s="251"/>
      <c r="TPS155" s="251"/>
      <c r="TPT155" s="251"/>
      <c r="TPU155" s="251"/>
      <c r="TPV155" s="251"/>
      <c r="TPW155" s="251"/>
      <c r="TPX155" s="251"/>
      <c r="TPY155" s="251"/>
      <c r="TPZ155" s="251"/>
      <c r="TQA155" s="251"/>
      <c r="TQB155" s="251"/>
      <c r="TQC155" s="251"/>
      <c r="TQD155" s="251"/>
      <c r="TQE155" s="251"/>
      <c r="TQF155" s="251"/>
      <c r="TQG155" s="251"/>
      <c r="TQH155" s="251"/>
      <c r="TQI155" s="251"/>
      <c r="TQJ155" s="251"/>
      <c r="TQK155" s="251"/>
      <c r="TQL155" s="251"/>
      <c r="TQM155" s="251"/>
      <c r="TQN155" s="251"/>
      <c r="TQO155" s="251"/>
      <c r="TQP155" s="251"/>
      <c r="TQQ155" s="251"/>
      <c r="TQR155" s="251"/>
      <c r="TQS155" s="251"/>
      <c r="TQT155" s="251"/>
      <c r="TQU155" s="251"/>
      <c r="TQV155" s="251"/>
      <c r="TQW155" s="251"/>
      <c r="TQX155" s="251"/>
      <c r="TQY155" s="251"/>
      <c r="TQZ155" s="251"/>
      <c r="TRA155" s="251"/>
      <c r="TRB155" s="251"/>
      <c r="TRC155" s="251"/>
      <c r="TRD155" s="251"/>
      <c r="TRE155" s="251"/>
      <c r="TRF155" s="251"/>
      <c r="TRG155" s="251"/>
      <c r="TRH155" s="251"/>
      <c r="TRI155" s="251"/>
      <c r="TRJ155" s="251"/>
      <c r="TRK155" s="251"/>
      <c r="TRL155" s="251"/>
      <c r="TRM155" s="251"/>
      <c r="TRN155" s="251"/>
      <c r="TRO155" s="251"/>
      <c r="TRP155" s="251"/>
      <c r="TRQ155" s="251"/>
      <c r="TRR155" s="251"/>
      <c r="TRS155" s="251"/>
      <c r="TRT155" s="251"/>
      <c r="TRU155" s="251"/>
      <c r="TRV155" s="251"/>
      <c r="TRW155" s="251"/>
      <c r="TRX155" s="251"/>
      <c r="TRY155" s="251"/>
      <c r="TRZ155" s="251"/>
      <c r="TSA155" s="251"/>
      <c r="TSB155" s="251"/>
      <c r="TSC155" s="251"/>
      <c r="TSD155" s="251"/>
      <c r="TSE155" s="251"/>
      <c r="TSF155" s="251"/>
      <c r="TSG155" s="251"/>
      <c r="TSH155" s="251"/>
      <c r="TSI155" s="251"/>
      <c r="TSJ155" s="251"/>
      <c r="TSK155" s="251"/>
      <c r="TSL155" s="251"/>
      <c r="TSM155" s="251"/>
      <c r="TSN155" s="251"/>
      <c r="TSO155" s="251"/>
      <c r="TSP155" s="251"/>
      <c r="TSQ155" s="251"/>
      <c r="TSR155" s="251"/>
      <c r="TSS155" s="251"/>
      <c r="TST155" s="251"/>
      <c r="TSU155" s="251"/>
      <c r="TSV155" s="251"/>
      <c r="TSW155" s="251"/>
      <c r="TSX155" s="251"/>
      <c r="TSY155" s="251"/>
      <c r="TSZ155" s="251"/>
      <c r="TTA155" s="251"/>
      <c r="TTB155" s="251"/>
      <c r="TTC155" s="251"/>
      <c r="TTD155" s="251"/>
      <c r="TTE155" s="251"/>
      <c r="TTF155" s="251"/>
      <c r="TTG155" s="251"/>
      <c r="TTH155" s="251"/>
      <c r="TTI155" s="251"/>
      <c r="TTJ155" s="251"/>
      <c r="TTK155" s="251"/>
      <c r="TTL155" s="251"/>
      <c r="TTM155" s="251"/>
      <c r="TTN155" s="251"/>
      <c r="TTO155" s="251"/>
      <c r="TTP155" s="251"/>
      <c r="TTQ155" s="251"/>
      <c r="TTR155" s="251"/>
      <c r="TTS155" s="251"/>
      <c r="TTT155" s="251"/>
      <c r="TTU155" s="251"/>
      <c r="TTV155" s="251"/>
      <c r="TTW155" s="251"/>
      <c r="TTX155" s="251"/>
      <c r="TTY155" s="251"/>
      <c r="TTZ155" s="251"/>
      <c r="TUA155" s="251"/>
      <c r="TUB155" s="251"/>
      <c r="TUC155" s="251"/>
      <c r="TUD155" s="251"/>
      <c r="TUE155" s="251"/>
      <c r="TUF155" s="251"/>
      <c r="TUG155" s="251"/>
      <c r="TUH155" s="251"/>
      <c r="TUI155" s="251"/>
      <c r="TUJ155" s="251"/>
      <c r="TUK155" s="251"/>
      <c r="TUL155" s="251"/>
      <c r="TUM155" s="251"/>
      <c r="TUN155" s="251"/>
      <c r="TUO155" s="251"/>
      <c r="TUP155" s="251"/>
      <c r="TUQ155" s="251"/>
      <c r="TUR155" s="251"/>
      <c r="TUS155" s="251"/>
      <c r="TUT155" s="251"/>
      <c r="TUU155" s="251"/>
      <c r="TUV155" s="251"/>
      <c r="TUW155" s="251"/>
      <c r="TUX155" s="251"/>
      <c r="TUY155" s="251"/>
      <c r="TUZ155" s="251"/>
      <c r="TVA155" s="251"/>
      <c r="TVB155" s="251"/>
      <c r="TVC155" s="251"/>
      <c r="TVD155" s="251"/>
      <c r="TVE155" s="251"/>
      <c r="TVF155" s="251"/>
      <c r="TVG155" s="251"/>
      <c r="TVH155" s="251"/>
      <c r="TVI155" s="251"/>
      <c r="TVJ155" s="251"/>
      <c r="TVK155" s="251"/>
      <c r="TVL155" s="251"/>
      <c r="TVM155" s="251"/>
      <c r="TVN155" s="251"/>
      <c r="TVO155" s="251"/>
      <c r="TVP155" s="251"/>
      <c r="TVQ155" s="251"/>
      <c r="TVR155" s="251"/>
      <c r="TVS155" s="251"/>
      <c r="TVT155" s="251"/>
      <c r="TVU155" s="251"/>
      <c r="TVV155" s="251"/>
      <c r="TVW155" s="251"/>
      <c r="TVX155" s="251"/>
      <c r="TVY155" s="251"/>
      <c r="TVZ155" s="251"/>
      <c r="TWA155" s="251"/>
      <c r="TWB155" s="251"/>
      <c r="TWC155" s="251"/>
      <c r="TWD155" s="251"/>
      <c r="TWE155" s="251"/>
      <c r="TWF155" s="251"/>
      <c r="TWG155" s="251"/>
      <c r="TWH155" s="251"/>
      <c r="TWI155" s="251"/>
      <c r="TWJ155" s="251"/>
      <c r="TWK155" s="251"/>
      <c r="TWL155" s="251"/>
      <c r="TWM155" s="251"/>
      <c r="TWN155" s="251"/>
      <c r="TWO155" s="251"/>
      <c r="TWP155" s="251"/>
      <c r="TWQ155" s="251"/>
      <c r="TWR155" s="251"/>
      <c r="TWS155" s="251"/>
      <c r="TWT155" s="251"/>
      <c r="TWU155" s="251"/>
      <c r="TWV155" s="251"/>
      <c r="TWW155" s="251"/>
      <c r="TWX155" s="251"/>
      <c r="TWY155" s="251"/>
      <c r="TWZ155" s="251"/>
      <c r="TXA155" s="251"/>
      <c r="TXB155" s="251"/>
      <c r="TXC155" s="251"/>
      <c r="TXD155" s="251"/>
      <c r="TXE155" s="251"/>
      <c r="TXF155" s="251"/>
      <c r="TXG155" s="251"/>
      <c r="TXH155" s="251"/>
      <c r="TXI155" s="251"/>
      <c r="TXJ155" s="251"/>
      <c r="TXK155" s="251"/>
      <c r="TXL155" s="251"/>
      <c r="TXM155" s="251"/>
      <c r="TXN155" s="251"/>
      <c r="TXO155" s="251"/>
      <c r="TXP155" s="251"/>
      <c r="TXQ155" s="251"/>
      <c r="TXR155" s="251"/>
      <c r="TXS155" s="251"/>
      <c r="TXT155" s="251"/>
      <c r="TXU155" s="251"/>
      <c r="TXV155" s="251"/>
      <c r="TXW155" s="251"/>
      <c r="TXX155" s="251"/>
      <c r="TXY155" s="251"/>
      <c r="TXZ155" s="251"/>
      <c r="TYA155" s="251"/>
      <c r="TYB155" s="251"/>
      <c r="TYC155" s="251"/>
      <c r="TYD155" s="251"/>
      <c r="TYE155" s="251"/>
      <c r="TYF155" s="251"/>
      <c r="TYG155" s="251"/>
      <c r="TYH155" s="251"/>
      <c r="TYI155" s="251"/>
      <c r="TYJ155" s="251"/>
      <c r="TYK155" s="251"/>
      <c r="TYL155" s="251"/>
      <c r="TYM155" s="251"/>
      <c r="TYN155" s="251"/>
      <c r="TYO155" s="251"/>
      <c r="TYP155" s="251"/>
      <c r="TYQ155" s="251"/>
      <c r="TYR155" s="251"/>
      <c r="TYS155" s="251"/>
      <c r="TYT155" s="251"/>
      <c r="TYU155" s="251"/>
      <c r="TYV155" s="251"/>
      <c r="TYW155" s="251"/>
      <c r="TYX155" s="251"/>
      <c r="TYY155" s="251"/>
      <c r="TYZ155" s="251"/>
      <c r="TZA155" s="251"/>
      <c r="TZB155" s="251"/>
      <c r="TZC155" s="251"/>
      <c r="TZD155" s="251"/>
      <c r="TZE155" s="251"/>
      <c r="TZF155" s="251"/>
      <c r="TZG155" s="251"/>
      <c r="TZH155" s="251"/>
      <c r="TZI155" s="251"/>
      <c r="TZJ155" s="251"/>
      <c r="TZK155" s="251"/>
      <c r="TZL155" s="251"/>
      <c r="TZM155" s="251"/>
      <c r="TZN155" s="251"/>
      <c r="TZO155" s="251"/>
      <c r="TZP155" s="251"/>
      <c r="TZQ155" s="251"/>
      <c r="TZR155" s="251"/>
      <c r="TZS155" s="251"/>
      <c r="TZT155" s="251"/>
      <c r="TZU155" s="251"/>
      <c r="TZV155" s="251"/>
      <c r="TZW155" s="251"/>
      <c r="TZX155" s="251"/>
      <c r="TZY155" s="251"/>
      <c r="TZZ155" s="251"/>
      <c r="UAA155" s="251"/>
      <c r="UAB155" s="251"/>
      <c r="UAC155" s="251"/>
      <c r="UAD155" s="251"/>
      <c r="UAE155" s="251"/>
      <c r="UAF155" s="251"/>
      <c r="UAG155" s="251"/>
      <c r="UAH155" s="251"/>
      <c r="UAI155" s="251"/>
      <c r="UAJ155" s="251"/>
      <c r="UAK155" s="251"/>
      <c r="UAL155" s="251"/>
      <c r="UAM155" s="251"/>
      <c r="UAN155" s="251"/>
      <c r="UAO155" s="251"/>
      <c r="UAP155" s="251"/>
      <c r="UAQ155" s="251"/>
      <c r="UAR155" s="251"/>
      <c r="UAS155" s="251"/>
      <c r="UAT155" s="251"/>
      <c r="UAU155" s="251"/>
      <c r="UAV155" s="251"/>
      <c r="UAW155" s="251"/>
      <c r="UAX155" s="251"/>
      <c r="UAY155" s="251"/>
      <c r="UAZ155" s="251"/>
      <c r="UBA155" s="251"/>
      <c r="UBB155" s="251"/>
      <c r="UBC155" s="251"/>
      <c r="UBD155" s="251"/>
      <c r="UBE155" s="251"/>
      <c r="UBF155" s="251"/>
      <c r="UBG155" s="251"/>
      <c r="UBH155" s="251"/>
      <c r="UBI155" s="251"/>
      <c r="UBJ155" s="251"/>
      <c r="UBK155" s="251"/>
      <c r="UBL155" s="251"/>
      <c r="UBM155" s="251"/>
      <c r="UBN155" s="251"/>
      <c r="UBO155" s="251"/>
      <c r="UBP155" s="251"/>
      <c r="UBQ155" s="251"/>
      <c r="UBR155" s="251"/>
      <c r="UBS155" s="251"/>
      <c r="UBT155" s="251"/>
      <c r="UBU155" s="251"/>
      <c r="UBV155" s="251"/>
      <c r="UBW155" s="251"/>
      <c r="UBX155" s="251"/>
      <c r="UBY155" s="251"/>
      <c r="UBZ155" s="251"/>
      <c r="UCA155" s="251"/>
      <c r="UCB155" s="251"/>
      <c r="UCC155" s="251"/>
      <c r="UCD155" s="251"/>
      <c r="UCE155" s="251"/>
      <c r="UCF155" s="251"/>
      <c r="UCG155" s="251"/>
      <c r="UCH155" s="251"/>
      <c r="UCI155" s="251"/>
      <c r="UCJ155" s="251"/>
      <c r="UCK155" s="251"/>
      <c r="UCL155" s="251"/>
      <c r="UCM155" s="251"/>
      <c r="UCN155" s="251"/>
      <c r="UCO155" s="251"/>
      <c r="UCP155" s="251"/>
      <c r="UCQ155" s="251"/>
      <c r="UCR155" s="251"/>
      <c r="UCS155" s="251"/>
      <c r="UCT155" s="251"/>
      <c r="UCU155" s="251"/>
      <c r="UCV155" s="251"/>
      <c r="UCW155" s="251"/>
      <c r="UCX155" s="251"/>
      <c r="UCY155" s="251"/>
      <c r="UCZ155" s="251"/>
      <c r="UDA155" s="251"/>
      <c r="UDB155" s="251"/>
      <c r="UDC155" s="251"/>
      <c r="UDD155" s="251"/>
      <c r="UDE155" s="251"/>
      <c r="UDF155" s="251"/>
      <c r="UDG155" s="251"/>
      <c r="UDH155" s="251"/>
      <c r="UDI155" s="251"/>
      <c r="UDJ155" s="251"/>
      <c r="UDK155" s="251"/>
      <c r="UDL155" s="251"/>
      <c r="UDM155" s="251"/>
      <c r="UDN155" s="251"/>
      <c r="UDO155" s="251"/>
      <c r="UDP155" s="251"/>
      <c r="UDQ155" s="251"/>
      <c r="UDR155" s="251"/>
      <c r="UDS155" s="251"/>
      <c r="UDT155" s="251"/>
      <c r="UDU155" s="251"/>
      <c r="UDV155" s="251"/>
      <c r="UDW155" s="251"/>
      <c r="UDX155" s="251"/>
      <c r="UDY155" s="251"/>
      <c r="UDZ155" s="251"/>
      <c r="UEA155" s="251"/>
      <c r="UEB155" s="251"/>
      <c r="UEC155" s="251"/>
      <c r="UED155" s="251"/>
      <c r="UEE155" s="251"/>
      <c r="UEF155" s="251"/>
      <c r="UEG155" s="251"/>
      <c r="UEH155" s="251"/>
      <c r="UEI155" s="251"/>
      <c r="UEJ155" s="251"/>
      <c r="UEK155" s="251"/>
      <c r="UEL155" s="251"/>
      <c r="UEM155" s="251"/>
      <c r="UEN155" s="251"/>
      <c r="UEO155" s="251"/>
      <c r="UEP155" s="251"/>
      <c r="UEQ155" s="251"/>
      <c r="UER155" s="251"/>
      <c r="UES155" s="251"/>
      <c r="UET155" s="251"/>
      <c r="UEU155" s="251"/>
      <c r="UEV155" s="251"/>
      <c r="UEW155" s="251"/>
      <c r="UEX155" s="251"/>
      <c r="UEY155" s="251"/>
      <c r="UEZ155" s="251"/>
      <c r="UFA155" s="251"/>
      <c r="UFB155" s="251"/>
      <c r="UFC155" s="251"/>
      <c r="UFD155" s="251"/>
      <c r="UFE155" s="251"/>
      <c r="UFF155" s="251"/>
      <c r="UFG155" s="251"/>
      <c r="UFH155" s="251"/>
      <c r="UFI155" s="251"/>
      <c r="UFJ155" s="251"/>
      <c r="UFK155" s="251"/>
      <c r="UFL155" s="251"/>
      <c r="UFM155" s="251"/>
      <c r="UFN155" s="251"/>
      <c r="UFO155" s="251"/>
      <c r="UFP155" s="251"/>
      <c r="UFQ155" s="251"/>
      <c r="UFR155" s="251"/>
      <c r="UFS155" s="251"/>
      <c r="UFT155" s="251"/>
      <c r="UFU155" s="251"/>
      <c r="UFV155" s="251"/>
      <c r="UFW155" s="251"/>
      <c r="UFX155" s="251"/>
      <c r="UFY155" s="251"/>
      <c r="UFZ155" s="251"/>
      <c r="UGA155" s="251"/>
      <c r="UGB155" s="251"/>
      <c r="UGC155" s="251"/>
      <c r="UGD155" s="251"/>
      <c r="UGE155" s="251"/>
      <c r="UGF155" s="251"/>
      <c r="UGG155" s="251"/>
      <c r="UGH155" s="251"/>
      <c r="UGI155" s="251"/>
      <c r="UGJ155" s="251"/>
      <c r="UGK155" s="251"/>
      <c r="UGL155" s="251"/>
      <c r="UGM155" s="251"/>
      <c r="UGN155" s="251"/>
      <c r="UGO155" s="251"/>
      <c r="UGP155" s="251"/>
      <c r="UGQ155" s="251"/>
      <c r="UGR155" s="251"/>
      <c r="UGS155" s="251"/>
      <c r="UGT155" s="251"/>
      <c r="UGU155" s="251"/>
      <c r="UGV155" s="251"/>
      <c r="UGW155" s="251"/>
      <c r="UGX155" s="251"/>
      <c r="UGY155" s="251"/>
      <c r="UGZ155" s="251"/>
      <c r="UHA155" s="251"/>
      <c r="UHB155" s="251"/>
      <c r="UHC155" s="251"/>
      <c r="UHD155" s="251"/>
      <c r="UHE155" s="251"/>
      <c r="UHF155" s="251"/>
      <c r="UHG155" s="251"/>
      <c r="UHH155" s="251"/>
      <c r="UHI155" s="251"/>
      <c r="UHJ155" s="251"/>
      <c r="UHK155" s="251"/>
      <c r="UHL155" s="251"/>
      <c r="UHM155" s="251"/>
      <c r="UHN155" s="251"/>
      <c r="UHO155" s="251"/>
      <c r="UHP155" s="251"/>
      <c r="UHQ155" s="251"/>
      <c r="UHR155" s="251"/>
      <c r="UHS155" s="251"/>
      <c r="UHT155" s="251"/>
      <c r="UHU155" s="251"/>
      <c r="UHV155" s="251"/>
      <c r="UHW155" s="251"/>
      <c r="UHX155" s="251"/>
      <c r="UHY155" s="251"/>
      <c r="UHZ155" s="251"/>
      <c r="UIA155" s="251"/>
      <c r="UIB155" s="251"/>
      <c r="UIC155" s="251"/>
      <c r="UID155" s="251"/>
      <c r="UIE155" s="251"/>
      <c r="UIF155" s="251"/>
      <c r="UIG155" s="251"/>
      <c r="UIH155" s="251"/>
      <c r="UII155" s="251"/>
      <c r="UIJ155" s="251"/>
      <c r="UIK155" s="251"/>
      <c r="UIL155" s="251"/>
      <c r="UIM155" s="251"/>
      <c r="UIN155" s="251"/>
      <c r="UIO155" s="251"/>
      <c r="UIP155" s="251"/>
      <c r="UIQ155" s="251"/>
      <c r="UIR155" s="251"/>
      <c r="UIS155" s="251"/>
      <c r="UIT155" s="251"/>
      <c r="UIU155" s="251"/>
      <c r="UIV155" s="251"/>
      <c r="UIW155" s="251"/>
      <c r="UIX155" s="251"/>
      <c r="UIY155" s="251"/>
      <c r="UIZ155" s="251"/>
      <c r="UJA155" s="251"/>
      <c r="UJB155" s="251"/>
      <c r="UJC155" s="251"/>
      <c r="UJD155" s="251"/>
      <c r="UJE155" s="251"/>
      <c r="UJF155" s="251"/>
      <c r="UJG155" s="251"/>
      <c r="UJH155" s="251"/>
      <c r="UJI155" s="251"/>
      <c r="UJJ155" s="251"/>
      <c r="UJK155" s="251"/>
      <c r="UJL155" s="251"/>
      <c r="UJM155" s="251"/>
      <c r="UJN155" s="251"/>
      <c r="UJO155" s="251"/>
      <c r="UJP155" s="251"/>
      <c r="UJQ155" s="251"/>
      <c r="UJR155" s="251"/>
      <c r="UJS155" s="251"/>
      <c r="UJT155" s="251"/>
      <c r="UJU155" s="251"/>
      <c r="UJV155" s="251"/>
      <c r="UJW155" s="251"/>
      <c r="UJX155" s="251"/>
      <c r="UJY155" s="251"/>
      <c r="UJZ155" s="251"/>
      <c r="UKA155" s="251"/>
      <c r="UKB155" s="251"/>
      <c r="UKC155" s="251"/>
      <c r="UKD155" s="251"/>
      <c r="UKE155" s="251"/>
      <c r="UKF155" s="251"/>
      <c r="UKG155" s="251"/>
      <c r="UKH155" s="251"/>
      <c r="UKI155" s="251"/>
      <c r="UKJ155" s="251"/>
      <c r="UKK155" s="251"/>
      <c r="UKL155" s="251"/>
      <c r="UKM155" s="251"/>
      <c r="UKN155" s="251"/>
      <c r="UKO155" s="251"/>
      <c r="UKP155" s="251"/>
      <c r="UKQ155" s="251"/>
      <c r="UKR155" s="251"/>
      <c r="UKS155" s="251"/>
      <c r="UKT155" s="251"/>
      <c r="UKU155" s="251"/>
      <c r="UKV155" s="251"/>
      <c r="UKW155" s="251"/>
      <c r="UKX155" s="251"/>
      <c r="UKY155" s="251"/>
      <c r="UKZ155" s="251"/>
      <c r="ULA155" s="251"/>
      <c r="ULB155" s="251"/>
      <c r="ULC155" s="251"/>
      <c r="ULD155" s="251"/>
      <c r="ULE155" s="251"/>
      <c r="ULF155" s="251"/>
      <c r="ULG155" s="251"/>
      <c r="ULH155" s="251"/>
      <c r="ULI155" s="251"/>
      <c r="ULJ155" s="251"/>
      <c r="ULK155" s="251"/>
      <c r="ULL155" s="251"/>
      <c r="ULM155" s="251"/>
      <c r="ULN155" s="251"/>
      <c r="ULO155" s="251"/>
      <c r="ULP155" s="251"/>
      <c r="ULQ155" s="251"/>
      <c r="ULR155" s="251"/>
      <c r="ULS155" s="251"/>
      <c r="ULT155" s="251"/>
      <c r="ULU155" s="251"/>
      <c r="ULV155" s="251"/>
      <c r="ULW155" s="251"/>
      <c r="ULX155" s="251"/>
      <c r="ULY155" s="251"/>
      <c r="ULZ155" s="251"/>
      <c r="UMA155" s="251"/>
      <c r="UMB155" s="251"/>
      <c r="UMC155" s="251"/>
      <c r="UMD155" s="251"/>
      <c r="UME155" s="251"/>
      <c r="UMF155" s="251"/>
      <c r="UMG155" s="251"/>
      <c r="UMH155" s="251"/>
      <c r="UMI155" s="251"/>
      <c r="UMJ155" s="251"/>
      <c r="UMK155" s="251"/>
      <c r="UML155" s="251"/>
      <c r="UMM155" s="251"/>
      <c r="UMN155" s="251"/>
      <c r="UMO155" s="251"/>
      <c r="UMP155" s="251"/>
      <c r="UMQ155" s="251"/>
      <c r="UMR155" s="251"/>
      <c r="UMS155" s="251"/>
      <c r="UMT155" s="251"/>
      <c r="UMU155" s="251"/>
      <c r="UMV155" s="251"/>
      <c r="UMW155" s="251"/>
      <c r="UMX155" s="251"/>
      <c r="UMY155" s="251"/>
      <c r="UMZ155" s="251"/>
      <c r="UNA155" s="251"/>
      <c r="UNB155" s="251"/>
      <c r="UNC155" s="251"/>
      <c r="UND155" s="251"/>
      <c r="UNE155" s="251"/>
      <c r="UNF155" s="251"/>
      <c r="UNG155" s="251"/>
      <c r="UNH155" s="251"/>
      <c r="UNI155" s="251"/>
      <c r="UNJ155" s="251"/>
      <c r="UNK155" s="251"/>
      <c r="UNL155" s="251"/>
      <c r="UNM155" s="251"/>
      <c r="UNN155" s="251"/>
      <c r="UNO155" s="251"/>
      <c r="UNP155" s="251"/>
      <c r="UNQ155" s="251"/>
      <c r="UNR155" s="251"/>
      <c r="UNS155" s="251"/>
      <c r="UNT155" s="251"/>
      <c r="UNU155" s="251"/>
      <c r="UNV155" s="251"/>
      <c r="UNW155" s="251"/>
      <c r="UNX155" s="251"/>
      <c r="UNY155" s="251"/>
      <c r="UNZ155" s="251"/>
      <c r="UOA155" s="251"/>
      <c r="UOB155" s="251"/>
      <c r="UOC155" s="251"/>
      <c r="UOD155" s="251"/>
      <c r="UOE155" s="251"/>
      <c r="UOF155" s="251"/>
      <c r="UOG155" s="251"/>
      <c r="UOH155" s="251"/>
      <c r="UOI155" s="251"/>
      <c r="UOJ155" s="251"/>
      <c r="UOK155" s="251"/>
      <c r="UOL155" s="251"/>
      <c r="UOM155" s="251"/>
      <c r="UON155" s="251"/>
      <c r="UOO155" s="251"/>
      <c r="UOP155" s="251"/>
      <c r="UOQ155" s="251"/>
      <c r="UOR155" s="251"/>
      <c r="UOS155" s="251"/>
      <c r="UOT155" s="251"/>
      <c r="UOU155" s="251"/>
      <c r="UOV155" s="251"/>
      <c r="UOW155" s="251"/>
      <c r="UOX155" s="251"/>
      <c r="UOY155" s="251"/>
      <c r="UOZ155" s="251"/>
      <c r="UPA155" s="251"/>
      <c r="UPB155" s="251"/>
      <c r="UPC155" s="251"/>
      <c r="UPD155" s="251"/>
      <c r="UPE155" s="251"/>
      <c r="UPF155" s="251"/>
      <c r="UPG155" s="251"/>
      <c r="UPH155" s="251"/>
      <c r="UPI155" s="251"/>
      <c r="UPJ155" s="251"/>
      <c r="UPK155" s="251"/>
      <c r="UPL155" s="251"/>
      <c r="UPM155" s="251"/>
      <c r="UPN155" s="251"/>
      <c r="UPO155" s="251"/>
      <c r="UPP155" s="251"/>
      <c r="UPQ155" s="251"/>
      <c r="UPR155" s="251"/>
      <c r="UPS155" s="251"/>
      <c r="UPT155" s="251"/>
      <c r="UPU155" s="251"/>
      <c r="UPV155" s="251"/>
      <c r="UPW155" s="251"/>
      <c r="UPX155" s="251"/>
      <c r="UPY155" s="251"/>
      <c r="UPZ155" s="251"/>
      <c r="UQA155" s="251"/>
      <c r="UQB155" s="251"/>
      <c r="UQC155" s="251"/>
      <c r="UQD155" s="251"/>
      <c r="UQE155" s="251"/>
      <c r="UQF155" s="251"/>
      <c r="UQG155" s="251"/>
      <c r="UQH155" s="251"/>
      <c r="UQI155" s="251"/>
      <c r="UQJ155" s="251"/>
      <c r="UQK155" s="251"/>
      <c r="UQL155" s="251"/>
      <c r="UQM155" s="251"/>
      <c r="UQN155" s="251"/>
      <c r="UQO155" s="251"/>
      <c r="UQP155" s="251"/>
      <c r="UQQ155" s="251"/>
      <c r="UQR155" s="251"/>
      <c r="UQS155" s="251"/>
      <c r="UQT155" s="251"/>
      <c r="UQU155" s="251"/>
      <c r="UQV155" s="251"/>
      <c r="UQW155" s="251"/>
      <c r="UQX155" s="251"/>
      <c r="UQY155" s="251"/>
      <c r="UQZ155" s="251"/>
      <c r="URA155" s="251"/>
      <c r="URB155" s="251"/>
      <c r="URC155" s="251"/>
      <c r="URD155" s="251"/>
      <c r="URE155" s="251"/>
      <c r="URF155" s="251"/>
      <c r="URG155" s="251"/>
      <c r="URH155" s="251"/>
      <c r="URI155" s="251"/>
      <c r="URJ155" s="251"/>
      <c r="URK155" s="251"/>
      <c r="URL155" s="251"/>
      <c r="URM155" s="251"/>
      <c r="URN155" s="251"/>
      <c r="URO155" s="251"/>
      <c r="URP155" s="251"/>
      <c r="URQ155" s="251"/>
      <c r="URR155" s="251"/>
      <c r="URS155" s="251"/>
      <c r="URT155" s="251"/>
      <c r="URU155" s="251"/>
      <c r="URV155" s="251"/>
      <c r="URW155" s="251"/>
      <c r="URX155" s="251"/>
      <c r="URY155" s="251"/>
      <c r="URZ155" s="251"/>
      <c r="USA155" s="251"/>
      <c r="USB155" s="251"/>
      <c r="USC155" s="251"/>
      <c r="USD155" s="251"/>
      <c r="USE155" s="251"/>
      <c r="USF155" s="251"/>
      <c r="USG155" s="251"/>
      <c r="USH155" s="251"/>
      <c r="USI155" s="251"/>
      <c r="USJ155" s="251"/>
      <c r="USK155" s="251"/>
      <c r="USL155" s="251"/>
      <c r="USM155" s="251"/>
      <c r="USN155" s="251"/>
      <c r="USO155" s="251"/>
      <c r="USP155" s="251"/>
      <c r="USQ155" s="251"/>
      <c r="USR155" s="251"/>
      <c r="USS155" s="251"/>
      <c r="UST155" s="251"/>
      <c r="USU155" s="251"/>
      <c r="USV155" s="251"/>
      <c r="USW155" s="251"/>
      <c r="USX155" s="251"/>
      <c r="USY155" s="251"/>
      <c r="USZ155" s="251"/>
      <c r="UTA155" s="251"/>
      <c r="UTB155" s="251"/>
      <c r="UTC155" s="251"/>
      <c r="UTD155" s="251"/>
      <c r="UTE155" s="251"/>
      <c r="UTF155" s="251"/>
      <c r="UTG155" s="251"/>
      <c r="UTH155" s="251"/>
      <c r="UTI155" s="251"/>
      <c r="UTJ155" s="251"/>
      <c r="UTK155" s="251"/>
      <c r="UTL155" s="251"/>
      <c r="UTM155" s="251"/>
      <c r="UTN155" s="251"/>
      <c r="UTO155" s="251"/>
      <c r="UTP155" s="251"/>
      <c r="UTQ155" s="251"/>
      <c r="UTR155" s="251"/>
      <c r="UTS155" s="251"/>
      <c r="UTT155" s="251"/>
      <c r="UTU155" s="251"/>
      <c r="UTV155" s="251"/>
      <c r="UTW155" s="251"/>
      <c r="UTX155" s="251"/>
      <c r="UTY155" s="251"/>
      <c r="UTZ155" s="251"/>
      <c r="UUA155" s="251"/>
      <c r="UUB155" s="251"/>
      <c r="UUC155" s="251"/>
      <c r="UUD155" s="251"/>
      <c r="UUE155" s="251"/>
      <c r="UUF155" s="251"/>
      <c r="UUG155" s="251"/>
      <c r="UUH155" s="251"/>
      <c r="UUI155" s="251"/>
      <c r="UUJ155" s="251"/>
      <c r="UUK155" s="251"/>
      <c r="UUL155" s="251"/>
      <c r="UUM155" s="251"/>
      <c r="UUN155" s="251"/>
      <c r="UUO155" s="251"/>
      <c r="UUP155" s="251"/>
      <c r="UUQ155" s="251"/>
      <c r="UUR155" s="251"/>
      <c r="UUS155" s="251"/>
      <c r="UUT155" s="251"/>
      <c r="UUU155" s="251"/>
      <c r="UUV155" s="251"/>
      <c r="UUW155" s="251"/>
      <c r="UUX155" s="251"/>
      <c r="UUY155" s="251"/>
      <c r="UUZ155" s="251"/>
      <c r="UVA155" s="251"/>
      <c r="UVB155" s="251"/>
      <c r="UVC155" s="251"/>
      <c r="UVD155" s="251"/>
      <c r="UVE155" s="251"/>
      <c r="UVF155" s="251"/>
      <c r="UVG155" s="251"/>
      <c r="UVH155" s="251"/>
      <c r="UVI155" s="251"/>
      <c r="UVJ155" s="251"/>
      <c r="UVK155" s="251"/>
      <c r="UVL155" s="251"/>
      <c r="UVM155" s="251"/>
      <c r="UVN155" s="251"/>
      <c r="UVO155" s="251"/>
      <c r="UVP155" s="251"/>
      <c r="UVQ155" s="251"/>
      <c r="UVR155" s="251"/>
      <c r="UVS155" s="251"/>
      <c r="UVT155" s="251"/>
      <c r="UVU155" s="251"/>
      <c r="UVV155" s="251"/>
      <c r="UVW155" s="251"/>
      <c r="UVX155" s="251"/>
      <c r="UVY155" s="251"/>
      <c r="UVZ155" s="251"/>
      <c r="UWA155" s="251"/>
      <c r="UWB155" s="251"/>
      <c r="UWC155" s="251"/>
      <c r="UWD155" s="251"/>
      <c r="UWE155" s="251"/>
      <c r="UWF155" s="251"/>
      <c r="UWG155" s="251"/>
      <c r="UWH155" s="251"/>
      <c r="UWI155" s="251"/>
      <c r="UWJ155" s="251"/>
      <c r="UWK155" s="251"/>
      <c r="UWL155" s="251"/>
      <c r="UWM155" s="251"/>
      <c r="UWN155" s="251"/>
      <c r="UWO155" s="251"/>
      <c r="UWP155" s="251"/>
      <c r="UWQ155" s="251"/>
      <c r="UWR155" s="251"/>
      <c r="UWS155" s="251"/>
      <c r="UWT155" s="251"/>
      <c r="UWU155" s="251"/>
      <c r="UWV155" s="251"/>
      <c r="UWW155" s="251"/>
      <c r="UWX155" s="251"/>
      <c r="UWY155" s="251"/>
      <c r="UWZ155" s="251"/>
      <c r="UXA155" s="251"/>
      <c r="UXB155" s="251"/>
      <c r="UXC155" s="251"/>
      <c r="UXD155" s="251"/>
      <c r="UXE155" s="251"/>
      <c r="UXF155" s="251"/>
      <c r="UXG155" s="251"/>
      <c r="UXH155" s="251"/>
      <c r="UXI155" s="251"/>
      <c r="UXJ155" s="251"/>
      <c r="UXK155" s="251"/>
      <c r="UXL155" s="251"/>
      <c r="UXM155" s="251"/>
      <c r="UXN155" s="251"/>
      <c r="UXO155" s="251"/>
      <c r="UXP155" s="251"/>
      <c r="UXQ155" s="251"/>
      <c r="UXR155" s="251"/>
      <c r="UXS155" s="251"/>
      <c r="UXT155" s="251"/>
      <c r="UXU155" s="251"/>
      <c r="UXV155" s="251"/>
      <c r="UXW155" s="251"/>
      <c r="UXX155" s="251"/>
      <c r="UXY155" s="251"/>
      <c r="UXZ155" s="251"/>
      <c r="UYA155" s="251"/>
      <c r="UYB155" s="251"/>
      <c r="UYC155" s="251"/>
      <c r="UYD155" s="251"/>
      <c r="UYE155" s="251"/>
      <c r="UYF155" s="251"/>
      <c r="UYG155" s="251"/>
      <c r="UYH155" s="251"/>
      <c r="UYI155" s="251"/>
      <c r="UYJ155" s="251"/>
      <c r="UYK155" s="251"/>
      <c r="UYL155" s="251"/>
      <c r="UYM155" s="251"/>
      <c r="UYN155" s="251"/>
      <c r="UYO155" s="251"/>
      <c r="UYP155" s="251"/>
      <c r="UYQ155" s="251"/>
      <c r="UYR155" s="251"/>
      <c r="UYS155" s="251"/>
      <c r="UYT155" s="251"/>
      <c r="UYU155" s="251"/>
      <c r="UYV155" s="251"/>
      <c r="UYW155" s="251"/>
      <c r="UYX155" s="251"/>
      <c r="UYY155" s="251"/>
      <c r="UYZ155" s="251"/>
      <c r="UZA155" s="251"/>
      <c r="UZB155" s="251"/>
      <c r="UZC155" s="251"/>
      <c r="UZD155" s="251"/>
      <c r="UZE155" s="251"/>
      <c r="UZF155" s="251"/>
      <c r="UZG155" s="251"/>
      <c r="UZH155" s="251"/>
      <c r="UZI155" s="251"/>
      <c r="UZJ155" s="251"/>
      <c r="UZK155" s="251"/>
      <c r="UZL155" s="251"/>
      <c r="UZM155" s="251"/>
      <c r="UZN155" s="251"/>
      <c r="UZO155" s="251"/>
      <c r="UZP155" s="251"/>
      <c r="UZQ155" s="251"/>
      <c r="UZR155" s="251"/>
      <c r="UZS155" s="251"/>
      <c r="UZT155" s="251"/>
      <c r="UZU155" s="251"/>
      <c r="UZV155" s="251"/>
      <c r="UZW155" s="251"/>
      <c r="UZX155" s="251"/>
      <c r="UZY155" s="251"/>
      <c r="UZZ155" s="251"/>
      <c r="VAA155" s="251"/>
      <c r="VAB155" s="251"/>
      <c r="VAC155" s="251"/>
      <c r="VAD155" s="251"/>
      <c r="VAE155" s="251"/>
      <c r="VAF155" s="251"/>
      <c r="VAG155" s="251"/>
      <c r="VAH155" s="251"/>
      <c r="VAI155" s="251"/>
      <c r="VAJ155" s="251"/>
      <c r="VAK155" s="251"/>
      <c r="VAL155" s="251"/>
      <c r="VAM155" s="251"/>
      <c r="VAN155" s="251"/>
      <c r="VAO155" s="251"/>
      <c r="VAP155" s="251"/>
      <c r="VAQ155" s="251"/>
      <c r="VAR155" s="251"/>
      <c r="VAS155" s="251"/>
      <c r="VAT155" s="251"/>
      <c r="VAU155" s="251"/>
      <c r="VAV155" s="251"/>
      <c r="VAW155" s="251"/>
      <c r="VAX155" s="251"/>
      <c r="VAY155" s="251"/>
      <c r="VAZ155" s="251"/>
      <c r="VBA155" s="251"/>
      <c r="VBB155" s="251"/>
      <c r="VBC155" s="251"/>
      <c r="VBD155" s="251"/>
      <c r="VBE155" s="251"/>
      <c r="VBF155" s="251"/>
      <c r="VBG155" s="251"/>
      <c r="VBH155" s="251"/>
      <c r="VBI155" s="251"/>
      <c r="VBJ155" s="251"/>
      <c r="VBK155" s="251"/>
      <c r="VBL155" s="251"/>
      <c r="VBM155" s="251"/>
      <c r="VBN155" s="251"/>
      <c r="VBO155" s="251"/>
      <c r="VBP155" s="251"/>
      <c r="VBQ155" s="251"/>
      <c r="VBR155" s="251"/>
      <c r="VBS155" s="251"/>
      <c r="VBT155" s="251"/>
      <c r="VBU155" s="251"/>
      <c r="VBV155" s="251"/>
      <c r="VBW155" s="251"/>
      <c r="VBX155" s="251"/>
      <c r="VBY155" s="251"/>
      <c r="VBZ155" s="251"/>
      <c r="VCA155" s="251"/>
      <c r="VCB155" s="251"/>
      <c r="VCC155" s="251"/>
      <c r="VCD155" s="251"/>
      <c r="VCE155" s="251"/>
      <c r="VCF155" s="251"/>
      <c r="VCG155" s="251"/>
      <c r="VCH155" s="251"/>
      <c r="VCI155" s="251"/>
      <c r="VCJ155" s="251"/>
      <c r="VCK155" s="251"/>
      <c r="VCL155" s="251"/>
      <c r="VCM155" s="251"/>
      <c r="VCN155" s="251"/>
      <c r="VCO155" s="251"/>
      <c r="VCP155" s="251"/>
      <c r="VCQ155" s="251"/>
      <c r="VCR155" s="251"/>
      <c r="VCS155" s="251"/>
      <c r="VCT155" s="251"/>
      <c r="VCU155" s="251"/>
      <c r="VCV155" s="251"/>
      <c r="VCW155" s="251"/>
      <c r="VCX155" s="251"/>
      <c r="VCY155" s="251"/>
      <c r="VCZ155" s="251"/>
      <c r="VDA155" s="251"/>
      <c r="VDB155" s="251"/>
      <c r="VDC155" s="251"/>
      <c r="VDD155" s="251"/>
      <c r="VDE155" s="251"/>
      <c r="VDF155" s="251"/>
      <c r="VDG155" s="251"/>
      <c r="VDH155" s="251"/>
      <c r="VDI155" s="251"/>
      <c r="VDJ155" s="251"/>
      <c r="VDK155" s="251"/>
      <c r="VDL155" s="251"/>
      <c r="VDM155" s="251"/>
      <c r="VDN155" s="251"/>
      <c r="VDO155" s="251"/>
      <c r="VDP155" s="251"/>
      <c r="VDQ155" s="251"/>
      <c r="VDR155" s="251"/>
      <c r="VDS155" s="251"/>
      <c r="VDT155" s="251"/>
      <c r="VDU155" s="251"/>
      <c r="VDV155" s="251"/>
      <c r="VDW155" s="251"/>
      <c r="VDX155" s="251"/>
      <c r="VDY155" s="251"/>
      <c r="VDZ155" s="251"/>
      <c r="VEA155" s="251"/>
      <c r="VEB155" s="251"/>
      <c r="VEC155" s="251"/>
      <c r="VED155" s="251"/>
      <c r="VEE155" s="251"/>
      <c r="VEF155" s="251"/>
      <c r="VEG155" s="251"/>
      <c r="VEH155" s="251"/>
      <c r="VEI155" s="251"/>
      <c r="VEJ155" s="251"/>
      <c r="VEK155" s="251"/>
      <c r="VEL155" s="251"/>
      <c r="VEM155" s="251"/>
      <c r="VEN155" s="251"/>
      <c r="VEO155" s="251"/>
      <c r="VEP155" s="251"/>
      <c r="VEQ155" s="251"/>
      <c r="VER155" s="251"/>
      <c r="VES155" s="251"/>
      <c r="VET155" s="251"/>
      <c r="VEU155" s="251"/>
      <c r="VEV155" s="251"/>
      <c r="VEW155" s="251"/>
      <c r="VEX155" s="251"/>
      <c r="VEY155" s="251"/>
      <c r="VEZ155" s="251"/>
      <c r="VFA155" s="251"/>
      <c r="VFB155" s="251"/>
      <c r="VFC155" s="251"/>
      <c r="VFD155" s="251"/>
      <c r="VFE155" s="251"/>
      <c r="VFF155" s="251"/>
      <c r="VFG155" s="251"/>
      <c r="VFH155" s="251"/>
      <c r="VFI155" s="251"/>
      <c r="VFJ155" s="251"/>
      <c r="VFK155" s="251"/>
      <c r="VFL155" s="251"/>
      <c r="VFM155" s="251"/>
      <c r="VFN155" s="251"/>
      <c r="VFO155" s="251"/>
      <c r="VFP155" s="251"/>
      <c r="VFQ155" s="251"/>
      <c r="VFR155" s="251"/>
      <c r="VFS155" s="251"/>
      <c r="VFT155" s="251"/>
      <c r="VFU155" s="251"/>
      <c r="VFV155" s="251"/>
      <c r="VFW155" s="251"/>
      <c r="VFX155" s="251"/>
      <c r="VFY155" s="251"/>
      <c r="VFZ155" s="251"/>
      <c r="VGA155" s="251"/>
      <c r="VGB155" s="251"/>
      <c r="VGC155" s="251"/>
      <c r="VGD155" s="251"/>
      <c r="VGE155" s="251"/>
      <c r="VGF155" s="251"/>
      <c r="VGG155" s="251"/>
      <c r="VGH155" s="251"/>
      <c r="VGI155" s="251"/>
      <c r="VGJ155" s="251"/>
      <c r="VGK155" s="251"/>
      <c r="VGL155" s="251"/>
      <c r="VGM155" s="251"/>
      <c r="VGN155" s="251"/>
      <c r="VGO155" s="251"/>
      <c r="VGP155" s="251"/>
      <c r="VGQ155" s="251"/>
      <c r="VGR155" s="251"/>
      <c r="VGS155" s="251"/>
      <c r="VGT155" s="251"/>
      <c r="VGU155" s="251"/>
      <c r="VGV155" s="251"/>
      <c r="VGW155" s="251"/>
      <c r="VGX155" s="251"/>
      <c r="VGY155" s="251"/>
      <c r="VGZ155" s="251"/>
      <c r="VHA155" s="251"/>
      <c r="VHB155" s="251"/>
      <c r="VHC155" s="251"/>
      <c r="VHD155" s="251"/>
      <c r="VHE155" s="251"/>
      <c r="VHF155" s="251"/>
      <c r="VHG155" s="251"/>
      <c r="VHH155" s="251"/>
      <c r="VHI155" s="251"/>
      <c r="VHJ155" s="251"/>
      <c r="VHK155" s="251"/>
      <c r="VHL155" s="251"/>
      <c r="VHM155" s="251"/>
      <c r="VHN155" s="251"/>
      <c r="VHO155" s="251"/>
      <c r="VHP155" s="251"/>
      <c r="VHQ155" s="251"/>
      <c r="VHR155" s="251"/>
      <c r="VHS155" s="251"/>
      <c r="VHT155" s="251"/>
      <c r="VHU155" s="251"/>
      <c r="VHV155" s="251"/>
      <c r="VHW155" s="251"/>
      <c r="VHX155" s="251"/>
      <c r="VHY155" s="251"/>
      <c r="VHZ155" s="251"/>
      <c r="VIA155" s="251"/>
      <c r="VIB155" s="251"/>
      <c r="VIC155" s="251"/>
      <c r="VID155" s="251"/>
      <c r="VIE155" s="251"/>
      <c r="VIF155" s="251"/>
      <c r="VIG155" s="251"/>
      <c r="VIH155" s="251"/>
      <c r="VII155" s="251"/>
      <c r="VIJ155" s="251"/>
      <c r="VIK155" s="251"/>
      <c r="VIL155" s="251"/>
      <c r="VIM155" s="251"/>
      <c r="VIN155" s="251"/>
      <c r="VIO155" s="251"/>
      <c r="VIP155" s="251"/>
      <c r="VIQ155" s="251"/>
      <c r="VIR155" s="251"/>
      <c r="VIS155" s="251"/>
      <c r="VIT155" s="251"/>
      <c r="VIU155" s="251"/>
      <c r="VIV155" s="251"/>
      <c r="VIW155" s="251"/>
      <c r="VIX155" s="251"/>
      <c r="VIY155" s="251"/>
      <c r="VIZ155" s="251"/>
      <c r="VJA155" s="251"/>
      <c r="VJB155" s="251"/>
      <c r="VJC155" s="251"/>
      <c r="VJD155" s="251"/>
      <c r="VJE155" s="251"/>
      <c r="VJF155" s="251"/>
      <c r="VJG155" s="251"/>
      <c r="VJH155" s="251"/>
      <c r="VJI155" s="251"/>
      <c r="VJJ155" s="251"/>
      <c r="VJK155" s="251"/>
      <c r="VJL155" s="251"/>
      <c r="VJM155" s="251"/>
      <c r="VJN155" s="251"/>
      <c r="VJO155" s="251"/>
      <c r="VJP155" s="251"/>
      <c r="VJQ155" s="251"/>
      <c r="VJR155" s="251"/>
      <c r="VJS155" s="251"/>
      <c r="VJT155" s="251"/>
      <c r="VJU155" s="251"/>
      <c r="VJV155" s="251"/>
      <c r="VJW155" s="251"/>
      <c r="VJX155" s="251"/>
      <c r="VJY155" s="251"/>
      <c r="VJZ155" s="251"/>
      <c r="VKA155" s="251"/>
      <c r="VKB155" s="251"/>
      <c r="VKC155" s="251"/>
      <c r="VKD155" s="251"/>
      <c r="VKE155" s="251"/>
      <c r="VKF155" s="251"/>
      <c r="VKG155" s="251"/>
      <c r="VKH155" s="251"/>
      <c r="VKI155" s="251"/>
      <c r="VKJ155" s="251"/>
      <c r="VKK155" s="251"/>
      <c r="VKL155" s="251"/>
      <c r="VKM155" s="251"/>
      <c r="VKN155" s="251"/>
      <c r="VKO155" s="251"/>
      <c r="VKP155" s="251"/>
      <c r="VKQ155" s="251"/>
      <c r="VKR155" s="251"/>
      <c r="VKS155" s="251"/>
      <c r="VKT155" s="251"/>
      <c r="VKU155" s="251"/>
      <c r="VKV155" s="251"/>
      <c r="VKW155" s="251"/>
      <c r="VKX155" s="251"/>
      <c r="VKY155" s="251"/>
      <c r="VKZ155" s="251"/>
      <c r="VLA155" s="251"/>
      <c r="VLB155" s="251"/>
      <c r="VLC155" s="251"/>
      <c r="VLD155" s="251"/>
      <c r="VLE155" s="251"/>
      <c r="VLF155" s="251"/>
      <c r="VLG155" s="251"/>
      <c r="VLH155" s="251"/>
      <c r="VLI155" s="251"/>
      <c r="VLJ155" s="251"/>
      <c r="VLK155" s="251"/>
      <c r="VLL155" s="251"/>
      <c r="VLM155" s="251"/>
      <c r="VLN155" s="251"/>
      <c r="VLO155" s="251"/>
      <c r="VLP155" s="251"/>
      <c r="VLQ155" s="251"/>
      <c r="VLR155" s="251"/>
      <c r="VLS155" s="251"/>
      <c r="VLT155" s="251"/>
      <c r="VLU155" s="251"/>
      <c r="VLV155" s="251"/>
      <c r="VLW155" s="251"/>
      <c r="VLX155" s="251"/>
      <c r="VLY155" s="251"/>
      <c r="VLZ155" s="251"/>
      <c r="VMA155" s="251"/>
      <c r="VMB155" s="251"/>
      <c r="VMC155" s="251"/>
      <c r="VMD155" s="251"/>
      <c r="VME155" s="251"/>
      <c r="VMF155" s="251"/>
      <c r="VMG155" s="251"/>
      <c r="VMH155" s="251"/>
      <c r="VMI155" s="251"/>
      <c r="VMJ155" s="251"/>
      <c r="VMK155" s="251"/>
      <c r="VML155" s="251"/>
      <c r="VMM155" s="251"/>
      <c r="VMN155" s="251"/>
      <c r="VMO155" s="251"/>
      <c r="VMP155" s="251"/>
      <c r="VMQ155" s="251"/>
      <c r="VMR155" s="251"/>
      <c r="VMS155" s="251"/>
      <c r="VMT155" s="251"/>
      <c r="VMU155" s="251"/>
      <c r="VMV155" s="251"/>
      <c r="VMW155" s="251"/>
      <c r="VMX155" s="251"/>
      <c r="VMY155" s="251"/>
      <c r="VMZ155" s="251"/>
      <c r="VNA155" s="251"/>
      <c r="VNB155" s="251"/>
      <c r="VNC155" s="251"/>
      <c r="VND155" s="251"/>
      <c r="VNE155" s="251"/>
      <c r="VNF155" s="251"/>
      <c r="VNG155" s="251"/>
      <c r="VNH155" s="251"/>
      <c r="VNI155" s="251"/>
      <c r="VNJ155" s="251"/>
      <c r="VNK155" s="251"/>
      <c r="VNL155" s="251"/>
      <c r="VNM155" s="251"/>
      <c r="VNN155" s="251"/>
      <c r="VNO155" s="251"/>
      <c r="VNP155" s="251"/>
      <c r="VNQ155" s="251"/>
      <c r="VNR155" s="251"/>
      <c r="VNS155" s="251"/>
      <c r="VNT155" s="251"/>
      <c r="VNU155" s="251"/>
      <c r="VNV155" s="251"/>
      <c r="VNW155" s="251"/>
      <c r="VNX155" s="251"/>
      <c r="VNY155" s="251"/>
      <c r="VNZ155" s="251"/>
      <c r="VOA155" s="251"/>
      <c r="VOB155" s="251"/>
      <c r="VOC155" s="251"/>
      <c r="VOD155" s="251"/>
      <c r="VOE155" s="251"/>
      <c r="VOF155" s="251"/>
      <c r="VOG155" s="251"/>
      <c r="VOH155" s="251"/>
      <c r="VOI155" s="251"/>
      <c r="VOJ155" s="251"/>
      <c r="VOK155" s="251"/>
      <c r="VOL155" s="251"/>
      <c r="VOM155" s="251"/>
      <c r="VON155" s="251"/>
      <c r="VOO155" s="251"/>
      <c r="VOP155" s="251"/>
      <c r="VOQ155" s="251"/>
      <c r="VOR155" s="251"/>
      <c r="VOS155" s="251"/>
      <c r="VOT155" s="251"/>
      <c r="VOU155" s="251"/>
      <c r="VOV155" s="251"/>
      <c r="VOW155" s="251"/>
      <c r="VOX155" s="251"/>
      <c r="VOY155" s="251"/>
      <c r="VOZ155" s="251"/>
      <c r="VPA155" s="251"/>
      <c r="VPB155" s="251"/>
      <c r="VPC155" s="251"/>
      <c r="VPD155" s="251"/>
      <c r="VPE155" s="251"/>
      <c r="VPF155" s="251"/>
      <c r="VPG155" s="251"/>
      <c r="VPH155" s="251"/>
      <c r="VPI155" s="251"/>
      <c r="VPJ155" s="251"/>
      <c r="VPK155" s="251"/>
      <c r="VPL155" s="251"/>
      <c r="VPM155" s="251"/>
      <c r="VPN155" s="251"/>
      <c r="VPO155" s="251"/>
      <c r="VPP155" s="251"/>
      <c r="VPQ155" s="251"/>
      <c r="VPR155" s="251"/>
      <c r="VPS155" s="251"/>
      <c r="VPT155" s="251"/>
      <c r="VPU155" s="251"/>
      <c r="VPV155" s="251"/>
      <c r="VPW155" s="251"/>
      <c r="VPX155" s="251"/>
      <c r="VPY155" s="251"/>
      <c r="VPZ155" s="251"/>
      <c r="VQA155" s="251"/>
      <c r="VQB155" s="251"/>
      <c r="VQC155" s="251"/>
      <c r="VQD155" s="251"/>
      <c r="VQE155" s="251"/>
      <c r="VQF155" s="251"/>
      <c r="VQG155" s="251"/>
      <c r="VQH155" s="251"/>
      <c r="VQI155" s="251"/>
      <c r="VQJ155" s="251"/>
      <c r="VQK155" s="251"/>
      <c r="VQL155" s="251"/>
      <c r="VQM155" s="251"/>
      <c r="VQN155" s="251"/>
      <c r="VQO155" s="251"/>
      <c r="VQP155" s="251"/>
      <c r="VQQ155" s="251"/>
      <c r="VQR155" s="251"/>
      <c r="VQS155" s="251"/>
      <c r="VQT155" s="251"/>
      <c r="VQU155" s="251"/>
      <c r="VQV155" s="251"/>
      <c r="VQW155" s="251"/>
      <c r="VQX155" s="251"/>
      <c r="VQY155" s="251"/>
      <c r="VQZ155" s="251"/>
      <c r="VRA155" s="251"/>
      <c r="VRB155" s="251"/>
      <c r="VRC155" s="251"/>
      <c r="VRD155" s="251"/>
      <c r="VRE155" s="251"/>
      <c r="VRF155" s="251"/>
      <c r="VRG155" s="251"/>
      <c r="VRH155" s="251"/>
      <c r="VRI155" s="251"/>
      <c r="VRJ155" s="251"/>
      <c r="VRK155" s="251"/>
      <c r="VRL155" s="251"/>
      <c r="VRM155" s="251"/>
      <c r="VRN155" s="251"/>
      <c r="VRO155" s="251"/>
      <c r="VRP155" s="251"/>
      <c r="VRQ155" s="251"/>
      <c r="VRR155" s="251"/>
      <c r="VRS155" s="251"/>
      <c r="VRT155" s="251"/>
      <c r="VRU155" s="251"/>
      <c r="VRV155" s="251"/>
      <c r="VRW155" s="251"/>
      <c r="VRX155" s="251"/>
      <c r="VRY155" s="251"/>
      <c r="VRZ155" s="251"/>
      <c r="VSA155" s="251"/>
      <c r="VSB155" s="251"/>
      <c r="VSC155" s="251"/>
      <c r="VSD155" s="251"/>
      <c r="VSE155" s="251"/>
      <c r="VSF155" s="251"/>
      <c r="VSG155" s="251"/>
      <c r="VSH155" s="251"/>
      <c r="VSI155" s="251"/>
      <c r="VSJ155" s="251"/>
      <c r="VSK155" s="251"/>
      <c r="VSL155" s="251"/>
      <c r="VSM155" s="251"/>
      <c r="VSN155" s="251"/>
      <c r="VSO155" s="251"/>
      <c r="VSP155" s="251"/>
      <c r="VSQ155" s="251"/>
      <c r="VSR155" s="251"/>
      <c r="VSS155" s="251"/>
      <c r="VST155" s="251"/>
      <c r="VSU155" s="251"/>
      <c r="VSV155" s="251"/>
      <c r="VSW155" s="251"/>
      <c r="VSX155" s="251"/>
      <c r="VSY155" s="251"/>
      <c r="VSZ155" s="251"/>
      <c r="VTA155" s="251"/>
      <c r="VTB155" s="251"/>
      <c r="VTC155" s="251"/>
      <c r="VTD155" s="251"/>
      <c r="VTE155" s="251"/>
      <c r="VTF155" s="251"/>
      <c r="VTG155" s="251"/>
      <c r="VTH155" s="251"/>
      <c r="VTI155" s="251"/>
      <c r="VTJ155" s="251"/>
      <c r="VTK155" s="251"/>
      <c r="VTL155" s="251"/>
      <c r="VTM155" s="251"/>
      <c r="VTN155" s="251"/>
      <c r="VTO155" s="251"/>
      <c r="VTP155" s="251"/>
      <c r="VTQ155" s="251"/>
      <c r="VTR155" s="251"/>
      <c r="VTS155" s="251"/>
      <c r="VTT155" s="251"/>
      <c r="VTU155" s="251"/>
      <c r="VTV155" s="251"/>
      <c r="VTW155" s="251"/>
      <c r="VTX155" s="251"/>
      <c r="VTY155" s="251"/>
      <c r="VTZ155" s="251"/>
      <c r="VUA155" s="251"/>
      <c r="VUB155" s="251"/>
      <c r="VUC155" s="251"/>
      <c r="VUD155" s="251"/>
      <c r="VUE155" s="251"/>
      <c r="VUF155" s="251"/>
      <c r="VUG155" s="251"/>
      <c r="VUH155" s="251"/>
      <c r="VUI155" s="251"/>
      <c r="VUJ155" s="251"/>
      <c r="VUK155" s="251"/>
      <c r="VUL155" s="251"/>
      <c r="VUM155" s="251"/>
      <c r="VUN155" s="251"/>
      <c r="VUO155" s="251"/>
      <c r="VUP155" s="251"/>
      <c r="VUQ155" s="251"/>
      <c r="VUR155" s="251"/>
      <c r="VUS155" s="251"/>
      <c r="VUT155" s="251"/>
      <c r="VUU155" s="251"/>
      <c r="VUV155" s="251"/>
      <c r="VUW155" s="251"/>
      <c r="VUX155" s="251"/>
      <c r="VUY155" s="251"/>
      <c r="VUZ155" s="251"/>
      <c r="VVA155" s="251"/>
      <c r="VVB155" s="251"/>
      <c r="VVC155" s="251"/>
      <c r="VVD155" s="251"/>
      <c r="VVE155" s="251"/>
      <c r="VVF155" s="251"/>
      <c r="VVG155" s="251"/>
      <c r="VVH155" s="251"/>
      <c r="VVI155" s="251"/>
      <c r="VVJ155" s="251"/>
      <c r="VVK155" s="251"/>
      <c r="VVL155" s="251"/>
      <c r="VVM155" s="251"/>
      <c r="VVN155" s="251"/>
      <c r="VVO155" s="251"/>
      <c r="VVP155" s="251"/>
      <c r="VVQ155" s="251"/>
      <c r="VVR155" s="251"/>
      <c r="VVS155" s="251"/>
      <c r="VVT155" s="251"/>
      <c r="VVU155" s="251"/>
      <c r="VVV155" s="251"/>
      <c r="VVW155" s="251"/>
      <c r="VVX155" s="251"/>
      <c r="VVY155" s="251"/>
      <c r="VVZ155" s="251"/>
      <c r="VWA155" s="251"/>
      <c r="VWB155" s="251"/>
      <c r="VWC155" s="251"/>
      <c r="VWD155" s="251"/>
      <c r="VWE155" s="251"/>
      <c r="VWF155" s="251"/>
      <c r="VWG155" s="251"/>
      <c r="VWH155" s="251"/>
      <c r="VWI155" s="251"/>
      <c r="VWJ155" s="251"/>
      <c r="VWK155" s="251"/>
      <c r="VWL155" s="251"/>
      <c r="VWM155" s="251"/>
      <c r="VWN155" s="251"/>
      <c r="VWO155" s="251"/>
      <c r="VWP155" s="251"/>
      <c r="VWQ155" s="251"/>
      <c r="VWR155" s="251"/>
      <c r="VWS155" s="251"/>
      <c r="VWT155" s="251"/>
      <c r="VWU155" s="251"/>
      <c r="VWV155" s="251"/>
      <c r="VWW155" s="251"/>
      <c r="VWX155" s="251"/>
      <c r="VWY155" s="251"/>
      <c r="VWZ155" s="251"/>
      <c r="VXA155" s="251"/>
      <c r="VXB155" s="251"/>
      <c r="VXC155" s="251"/>
      <c r="VXD155" s="251"/>
      <c r="VXE155" s="251"/>
      <c r="VXF155" s="251"/>
      <c r="VXG155" s="251"/>
      <c r="VXH155" s="251"/>
      <c r="VXI155" s="251"/>
      <c r="VXJ155" s="251"/>
      <c r="VXK155" s="251"/>
      <c r="VXL155" s="251"/>
      <c r="VXM155" s="251"/>
      <c r="VXN155" s="251"/>
      <c r="VXO155" s="251"/>
      <c r="VXP155" s="251"/>
      <c r="VXQ155" s="251"/>
      <c r="VXR155" s="251"/>
      <c r="VXS155" s="251"/>
      <c r="VXT155" s="251"/>
      <c r="VXU155" s="251"/>
      <c r="VXV155" s="251"/>
      <c r="VXW155" s="251"/>
      <c r="VXX155" s="251"/>
      <c r="VXY155" s="251"/>
      <c r="VXZ155" s="251"/>
      <c r="VYA155" s="251"/>
      <c r="VYB155" s="251"/>
      <c r="VYC155" s="251"/>
      <c r="VYD155" s="251"/>
      <c r="VYE155" s="251"/>
      <c r="VYF155" s="251"/>
      <c r="VYG155" s="251"/>
      <c r="VYH155" s="251"/>
      <c r="VYI155" s="251"/>
      <c r="VYJ155" s="251"/>
      <c r="VYK155" s="251"/>
      <c r="VYL155" s="251"/>
      <c r="VYM155" s="251"/>
      <c r="VYN155" s="251"/>
      <c r="VYO155" s="251"/>
      <c r="VYP155" s="251"/>
      <c r="VYQ155" s="251"/>
      <c r="VYR155" s="251"/>
      <c r="VYS155" s="251"/>
      <c r="VYT155" s="251"/>
      <c r="VYU155" s="251"/>
      <c r="VYV155" s="251"/>
      <c r="VYW155" s="251"/>
      <c r="VYX155" s="251"/>
      <c r="VYY155" s="251"/>
      <c r="VYZ155" s="251"/>
      <c r="VZA155" s="251"/>
      <c r="VZB155" s="251"/>
      <c r="VZC155" s="251"/>
      <c r="VZD155" s="251"/>
      <c r="VZE155" s="251"/>
      <c r="VZF155" s="251"/>
      <c r="VZG155" s="251"/>
      <c r="VZH155" s="251"/>
      <c r="VZI155" s="251"/>
      <c r="VZJ155" s="251"/>
      <c r="VZK155" s="251"/>
      <c r="VZL155" s="251"/>
      <c r="VZM155" s="251"/>
      <c r="VZN155" s="251"/>
      <c r="VZO155" s="251"/>
      <c r="VZP155" s="251"/>
      <c r="VZQ155" s="251"/>
      <c r="VZR155" s="251"/>
      <c r="VZS155" s="251"/>
      <c r="VZT155" s="251"/>
      <c r="VZU155" s="251"/>
      <c r="VZV155" s="251"/>
      <c r="VZW155" s="251"/>
      <c r="VZX155" s="251"/>
      <c r="VZY155" s="251"/>
      <c r="VZZ155" s="251"/>
      <c r="WAA155" s="251"/>
      <c r="WAB155" s="251"/>
      <c r="WAC155" s="251"/>
      <c r="WAD155" s="251"/>
      <c r="WAE155" s="251"/>
      <c r="WAF155" s="251"/>
      <c r="WAG155" s="251"/>
      <c r="WAH155" s="251"/>
      <c r="WAI155" s="251"/>
      <c r="WAJ155" s="251"/>
      <c r="WAK155" s="251"/>
      <c r="WAL155" s="251"/>
      <c r="WAM155" s="251"/>
      <c r="WAN155" s="251"/>
      <c r="WAO155" s="251"/>
      <c r="WAP155" s="251"/>
      <c r="WAQ155" s="251"/>
      <c r="WAR155" s="251"/>
      <c r="WAS155" s="251"/>
      <c r="WAT155" s="251"/>
      <c r="WAU155" s="251"/>
      <c r="WAV155" s="251"/>
      <c r="WAW155" s="251"/>
      <c r="WAX155" s="251"/>
      <c r="WAY155" s="251"/>
      <c r="WAZ155" s="251"/>
      <c r="WBA155" s="251"/>
      <c r="WBB155" s="251"/>
      <c r="WBC155" s="251"/>
      <c r="WBD155" s="251"/>
      <c r="WBE155" s="251"/>
      <c r="WBF155" s="251"/>
      <c r="WBG155" s="251"/>
      <c r="WBH155" s="251"/>
      <c r="WBI155" s="251"/>
      <c r="WBJ155" s="251"/>
      <c r="WBK155" s="251"/>
      <c r="WBL155" s="251"/>
      <c r="WBM155" s="251"/>
      <c r="WBN155" s="251"/>
      <c r="WBO155" s="251"/>
      <c r="WBP155" s="251"/>
      <c r="WBQ155" s="251"/>
      <c r="WBR155" s="251"/>
      <c r="WBS155" s="251"/>
      <c r="WBT155" s="251"/>
      <c r="WBU155" s="251"/>
      <c r="WBV155" s="251"/>
      <c r="WBW155" s="251"/>
      <c r="WBX155" s="251"/>
      <c r="WBY155" s="251"/>
      <c r="WBZ155" s="251"/>
      <c r="WCA155" s="251"/>
      <c r="WCB155" s="251"/>
      <c r="WCC155" s="251"/>
      <c r="WCD155" s="251"/>
      <c r="WCE155" s="251"/>
      <c r="WCF155" s="251"/>
      <c r="WCG155" s="251"/>
      <c r="WCH155" s="251"/>
      <c r="WCI155" s="251"/>
      <c r="WCJ155" s="251"/>
      <c r="WCK155" s="251"/>
      <c r="WCL155" s="251"/>
      <c r="WCM155" s="251"/>
      <c r="WCN155" s="251"/>
      <c r="WCO155" s="251"/>
      <c r="WCP155" s="251"/>
      <c r="WCQ155" s="251"/>
      <c r="WCR155" s="251"/>
      <c r="WCS155" s="251"/>
      <c r="WCT155" s="251"/>
      <c r="WCU155" s="251"/>
      <c r="WCV155" s="251"/>
      <c r="WCW155" s="251"/>
      <c r="WCX155" s="251"/>
      <c r="WCY155" s="251"/>
      <c r="WCZ155" s="251"/>
      <c r="WDA155" s="251"/>
      <c r="WDB155" s="251"/>
      <c r="WDC155" s="251"/>
      <c r="WDD155" s="251"/>
      <c r="WDE155" s="251"/>
      <c r="WDF155" s="251"/>
      <c r="WDG155" s="251"/>
      <c r="WDH155" s="251"/>
      <c r="WDI155" s="251"/>
      <c r="WDJ155" s="251"/>
      <c r="WDK155" s="251"/>
      <c r="WDL155" s="251"/>
      <c r="WDM155" s="251"/>
      <c r="WDN155" s="251"/>
      <c r="WDO155" s="251"/>
      <c r="WDP155" s="251"/>
      <c r="WDQ155" s="251"/>
      <c r="WDR155" s="251"/>
      <c r="WDS155" s="251"/>
      <c r="WDT155" s="251"/>
      <c r="WDU155" s="251"/>
      <c r="WDV155" s="251"/>
      <c r="WDW155" s="251"/>
      <c r="WDX155" s="251"/>
      <c r="WDY155" s="251"/>
      <c r="WDZ155" s="251"/>
      <c r="WEA155" s="251"/>
      <c r="WEB155" s="251"/>
      <c r="WEC155" s="251"/>
      <c r="WED155" s="251"/>
      <c r="WEE155" s="251"/>
      <c r="WEF155" s="251"/>
      <c r="WEG155" s="251"/>
      <c r="WEH155" s="251"/>
      <c r="WEI155" s="251"/>
      <c r="WEJ155" s="251"/>
      <c r="WEK155" s="251"/>
      <c r="WEL155" s="251"/>
      <c r="WEM155" s="251"/>
      <c r="WEN155" s="251"/>
      <c r="WEO155" s="251"/>
      <c r="WEP155" s="251"/>
      <c r="WEQ155" s="251"/>
      <c r="WER155" s="251"/>
      <c r="WES155" s="251"/>
      <c r="WET155" s="251"/>
      <c r="WEU155" s="251"/>
      <c r="WEV155" s="251"/>
      <c r="WEW155" s="251"/>
      <c r="WEX155" s="251"/>
      <c r="WEY155" s="251"/>
      <c r="WEZ155" s="251"/>
      <c r="WFA155" s="251"/>
      <c r="WFB155" s="251"/>
      <c r="WFC155" s="251"/>
      <c r="WFD155" s="251"/>
      <c r="WFE155" s="251"/>
      <c r="WFF155" s="251"/>
      <c r="WFG155" s="251"/>
      <c r="WFH155" s="251"/>
      <c r="WFI155" s="251"/>
      <c r="WFJ155" s="251"/>
      <c r="WFK155" s="251"/>
      <c r="WFL155" s="251"/>
      <c r="WFM155" s="251"/>
      <c r="WFN155" s="251"/>
      <c r="WFO155" s="251"/>
      <c r="WFP155" s="251"/>
      <c r="WFQ155" s="251"/>
      <c r="WFR155" s="251"/>
      <c r="WFS155" s="251"/>
      <c r="WFT155" s="251"/>
      <c r="WFU155" s="251"/>
      <c r="WFV155" s="251"/>
      <c r="WFW155" s="251"/>
      <c r="WFX155" s="251"/>
      <c r="WFY155" s="251"/>
      <c r="WFZ155" s="251"/>
      <c r="WGA155" s="251"/>
      <c r="WGB155" s="251"/>
      <c r="WGC155" s="251"/>
      <c r="WGD155" s="251"/>
      <c r="WGE155" s="251"/>
      <c r="WGF155" s="251"/>
      <c r="WGG155" s="251"/>
      <c r="WGH155" s="251"/>
      <c r="WGI155" s="251"/>
      <c r="WGJ155" s="251"/>
      <c r="WGK155" s="251"/>
      <c r="WGL155" s="251"/>
      <c r="WGM155" s="251"/>
      <c r="WGN155" s="251"/>
      <c r="WGO155" s="251"/>
      <c r="WGP155" s="251"/>
      <c r="WGQ155" s="251"/>
      <c r="WGR155" s="251"/>
      <c r="WGS155" s="251"/>
      <c r="WGT155" s="251"/>
      <c r="WGU155" s="251"/>
      <c r="WGV155" s="251"/>
      <c r="WGW155" s="251"/>
      <c r="WGX155" s="251"/>
      <c r="WGY155" s="251"/>
      <c r="WGZ155" s="251"/>
      <c r="WHA155" s="251"/>
      <c r="WHB155" s="251"/>
      <c r="WHC155" s="251"/>
      <c r="WHD155" s="251"/>
      <c r="WHE155" s="251"/>
      <c r="WHF155" s="251"/>
      <c r="WHG155" s="251"/>
      <c r="WHH155" s="251"/>
      <c r="WHI155" s="251"/>
      <c r="WHJ155" s="251"/>
      <c r="WHK155" s="251"/>
      <c r="WHL155" s="251"/>
      <c r="WHM155" s="251"/>
      <c r="WHN155" s="251"/>
      <c r="WHO155" s="251"/>
      <c r="WHP155" s="251"/>
      <c r="WHQ155" s="251"/>
      <c r="WHR155" s="251"/>
      <c r="WHS155" s="251"/>
      <c r="WHT155" s="251"/>
      <c r="WHU155" s="251"/>
      <c r="WHV155" s="251"/>
      <c r="WHW155" s="251"/>
      <c r="WHX155" s="251"/>
      <c r="WHY155" s="251"/>
      <c r="WHZ155" s="251"/>
      <c r="WIA155" s="251"/>
      <c r="WIB155" s="251"/>
      <c r="WIC155" s="251"/>
      <c r="WID155" s="251"/>
      <c r="WIE155" s="251"/>
      <c r="WIF155" s="251"/>
      <c r="WIG155" s="251"/>
      <c r="WIH155" s="251"/>
      <c r="WII155" s="251"/>
      <c r="WIJ155" s="251"/>
      <c r="WIK155" s="251"/>
      <c r="WIL155" s="251"/>
      <c r="WIM155" s="251"/>
      <c r="WIN155" s="251"/>
      <c r="WIO155" s="251"/>
      <c r="WIP155" s="251"/>
      <c r="WIQ155" s="251"/>
      <c r="WIR155" s="251"/>
      <c r="WIS155" s="251"/>
      <c r="WIT155" s="251"/>
      <c r="WIU155" s="251"/>
      <c r="WIV155" s="251"/>
      <c r="WIW155" s="251"/>
      <c r="WIX155" s="251"/>
      <c r="WIY155" s="251"/>
      <c r="WIZ155" s="251"/>
      <c r="WJA155" s="251"/>
      <c r="WJB155" s="251"/>
      <c r="WJC155" s="251"/>
      <c r="WJD155" s="251"/>
      <c r="WJE155" s="251"/>
      <c r="WJF155" s="251"/>
      <c r="WJG155" s="251"/>
      <c r="WJH155" s="251"/>
      <c r="WJI155" s="251"/>
      <c r="WJJ155" s="251"/>
      <c r="WJK155" s="251"/>
      <c r="WJL155" s="251"/>
      <c r="WJM155" s="251"/>
      <c r="WJN155" s="251"/>
      <c r="WJO155" s="251"/>
      <c r="WJP155" s="251"/>
      <c r="WJQ155" s="251"/>
      <c r="WJR155" s="251"/>
      <c r="WJS155" s="251"/>
      <c r="WJT155" s="251"/>
      <c r="WJU155" s="251"/>
      <c r="WJV155" s="251"/>
      <c r="WJW155" s="251"/>
      <c r="WJX155" s="251"/>
      <c r="WJY155" s="251"/>
      <c r="WJZ155" s="251"/>
      <c r="WKA155" s="251"/>
      <c r="WKB155" s="251"/>
      <c r="WKC155" s="251"/>
      <c r="WKD155" s="251"/>
      <c r="WKE155" s="251"/>
      <c r="WKF155" s="251"/>
      <c r="WKG155" s="251"/>
      <c r="WKH155" s="251"/>
      <c r="WKI155" s="251"/>
      <c r="WKJ155" s="251"/>
      <c r="WKK155" s="251"/>
      <c r="WKL155" s="251"/>
      <c r="WKM155" s="251"/>
      <c r="WKN155" s="251"/>
      <c r="WKO155" s="251"/>
      <c r="WKP155" s="251"/>
      <c r="WKQ155" s="251"/>
      <c r="WKR155" s="251"/>
      <c r="WKS155" s="251"/>
      <c r="WKT155" s="251"/>
      <c r="WKU155" s="251"/>
      <c r="WKV155" s="251"/>
      <c r="WKW155" s="251"/>
      <c r="WKX155" s="251"/>
      <c r="WKY155" s="251"/>
      <c r="WKZ155" s="251"/>
      <c r="WLA155" s="251"/>
      <c r="WLB155" s="251"/>
      <c r="WLC155" s="251"/>
      <c r="WLD155" s="251"/>
      <c r="WLE155" s="251"/>
      <c r="WLF155" s="251"/>
      <c r="WLG155" s="251"/>
      <c r="WLH155" s="251"/>
      <c r="WLI155" s="251"/>
      <c r="WLJ155" s="251"/>
      <c r="WLK155" s="251"/>
      <c r="WLL155" s="251"/>
      <c r="WLM155" s="251"/>
      <c r="WLN155" s="251"/>
      <c r="WLO155" s="251"/>
      <c r="WLP155" s="251"/>
      <c r="WLQ155" s="251"/>
      <c r="WLR155" s="251"/>
      <c r="WLS155" s="251"/>
      <c r="WLT155" s="251"/>
      <c r="WLU155" s="251"/>
      <c r="WLV155" s="251"/>
      <c r="WLW155" s="251"/>
      <c r="WLX155" s="251"/>
      <c r="WLY155" s="251"/>
      <c r="WLZ155" s="251"/>
      <c r="WMA155" s="251"/>
      <c r="WMB155" s="251"/>
      <c r="WMC155" s="251"/>
      <c r="WMD155" s="251"/>
      <c r="WME155" s="251"/>
      <c r="WMF155" s="251"/>
      <c r="WMG155" s="251"/>
      <c r="WMH155" s="251"/>
      <c r="WMI155" s="251"/>
      <c r="WMJ155" s="251"/>
      <c r="WMK155" s="251"/>
      <c r="WML155" s="251"/>
      <c r="WMM155" s="251"/>
      <c r="WMN155" s="251"/>
      <c r="WMO155" s="251"/>
      <c r="WMP155" s="251"/>
      <c r="WMQ155" s="251"/>
      <c r="WMR155" s="251"/>
      <c r="WMS155" s="251"/>
      <c r="WMT155" s="251"/>
      <c r="WMU155" s="251"/>
      <c r="WMV155" s="251"/>
      <c r="WMW155" s="251"/>
      <c r="WMX155" s="251"/>
      <c r="WMY155" s="251"/>
      <c r="WMZ155" s="251"/>
      <c r="WNA155" s="251"/>
      <c r="WNB155" s="251"/>
      <c r="WNC155" s="251"/>
      <c r="WND155" s="251"/>
      <c r="WNE155" s="251"/>
      <c r="WNF155" s="251"/>
      <c r="WNG155" s="251"/>
      <c r="WNH155" s="251"/>
      <c r="WNI155" s="251"/>
      <c r="WNJ155" s="251"/>
      <c r="WNK155" s="251"/>
      <c r="WNL155" s="251"/>
      <c r="WNM155" s="251"/>
      <c r="WNN155" s="251"/>
      <c r="WNO155" s="251"/>
      <c r="WNP155" s="251"/>
      <c r="WNQ155" s="251"/>
      <c r="WNR155" s="251"/>
      <c r="WNS155" s="251"/>
      <c r="WNT155" s="251"/>
      <c r="WNU155" s="251"/>
      <c r="WNV155" s="251"/>
      <c r="WNW155" s="251"/>
      <c r="WNX155" s="251"/>
      <c r="WNY155" s="251"/>
      <c r="WNZ155" s="251"/>
      <c r="WOA155" s="251"/>
      <c r="WOB155" s="251"/>
      <c r="WOC155" s="251"/>
      <c r="WOD155" s="251"/>
      <c r="WOE155" s="251"/>
      <c r="WOF155" s="251"/>
      <c r="WOG155" s="251"/>
      <c r="WOH155" s="251"/>
      <c r="WOI155" s="251"/>
      <c r="WOJ155" s="251"/>
      <c r="WOK155" s="251"/>
      <c r="WOL155" s="251"/>
      <c r="WOM155" s="251"/>
      <c r="WON155" s="251"/>
      <c r="WOO155" s="251"/>
      <c r="WOP155" s="251"/>
      <c r="WOQ155" s="251"/>
      <c r="WOR155" s="251"/>
      <c r="WOS155" s="251"/>
      <c r="WOT155" s="251"/>
      <c r="WOU155" s="251"/>
      <c r="WOV155" s="251"/>
      <c r="WOW155" s="251"/>
      <c r="WOX155" s="251"/>
      <c r="WOY155" s="251"/>
      <c r="WOZ155" s="251"/>
      <c r="WPA155" s="251"/>
      <c r="WPB155" s="251"/>
      <c r="WPC155" s="251"/>
      <c r="WPD155" s="251"/>
      <c r="WPE155" s="251"/>
      <c r="WPF155" s="251"/>
      <c r="WPG155" s="251"/>
      <c r="WPH155" s="251"/>
      <c r="WPI155" s="251"/>
      <c r="WPJ155" s="251"/>
      <c r="WPK155" s="251"/>
      <c r="WPL155" s="251"/>
      <c r="WPM155" s="251"/>
      <c r="WPN155" s="251"/>
      <c r="WPO155" s="251"/>
      <c r="WPP155" s="251"/>
      <c r="WPQ155" s="251"/>
      <c r="WPR155" s="251"/>
      <c r="WPS155" s="251"/>
      <c r="WPT155" s="251"/>
      <c r="WPU155" s="251"/>
      <c r="WPV155" s="251"/>
      <c r="WPW155" s="251"/>
      <c r="WPX155" s="251"/>
      <c r="WPY155" s="251"/>
      <c r="WPZ155" s="251"/>
      <c r="WQA155" s="251"/>
      <c r="WQB155" s="251"/>
      <c r="WQC155" s="251"/>
      <c r="WQD155" s="251"/>
      <c r="WQE155" s="251"/>
      <c r="WQF155" s="251"/>
      <c r="WQG155" s="251"/>
      <c r="WQH155" s="251"/>
      <c r="WQI155" s="251"/>
      <c r="WQJ155" s="251"/>
      <c r="WQK155" s="251"/>
      <c r="WQL155" s="251"/>
      <c r="WQM155" s="251"/>
      <c r="WQN155" s="251"/>
      <c r="WQO155" s="251"/>
      <c r="WQP155" s="251"/>
      <c r="WQQ155" s="251"/>
      <c r="WQR155" s="251"/>
      <c r="WQS155" s="251"/>
      <c r="WQT155" s="251"/>
      <c r="WQU155" s="251"/>
      <c r="WQV155" s="251"/>
      <c r="WQW155" s="251"/>
      <c r="WQX155" s="251"/>
      <c r="WQY155" s="251"/>
      <c r="WQZ155" s="251"/>
      <c r="WRA155" s="251"/>
      <c r="WRB155" s="251"/>
      <c r="WRC155" s="251"/>
      <c r="WRD155" s="251"/>
      <c r="WRE155" s="251"/>
      <c r="WRF155" s="251"/>
      <c r="WRG155" s="251"/>
      <c r="WRH155" s="251"/>
      <c r="WRI155" s="251"/>
      <c r="WRJ155" s="251"/>
      <c r="WRK155" s="251"/>
      <c r="WRL155" s="251"/>
      <c r="WRM155" s="251"/>
      <c r="WRN155" s="251"/>
      <c r="WRO155" s="251"/>
      <c r="WRP155" s="251"/>
      <c r="WRQ155" s="251"/>
      <c r="WRR155" s="251"/>
      <c r="WRS155" s="251"/>
      <c r="WRT155" s="251"/>
      <c r="WRU155" s="251"/>
      <c r="WRV155" s="251"/>
      <c r="WRW155" s="251"/>
      <c r="WRX155" s="251"/>
      <c r="WRY155" s="251"/>
      <c r="WRZ155" s="251"/>
      <c r="WSA155" s="251"/>
      <c r="WSB155" s="251"/>
      <c r="WSC155" s="251"/>
      <c r="WSD155" s="251"/>
      <c r="WSE155" s="251"/>
      <c r="WSF155" s="251"/>
      <c r="WSG155" s="251"/>
      <c r="WSH155" s="251"/>
      <c r="WSI155" s="251"/>
      <c r="WSJ155" s="251"/>
      <c r="WSK155" s="251"/>
      <c r="WSL155" s="251"/>
      <c r="WSM155" s="251"/>
      <c r="WSN155" s="251"/>
      <c r="WSO155" s="251"/>
      <c r="WSP155" s="251"/>
      <c r="WSQ155" s="251"/>
      <c r="WSR155" s="251"/>
      <c r="WSS155" s="251"/>
      <c r="WST155" s="251"/>
      <c r="WSU155" s="251"/>
      <c r="WSV155" s="251"/>
      <c r="WSW155" s="251"/>
      <c r="WSX155" s="251"/>
      <c r="WSY155" s="251"/>
      <c r="WSZ155" s="251"/>
      <c r="WTA155" s="251"/>
      <c r="WTB155" s="251"/>
      <c r="WTC155" s="251"/>
      <c r="WTD155" s="251"/>
      <c r="WTE155" s="251"/>
      <c r="WTF155" s="251"/>
      <c r="WTG155" s="251"/>
      <c r="WTH155" s="251"/>
      <c r="WTI155" s="251"/>
      <c r="WTJ155" s="251"/>
      <c r="WTK155" s="251"/>
      <c r="WTL155" s="251"/>
      <c r="WTM155" s="251"/>
      <c r="WTN155" s="251"/>
      <c r="WTO155" s="251"/>
      <c r="WTP155" s="251"/>
      <c r="WTQ155" s="251"/>
      <c r="WTR155" s="251"/>
      <c r="WTS155" s="251"/>
      <c r="WTT155" s="251"/>
      <c r="WTU155" s="251"/>
      <c r="WTV155" s="251"/>
      <c r="WTW155" s="251"/>
      <c r="WTX155" s="251"/>
      <c r="WTY155" s="251"/>
      <c r="WTZ155" s="251"/>
      <c r="WUA155" s="251"/>
      <c r="WUB155" s="251"/>
      <c r="WUC155" s="251"/>
      <c r="WUD155" s="251"/>
      <c r="WUE155" s="251"/>
      <c r="WUF155" s="251"/>
      <c r="WUG155" s="251"/>
      <c r="WUH155" s="251"/>
      <c r="WUI155" s="251"/>
      <c r="WUJ155" s="251"/>
      <c r="WUK155" s="251"/>
      <c r="WUL155" s="251"/>
      <c r="WUM155" s="251"/>
      <c r="WUN155" s="251"/>
      <c r="WUO155" s="251"/>
      <c r="WUP155" s="251"/>
      <c r="WUQ155" s="251"/>
      <c r="WUR155" s="251"/>
      <c r="WUS155" s="251"/>
      <c r="WUT155" s="251"/>
      <c r="WUU155" s="251"/>
      <c r="WUV155" s="251"/>
      <c r="WUW155" s="251"/>
      <c r="WUX155" s="251"/>
      <c r="WUY155" s="251"/>
      <c r="WUZ155" s="251"/>
      <c r="WVA155" s="251"/>
      <c r="WVB155" s="251"/>
      <c r="WVC155" s="251"/>
      <c r="WVD155" s="251"/>
      <c r="WVE155" s="251"/>
      <c r="WVF155" s="251"/>
      <c r="WVG155" s="251"/>
      <c r="WVH155" s="251"/>
      <c r="WVI155" s="251"/>
      <c r="WVJ155" s="251"/>
      <c r="WVK155" s="251"/>
      <c r="WVL155" s="251"/>
      <c r="WVM155" s="251"/>
      <c r="WVN155" s="251"/>
      <c r="WVO155" s="251"/>
      <c r="WVP155" s="251"/>
      <c r="WVQ155" s="251"/>
      <c r="WVR155" s="251"/>
      <c r="WVS155" s="251"/>
      <c r="WVT155" s="251"/>
      <c r="WVU155" s="251"/>
      <c r="WVV155" s="251"/>
      <c r="WVW155" s="251"/>
      <c r="WVX155" s="251"/>
      <c r="WVY155" s="251"/>
      <c r="WVZ155" s="251"/>
      <c r="WWA155" s="251"/>
      <c r="WWB155" s="251"/>
      <c r="WWC155" s="251"/>
      <c r="WWD155" s="251"/>
      <c r="WWE155" s="251"/>
      <c r="WWF155" s="251"/>
      <c r="WWG155" s="251"/>
      <c r="WWH155" s="251"/>
      <c r="WWI155" s="251"/>
      <c r="WWJ155" s="251"/>
      <c r="WWK155" s="251"/>
      <c r="WWL155" s="251"/>
      <c r="WWM155" s="251"/>
      <c r="WWN155" s="251"/>
      <c r="WWO155" s="251"/>
      <c r="WWP155" s="251"/>
      <c r="WWQ155" s="251"/>
      <c r="WWR155" s="251"/>
      <c r="WWS155" s="251"/>
      <c r="WWT155" s="251"/>
      <c r="WWU155" s="251"/>
      <c r="WWV155" s="251"/>
      <c r="WWW155" s="251"/>
      <c r="WWX155" s="251"/>
      <c r="WWY155" s="251"/>
      <c r="WWZ155" s="251"/>
      <c r="WXA155" s="251"/>
      <c r="WXB155" s="251"/>
      <c r="WXC155" s="251"/>
      <c r="WXD155" s="251"/>
      <c r="WXE155" s="251"/>
      <c r="WXF155" s="251"/>
      <c r="WXG155" s="251"/>
      <c r="WXH155" s="251"/>
      <c r="WXI155" s="251"/>
      <c r="WXJ155" s="251"/>
      <c r="WXK155" s="251"/>
      <c r="WXL155" s="251"/>
      <c r="WXM155" s="251"/>
      <c r="WXN155" s="251"/>
      <c r="WXO155" s="251"/>
      <c r="WXP155" s="251"/>
      <c r="WXQ155" s="251"/>
      <c r="WXR155" s="251"/>
      <c r="WXS155" s="251"/>
      <c r="WXT155" s="251"/>
      <c r="WXU155" s="251"/>
      <c r="WXV155" s="251"/>
      <c r="WXW155" s="251"/>
      <c r="WXX155" s="251"/>
      <c r="WXY155" s="251"/>
      <c r="WXZ155" s="251"/>
      <c r="WYA155" s="251"/>
      <c r="WYB155" s="251"/>
      <c r="WYC155" s="251"/>
      <c r="WYD155" s="251"/>
      <c r="WYE155" s="251"/>
      <c r="WYF155" s="251"/>
      <c r="WYG155" s="251"/>
      <c r="WYH155" s="251"/>
      <c r="WYI155" s="251"/>
      <c r="WYJ155" s="251"/>
      <c r="WYK155" s="251"/>
      <c r="WYL155" s="251"/>
      <c r="WYM155" s="251"/>
      <c r="WYN155" s="251"/>
      <c r="WYO155" s="251"/>
      <c r="WYP155" s="251"/>
      <c r="WYQ155" s="251"/>
      <c r="WYR155" s="251"/>
      <c r="WYS155" s="251"/>
      <c r="WYT155" s="251"/>
      <c r="WYU155" s="251"/>
      <c r="WYV155" s="251"/>
      <c r="WYW155" s="251"/>
      <c r="WYX155" s="251"/>
      <c r="WYY155" s="251"/>
      <c r="WYZ155" s="251"/>
      <c r="WZA155" s="251"/>
      <c r="WZB155" s="251"/>
      <c r="WZC155" s="251"/>
      <c r="WZD155" s="251"/>
      <c r="WZE155" s="251"/>
      <c r="WZF155" s="251"/>
      <c r="WZG155" s="251"/>
      <c r="WZH155" s="251"/>
      <c r="WZI155" s="251"/>
      <c r="WZJ155" s="251"/>
      <c r="WZK155" s="251"/>
      <c r="WZL155" s="251"/>
      <c r="WZM155" s="251"/>
      <c r="WZN155" s="251"/>
      <c r="WZO155" s="251"/>
      <c r="WZP155" s="251"/>
      <c r="WZQ155" s="251"/>
      <c r="WZR155" s="251"/>
      <c r="WZS155" s="251"/>
      <c r="WZT155" s="251"/>
      <c r="WZU155" s="251"/>
      <c r="WZV155" s="251"/>
      <c r="WZW155" s="251"/>
      <c r="WZX155" s="251"/>
      <c r="WZY155" s="251"/>
      <c r="WZZ155" s="251"/>
      <c r="XAA155" s="251"/>
      <c r="XAB155" s="251"/>
      <c r="XAC155" s="251"/>
      <c r="XAD155" s="251"/>
      <c r="XAE155" s="251"/>
      <c r="XAF155" s="251"/>
      <c r="XAG155" s="251"/>
      <c r="XAH155" s="251"/>
      <c r="XAI155" s="251"/>
      <c r="XAJ155" s="251"/>
      <c r="XAK155" s="251"/>
      <c r="XAL155" s="251"/>
      <c r="XAM155" s="251"/>
      <c r="XAN155" s="251"/>
      <c r="XAO155" s="251"/>
      <c r="XAP155" s="251"/>
      <c r="XAQ155" s="251"/>
      <c r="XAR155" s="251"/>
      <c r="XAS155" s="251"/>
      <c r="XAT155" s="251"/>
      <c r="XAU155" s="251"/>
      <c r="XAV155" s="251"/>
      <c r="XAW155" s="251"/>
      <c r="XAX155" s="251"/>
      <c r="XAY155" s="251"/>
      <c r="XAZ155" s="251"/>
      <c r="XBA155" s="251"/>
      <c r="XBB155" s="251"/>
      <c r="XBC155" s="251"/>
      <c r="XBD155" s="251"/>
      <c r="XBE155" s="251"/>
      <c r="XBF155" s="251"/>
      <c r="XBG155" s="251"/>
      <c r="XBH155" s="251"/>
      <c r="XBI155" s="251"/>
      <c r="XBJ155" s="251"/>
      <c r="XBK155" s="251"/>
      <c r="XBL155" s="251"/>
      <c r="XBM155" s="251"/>
      <c r="XBN155" s="251"/>
      <c r="XBO155" s="251"/>
      <c r="XBP155" s="251"/>
      <c r="XBQ155" s="251"/>
      <c r="XBR155" s="251"/>
      <c r="XBS155" s="251"/>
      <c r="XBT155" s="251"/>
      <c r="XBU155" s="251"/>
      <c r="XBV155" s="251"/>
      <c r="XBW155" s="251"/>
      <c r="XBX155" s="251"/>
      <c r="XBY155" s="251"/>
      <c r="XBZ155" s="251"/>
      <c r="XCA155" s="251"/>
      <c r="XCB155" s="251"/>
      <c r="XCC155" s="251"/>
      <c r="XCD155" s="251"/>
      <c r="XCE155" s="251"/>
      <c r="XCF155" s="251"/>
      <c r="XCG155" s="251"/>
      <c r="XCH155" s="251"/>
      <c r="XCI155" s="251"/>
      <c r="XCJ155" s="251"/>
      <c r="XCK155" s="251"/>
      <c r="XCL155" s="251"/>
      <c r="XCM155" s="251"/>
      <c r="XCN155" s="251"/>
      <c r="XCO155" s="251"/>
      <c r="XCP155" s="251"/>
      <c r="XCQ155" s="251"/>
      <c r="XCR155" s="251"/>
      <c r="XCS155" s="251"/>
      <c r="XCT155" s="251"/>
      <c r="XCU155" s="251"/>
      <c r="XCV155" s="251"/>
      <c r="XCW155" s="251"/>
      <c r="XCX155" s="251"/>
      <c r="XCY155" s="251"/>
      <c r="XCZ155" s="251"/>
      <c r="XDA155" s="251"/>
      <c r="XDB155" s="251"/>
      <c r="XDC155" s="251"/>
      <c r="XDD155" s="251"/>
      <c r="XDE155" s="251"/>
      <c r="XDF155" s="251"/>
      <c r="XDG155" s="251"/>
      <c r="XDH155" s="251"/>
      <c r="XDI155" s="251"/>
      <c r="XDJ155" s="251"/>
      <c r="XDK155" s="251"/>
      <c r="XDL155" s="251"/>
      <c r="XDM155" s="251"/>
      <c r="XDN155" s="251"/>
      <c r="XDO155" s="251"/>
      <c r="XDP155" s="251"/>
      <c r="XDQ155" s="251"/>
      <c r="XDR155" s="251"/>
      <c r="XDS155" s="251"/>
      <c r="XDT155" s="251"/>
      <c r="XDU155" s="251"/>
      <c r="XDV155" s="251"/>
      <c r="XDW155" s="251"/>
      <c r="XDX155" s="251"/>
      <c r="XDY155" s="251"/>
      <c r="XDZ155" s="251"/>
      <c r="XEA155" s="251"/>
      <c r="XEB155" s="251"/>
      <c r="XEC155" s="251"/>
      <c r="XED155" s="251"/>
      <c r="XEE155" s="251"/>
      <c r="XEF155" s="251"/>
      <c r="XEG155" s="251"/>
      <c r="XEH155" s="251"/>
      <c r="XEI155" s="251"/>
      <c r="XEJ155" s="251"/>
      <c r="XEK155" s="251"/>
      <c r="XEL155" s="251"/>
      <c r="XEM155" s="251"/>
      <c r="XEN155" s="251"/>
      <c r="XEO155" s="251"/>
      <c r="XEP155" s="251"/>
      <c r="XEQ155" s="251"/>
      <c r="XER155" s="251"/>
      <c r="XES155" s="251"/>
    </row>
    <row r="156" spans="29:16373" x14ac:dyDescent="0.25">
      <c r="JM156" s="92" t="s">
        <v>321</v>
      </c>
    </row>
    <row r="157" spans="29:16373" x14ac:dyDescent="0.25">
      <c r="JM157" s="92" t="s">
        <v>321</v>
      </c>
    </row>
  </sheetData>
  <conditionalFormatting sqref="I74:JL78">
    <cfRule type="cellIs" dxfId="11" priority="4" operator="equal">
      <formula>1</formula>
    </cfRule>
  </conditionalFormatting>
  <conditionalFormatting sqref="G137">
    <cfRule type="containsText" dxfId="10" priority="1" operator="containsText" text="OK">
      <formula>NOT(ISERROR(SEARCH("OK",G137)))</formula>
    </cfRule>
    <cfRule type="containsText" dxfId="9" priority="2" operator="containsText" text="ERROR">
      <formula>NOT(ISERROR(SEARCH("ERROR",G137)))</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3" operator="lessThan" id="{B3B5BF16-070E-CE46-A478-8C2E80E676C0}">
            <xm:f>Inputs!$F$32</xm:f>
            <x14:dxf>
              <font>
                <color rgb="FF9C0006"/>
              </font>
              <fill>
                <patternFill>
                  <bgColor rgb="FFFFC7CE"/>
                </patternFill>
              </fill>
            </x14:dxf>
          </x14:cfRule>
          <xm:sqref>E76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499984740745262"/>
  </sheetPr>
  <dimension ref="A1:JM67"/>
  <sheetViews>
    <sheetView zoomScaleNormal="100" workbookViewId="0">
      <pane xSplit="8" ySplit="8" topLeftCell="I9" activePane="bottomRight" state="frozen"/>
      <selection pane="topRight" activeCell="J1" sqref="J1"/>
      <selection pane="bottomLeft" activeCell="A11" sqref="A11"/>
      <selection pane="bottomRight" activeCell="B6" sqref="B6"/>
    </sheetView>
  </sheetViews>
  <sheetFormatPr defaultColWidth="0" defaultRowHeight="13.8" x14ac:dyDescent="0.25"/>
  <cols>
    <col min="1" max="2" width="3.6328125" style="247" customWidth="1"/>
    <col min="3" max="3" width="5.6328125" style="247" customWidth="1"/>
    <col min="4" max="4" width="26.1796875" style="92" customWidth="1"/>
    <col min="5" max="5" width="15.6328125" style="92" customWidth="1"/>
    <col min="6" max="6" width="11.453125" style="92" customWidth="1"/>
    <col min="7" max="7" width="10" style="92" customWidth="1"/>
    <col min="8" max="8" width="3.81640625" style="92" customWidth="1"/>
    <col min="9" max="9" width="11.453125" style="92" customWidth="1"/>
    <col min="10" max="10" width="11" style="92" customWidth="1"/>
    <col min="11" max="24" width="13.453125" style="92" bestFit="1" customWidth="1"/>
    <col min="25" max="25" width="10.36328125" style="92" customWidth="1"/>
    <col min="26" max="31" width="13.453125" style="92" bestFit="1" customWidth="1"/>
    <col min="32" max="33" width="11" style="231" customWidth="1"/>
    <col min="34" max="273" width="0" style="92" hidden="1" customWidth="1"/>
    <col min="274" max="16384" width="11" style="92" hidden="1"/>
  </cols>
  <sheetData>
    <row r="1" spans="1:273" s="229" customFormat="1" ht="14.4" x14ac:dyDescent="0.3">
      <c r="A1" s="228"/>
      <c r="B1" s="228"/>
      <c r="C1" s="228"/>
      <c r="F1" s="230"/>
      <c r="G1" s="230"/>
      <c r="AF1" s="231" t="s">
        <v>321</v>
      </c>
      <c r="AG1" s="231"/>
    </row>
    <row r="2" spans="1:273" s="229" customFormat="1" ht="14.4" x14ac:dyDescent="0.3">
      <c r="A2" s="228"/>
      <c r="B2" s="228" t="s">
        <v>312</v>
      </c>
      <c r="C2" s="228"/>
      <c r="F2" s="230"/>
      <c r="G2" s="230"/>
      <c r="H2" s="232"/>
      <c r="AF2" s="231" t="s">
        <v>321</v>
      </c>
      <c r="AG2" s="231"/>
    </row>
    <row r="3" spans="1:273" s="229" customFormat="1" x14ac:dyDescent="0.25">
      <c r="A3" s="228"/>
      <c r="B3" s="228"/>
      <c r="C3" s="228"/>
      <c r="F3" s="233"/>
      <c r="G3" s="234"/>
      <c r="H3" s="232"/>
      <c r="AF3" s="231" t="s">
        <v>321</v>
      </c>
      <c r="AG3" s="231"/>
    </row>
    <row r="4" spans="1:273" s="229" customFormat="1" x14ac:dyDescent="0.25">
      <c r="A4" s="228"/>
      <c r="B4" s="235" t="s">
        <v>291</v>
      </c>
      <c r="C4" s="235"/>
      <c r="D4" s="236"/>
      <c r="E4" s="237">
        <f>Inputs!F9</f>
        <v>0</v>
      </c>
      <c r="AF4" s="231" t="s">
        <v>321</v>
      </c>
      <c r="AG4" s="231"/>
    </row>
    <row r="5" spans="1:273" s="229" customFormat="1" x14ac:dyDescent="0.25">
      <c r="A5" s="228"/>
      <c r="B5" s="235" t="s">
        <v>318</v>
      </c>
      <c r="C5" s="235"/>
      <c r="D5" s="236"/>
      <c r="E5" s="237">
        <v>42399</v>
      </c>
      <c r="I5" s="238">
        <f>IF(I7=1,E5,EOMONTH(H5,1))</f>
        <v>42399</v>
      </c>
      <c r="J5" s="238">
        <f>IF(J7=1,F5,EOMONTH(I5,1))</f>
        <v>42428</v>
      </c>
      <c r="K5" s="238">
        <f t="shared" ref="K5:AK5" si="0">IF(K7=1,G5,EOMONTH(J5,1))</f>
        <v>42459</v>
      </c>
      <c r="L5" s="238">
        <f t="shared" si="0"/>
        <v>42489</v>
      </c>
      <c r="M5" s="238">
        <f t="shared" si="0"/>
        <v>42520</v>
      </c>
      <c r="N5" s="238">
        <f t="shared" si="0"/>
        <v>42550</v>
      </c>
      <c r="O5" s="238">
        <f t="shared" si="0"/>
        <v>42581</v>
      </c>
      <c r="P5" s="238">
        <f t="shared" si="0"/>
        <v>42612</v>
      </c>
      <c r="Q5" s="238">
        <f t="shared" si="0"/>
        <v>42642</v>
      </c>
      <c r="R5" s="238">
        <f t="shared" si="0"/>
        <v>42673</v>
      </c>
      <c r="S5" s="238">
        <f t="shared" si="0"/>
        <v>42703</v>
      </c>
      <c r="T5" s="238">
        <f t="shared" si="0"/>
        <v>42734</v>
      </c>
      <c r="U5" s="238">
        <f t="shared" si="0"/>
        <v>42765</v>
      </c>
      <c r="V5" s="238">
        <f t="shared" si="0"/>
        <v>42793</v>
      </c>
      <c r="W5" s="238">
        <f t="shared" si="0"/>
        <v>42824</v>
      </c>
      <c r="X5" s="238">
        <f t="shared" si="0"/>
        <v>42854</v>
      </c>
      <c r="Y5" s="238">
        <f t="shared" si="0"/>
        <v>42885</v>
      </c>
      <c r="Z5" s="238">
        <f t="shared" si="0"/>
        <v>42915</v>
      </c>
      <c r="AA5" s="238">
        <f t="shared" si="0"/>
        <v>42946</v>
      </c>
      <c r="AB5" s="238">
        <f t="shared" si="0"/>
        <v>42977</v>
      </c>
      <c r="AC5" s="238">
        <f t="shared" si="0"/>
        <v>43007</v>
      </c>
      <c r="AD5" s="238">
        <f t="shared" si="0"/>
        <v>43038</v>
      </c>
      <c r="AE5" s="238">
        <f t="shared" si="0"/>
        <v>43068</v>
      </c>
      <c r="AF5" s="231" t="s">
        <v>321</v>
      </c>
      <c r="AG5" s="239"/>
      <c r="AH5" s="238">
        <f t="shared" si="0"/>
        <v>59</v>
      </c>
      <c r="AI5" s="238">
        <f t="shared" si="0"/>
        <v>90</v>
      </c>
      <c r="AJ5" s="238">
        <f t="shared" si="0"/>
        <v>120</v>
      </c>
      <c r="AK5" s="238">
        <f t="shared" si="0"/>
        <v>151</v>
      </c>
      <c r="AL5" s="238">
        <f t="shared" ref="AL5:CW5" si="1">IF(AL7=1,AH5,EOMONTH(AK5,1))</f>
        <v>181</v>
      </c>
      <c r="AM5" s="238">
        <f t="shared" si="1"/>
        <v>212</v>
      </c>
      <c r="AN5" s="238">
        <f t="shared" si="1"/>
        <v>243</v>
      </c>
      <c r="AO5" s="238">
        <f t="shared" si="1"/>
        <v>273</v>
      </c>
      <c r="AP5" s="238">
        <f t="shared" si="1"/>
        <v>304</v>
      </c>
      <c r="AQ5" s="238">
        <f t="shared" si="1"/>
        <v>334</v>
      </c>
      <c r="AR5" s="238">
        <f t="shared" si="1"/>
        <v>365</v>
      </c>
      <c r="AS5" s="238">
        <f t="shared" si="1"/>
        <v>396</v>
      </c>
      <c r="AT5" s="238">
        <f t="shared" si="1"/>
        <v>424</v>
      </c>
      <c r="AU5" s="238">
        <f t="shared" si="1"/>
        <v>455</v>
      </c>
      <c r="AV5" s="238">
        <f t="shared" si="1"/>
        <v>485</v>
      </c>
      <c r="AW5" s="238">
        <f t="shared" si="1"/>
        <v>516</v>
      </c>
      <c r="AX5" s="238">
        <f t="shared" si="1"/>
        <v>546</v>
      </c>
      <c r="AY5" s="238">
        <f t="shared" si="1"/>
        <v>577</v>
      </c>
      <c r="AZ5" s="238">
        <f t="shared" si="1"/>
        <v>608</v>
      </c>
      <c r="BA5" s="238">
        <f t="shared" si="1"/>
        <v>638</v>
      </c>
      <c r="BB5" s="238">
        <f t="shared" si="1"/>
        <v>669</v>
      </c>
      <c r="BC5" s="238">
        <f t="shared" si="1"/>
        <v>699</v>
      </c>
      <c r="BD5" s="238">
        <f t="shared" si="1"/>
        <v>730</v>
      </c>
      <c r="BE5" s="238">
        <f t="shared" si="1"/>
        <v>761</v>
      </c>
      <c r="BF5" s="238">
        <f t="shared" si="1"/>
        <v>789</v>
      </c>
      <c r="BG5" s="238">
        <f t="shared" si="1"/>
        <v>820</v>
      </c>
      <c r="BH5" s="238">
        <f t="shared" si="1"/>
        <v>850</v>
      </c>
      <c r="BI5" s="238">
        <f t="shared" si="1"/>
        <v>881</v>
      </c>
      <c r="BJ5" s="238">
        <f t="shared" si="1"/>
        <v>911</v>
      </c>
      <c r="BK5" s="238">
        <f t="shared" si="1"/>
        <v>942</v>
      </c>
      <c r="BL5" s="238">
        <f t="shared" si="1"/>
        <v>973</v>
      </c>
      <c r="BM5" s="238">
        <f t="shared" si="1"/>
        <v>1003</v>
      </c>
      <c r="BN5" s="238">
        <f t="shared" si="1"/>
        <v>1034</v>
      </c>
      <c r="BO5" s="238">
        <f t="shared" si="1"/>
        <v>1064</v>
      </c>
      <c r="BP5" s="238">
        <f t="shared" si="1"/>
        <v>1095</v>
      </c>
      <c r="BQ5" s="238">
        <f t="shared" si="1"/>
        <v>1126</v>
      </c>
      <c r="BR5" s="238">
        <f t="shared" si="1"/>
        <v>1154</v>
      </c>
      <c r="BS5" s="238">
        <f t="shared" si="1"/>
        <v>1185</v>
      </c>
      <c r="BT5" s="238">
        <f t="shared" si="1"/>
        <v>1215</v>
      </c>
      <c r="BU5" s="238">
        <f t="shared" si="1"/>
        <v>1246</v>
      </c>
      <c r="BV5" s="238">
        <f t="shared" si="1"/>
        <v>1276</v>
      </c>
      <c r="BW5" s="238">
        <f t="shared" si="1"/>
        <v>1307</v>
      </c>
      <c r="BX5" s="238">
        <f t="shared" si="1"/>
        <v>1338</v>
      </c>
      <c r="BY5" s="238">
        <f t="shared" si="1"/>
        <v>1368</v>
      </c>
      <c r="BZ5" s="238">
        <f t="shared" si="1"/>
        <v>1399</v>
      </c>
      <c r="CA5" s="238">
        <f t="shared" si="1"/>
        <v>1429</v>
      </c>
      <c r="CB5" s="238">
        <f t="shared" si="1"/>
        <v>1460</v>
      </c>
      <c r="CC5" s="238">
        <f t="shared" si="1"/>
        <v>1491</v>
      </c>
      <c r="CD5" s="238">
        <f t="shared" si="1"/>
        <v>1520</v>
      </c>
      <c r="CE5" s="238">
        <f t="shared" si="1"/>
        <v>1551</v>
      </c>
      <c r="CF5" s="238">
        <f t="shared" si="1"/>
        <v>1581</v>
      </c>
      <c r="CG5" s="238">
        <f t="shared" si="1"/>
        <v>1612</v>
      </c>
      <c r="CH5" s="238">
        <f t="shared" si="1"/>
        <v>1642</v>
      </c>
      <c r="CI5" s="238">
        <f t="shared" si="1"/>
        <v>1673</v>
      </c>
      <c r="CJ5" s="238">
        <f t="shared" si="1"/>
        <v>1704</v>
      </c>
      <c r="CK5" s="238">
        <f t="shared" si="1"/>
        <v>1734</v>
      </c>
      <c r="CL5" s="238">
        <f t="shared" si="1"/>
        <v>1765</v>
      </c>
      <c r="CM5" s="238">
        <f t="shared" si="1"/>
        <v>1795</v>
      </c>
      <c r="CN5" s="238">
        <f t="shared" si="1"/>
        <v>1826</v>
      </c>
      <c r="CO5" s="238">
        <f t="shared" si="1"/>
        <v>1857</v>
      </c>
      <c r="CP5" s="238">
        <f t="shared" si="1"/>
        <v>1885</v>
      </c>
      <c r="CQ5" s="238">
        <f t="shared" si="1"/>
        <v>1916</v>
      </c>
      <c r="CR5" s="238">
        <f t="shared" si="1"/>
        <v>1946</v>
      </c>
      <c r="CS5" s="238">
        <f t="shared" si="1"/>
        <v>1977</v>
      </c>
      <c r="CT5" s="238">
        <f t="shared" si="1"/>
        <v>2007</v>
      </c>
      <c r="CU5" s="238">
        <f t="shared" si="1"/>
        <v>2038</v>
      </c>
      <c r="CV5" s="238">
        <f t="shared" si="1"/>
        <v>2069</v>
      </c>
      <c r="CW5" s="238">
        <f t="shared" si="1"/>
        <v>2099</v>
      </c>
      <c r="CX5" s="238">
        <f t="shared" ref="CX5:FI5" si="2">IF(CX7=1,CT5,EOMONTH(CW5,1))</f>
        <v>2130</v>
      </c>
      <c r="CY5" s="238">
        <f t="shared" si="2"/>
        <v>2160</v>
      </c>
      <c r="CZ5" s="238">
        <f t="shared" si="2"/>
        <v>2191</v>
      </c>
      <c r="DA5" s="238">
        <f t="shared" si="2"/>
        <v>2222</v>
      </c>
      <c r="DB5" s="238">
        <f t="shared" si="2"/>
        <v>2250</v>
      </c>
      <c r="DC5" s="238">
        <f t="shared" si="2"/>
        <v>2281</v>
      </c>
      <c r="DD5" s="238">
        <f t="shared" si="2"/>
        <v>2311</v>
      </c>
      <c r="DE5" s="238">
        <f t="shared" si="2"/>
        <v>2342</v>
      </c>
      <c r="DF5" s="238">
        <f t="shared" si="2"/>
        <v>2372</v>
      </c>
      <c r="DG5" s="238">
        <f t="shared" si="2"/>
        <v>2403</v>
      </c>
      <c r="DH5" s="238">
        <f t="shared" si="2"/>
        <v>2434</v>
      </c>
      <c r="DI5" s="238">
        <f t="shared" si="2"/>
        <v>2464</v>
      </c>
      <c r="DJ5" s="238">
        <f t="shared" si="2"/>
        <v>2495</v>
      </c>
      <c r="DK5" s="238">
        <f t="shared" si="2"/>
        <v>2525</v>
      </c>
      <c r="DL5" s="238">
        <f t="shared" si="2"/>
        <v>2556</v>
      </c>
      <c r="DM5" s="238">
        <f t="shared" si="2"/>
        <v>2587</v>
      </c>
      <c r="DN5" s="238">
        <f t="shared" si="2"/>
        <v>2615</v>
      </c>
      <c r="DO5" s="238">
        <f t="shared" si="2"/>
        <v>2646</v>
      </c>
      <c r="DP5" s="238">
        <f t="shared" si="2"/>
        <v>2676</v>
      </c>
      <c r="DQ5" s="238">
        <f t="shared" si="2"/>
        <v>2707</v>
      </c>
      <c r="DR5" s="238">
        <f t="shared" si="2"/>
        <v>2737</v>
      </c>
      <c r="DS5" s="238">
        <f t="shared" si="2"/>
        <v>2768</v>
      </c>
      <c r="DT5" s="238">
        <f t="shared" si="2"/>
        <v>2799</v>
      </c>
      <c r="DU5" s="238">
        <f t="shared" si="2"/>
        <v>2829</v>
      </c>
      <c r="DV5" s="238">
        <f t="shared" si="2"/>
        <v>2860</v>
      </c>
      <c r="DW5" s="238">
        <f t="shared" si="2"/>
        <v>2890</v>
      </c>
      <c r="DX5" s="238">
        <f t="shared" si="2"/>
        <v>2921</v>
      </c>
      <c r="DY5" s="238">
        <f t="shared" si="2"/>
        <v>2952</v>
      </c>
      <c r="DZ5" s="238">
        <f t="shared" si="2"/>
        <v>2981</v>
      </c>
      <c r="EA5" s="238">
        <f t="shared" si="2"/>
        <v>3012</v>
      </c>
      <c r="EB5" s="238">
        <f t="shared" si="2"/>
        <v>3042</v>
      </c>
      <c r="EC5" s="238">
        <f t="shared" si="2"/>
        <v>3073</v>
      </c>
      <c r="ED5" s="238">
        <f t="shared" si="2"/>
        <v>3103</v>
      </c>
      <c r="EE5" s="238">
        <f t="shared" si="2"/>
        <v>3134</v>
      </c>
      <c r="EF5" s="238">
        <f t="shared" si="2"/>
        <v>3165</v>
      </c>
      <c r="EG5" s="238">
        <f t="shared" si="2"/>
        <v>3195</v>
      </c>
      <c r="EH5" s="238">
        <f t="shared" si="2"/>
        <v>3226</v>
      </c>
      <c r="EI5" s="238">
        <f t="shared" si="2"/>
        <v>3256</v>
      </c>
      <c r="EJ5" s="238">
        <f t="shared" si="2"/>
        <v>3287</v>
      </c>
      <c r="EK5" s="238">
        <f t="shared" si="2"/>
        <v>3318</v>
      </c>
      <c r="EL5" s="238">
        <f t="shared" si="2"/>
        <v>3346</v>
      </c>
      <c r="EM5" s="238">
        <f t="shared" si="2"/>
        <v>3377</v>
      </c>
      <c r="EN5" s="238">
        <f t="shared" si="2"/>
        <v>3407</v>
      </c>
      <c r="EO5" s="238">
        <f t="shared" si="2"/>
        <v>3438</v>
      </c>
      <c r="EP5" s="238">
        <f t="shared" si="2"/>
        <v>3468</v>
      </c>
      <c r="EQ5" s="238">
        <f t="shared" si="2"/>
        <v>3499</v>
      </c>
      <c r="ER5" s="238">
        <f t="shared" si="2"/>
        <v>3530</v>
      </c>
      <c r="ES5" s="238">
        <f t="shared" si="2"/>
        <v>3560</v>
      </c>
      <c r="ET5" s="238">
        <f t="shared" si="2"/>
        <v>3591</v>
      </c>
      <c r="EU5" s="238">
        <f t="shared" si="2"/>
        <v>3621</v>
      </c>
      <c r="EV5" s="238">
        <f t="shared" si="2"/>
        <v>3652</v>
      </c>
      <c r="EW5" s="238">
        <f t="shared" si="2"/>
        <v>3683</v>
      </c>
      <c r="EX5" s="238">
        <f t="shared" si="2"/>
        <v>3711</v>
      </c>
      <c r="EY5" s="238">
        <f t="shared" si="2"/>
        <v>3742</v>
      </c>
      <c r="EZ5" s="238">
        <f t="shared" si="2"/>
        <v>3772</v>
      </c>
      <c r="FA5" s="238">
        <f t="shared" si="2"/>
        <v>3803</v>
      </c>
      <c r="FB5" s="238">
        <f t="shared" si="2"/>
        <v>3833</v>
      </c>
      <c r="FC5" s="238">
        <f t="shared" si="2"/>
        <v>3864</v>
      </c>
      <c r="FD5" s="238">
        <f t="shared" si="2"/>
        <v>3895</v>
      </c>
      <c r="FE5" s="238">
        <f t="shared" si="2"/>
        <v>3925</v>
      </c>
      <c r="FF5" s="238">
        <f t="shared" si="2"/>
        <v>3956</v>
      </c>
      <c r="FG5" s="238">
        <f t="shared" si="2"/>
        <v>3986</v>
      </c>
      <c r="FH5" s="238">
        <f t="shared" si="2"/>
        <v>4017</v>
      </c>
      <c r="FI5" s="238">
        <f t="shared" si="2"/>
        <v>4048</v>
      </c>
      <c r="FJ5" s="238">
        <f t="shared" ref="FJ5:HU5" si="3">IF(FJ7=1,FF5,EOMONTH(FI5,1))</f>
        <v>4076</v>
      </c>
      <c r="FK5" s="238">
        <f t="shared" si="3"/>
        <v>4107</v>
      </c>
      <c r="FL5" s="238">
        <f t="shared" si="3"/>
        <v>4137</v>
      </c>
      <c r="FM5" s="238">
        <f t="shared" si="3"/>
        <v>4168</v>
      </c>
      <c r="FN5" s="238">
        <f t="shared" si="3"/>
        <v>4198</v>
      </c>
      <c r="FO5" s="238">
        <f t="shared" si="3"/>
        <v>4229</v>
      </c>
      <c r="FP5" s="238">
        <f t="shared" si="3"/>
        <v>4260</v>
      </c>
      <c r="FQ5" s="238">
        <f t="shared" si="3"/>
        <v>4290</v>
      </c>
      <c r="FR5" s="238">
        <f t="shared" si="3"/>
        <v>4321</v>
      </c>
      <c r="FS5" s="238">
        <f t="shared" si="3"/>
        <v>4351</v>
      </c>
      <c r="FT5" s="238">
        <f t="shared" si="3"/>
        <v>4382</v>
      </c>
      <c r="FU5" s="238">
        <f t="shared" si="3"/>
        <v>4413</v>
      </c>
      <c r="FV5" s="238">
        <f t="shared" si="3"/>
        <v>4442</v>
      </c>
      <c r="FW5" s="238">
        <f t="shared" si="3"/>
        <v>4473</v>
      </c>
      <c r="FX5" s="238">
        <f t="shared" si="3"/>
        <v>4503</v>
      </c>
      <c r="FY5" s="238">
        <f t="shared" si="3"/>
        <v>4534</v>
      </c>
      <c r="FZ5" s="238">
        <f t="shared" si="3"/>
        <v>4564</v>
      </c>
      <c r="GA5" s="238">
        <f t="shared" si="3"/>
        <v>4595</v>
      </c>
      <c r="GB5" s="238">
        <f t="shared" si="3"/>
        <v>4626</v>
      </c>
      <c r="GC5" s="238">
        <f t="shared" si="3"/>
        <v>4656</v>
      </c>
      <c r="GD5" s="238">
        <f t="shared" si="3"/>
        <v>4687</v>
      </c>
      <c r="GE5" s="238">
        <f t="shared" si="3"/>
        <v>4717</v>
      </c>
      <c r="GF5" s="238">
        <f t="shared" si="3"/>
        <v>4748</v>
      </c>
      <c r="GG5" s="238">
        <f t="shared" si="3"/>
        <v>4779</v>
      </c>
      <c r="GH5" s="238">
        <f t="shared" si="3"/>
        <v>4807</v>
      </c>
      <c r="GI5" s="238">
        <f t="shared" si="3"/>
        <v>4838</v>
      </c>
      <c r="GJ5" s="238">
        <f t="shared" si="3"/>
        <v>4868</v>
      </c>
      <c r="GK5" s="238">
        <f t="shared" si="3"/>
        <v>4899</v>
      </c>
      <c r="GL5" s="238">
        <f t="shared" si="3"/>
        <v>4929</v>
      </c>
      <c r="GM5" s="238">
        <f t="shared" si="3"/>
        <v>4960</v>
      </c>
      <c r="GN5" s="238">
        <f t="shared" si="3"/>
        <v>4991</v>
      </c>
      <c r="GO5" s="238">
        <f t="shared" si="3"/>
        <v>5021</v>
      </c>
      <c r="GP5" s="238">
        <f t="shared" si="3"/>
        <v>5052</v>
      </c>
      <c r="GQ5" s="238">
        <f t="shared" si="3"/>
        <v>5082</v>
      </c>
      <c r="GR5" s="238">
        <f t="shared" si="3"/>
        <v>5113</v>
      </c>
      <c r="GS5" s="238">
        <f t="shared" si="3"/>
        <v>5144</v>
      </c>
      <c r="GT5" s="238">
        <f t="shared" si="3"/>
        <v>5172</v>
      </c>
      <c r="GU5" s="238">
        <f t="shared" si="3"/>
        <v>5203</v>
      </c>
      <c r="GV5" s="238">
        <f t="shared" si="3"/>
        <v>5233</v>
      </c>
      <c r="GW5" s="238">
        <f t="shared" si="3"/>
        <v>5264</v>
      </c>
      <c r="GX5" s="238">
        <f t="shared" si="3"/>
        <v>5294</v>
      </c>
      <c r="GY5" s="238">
        <f t="shared" si="3"/>
        <v>5325</v>
      </c>
      <c r="GZ5" s="238">
        <f t="shared" si="3"/>
        <v>5356</v>
      </c>
      <c r="HA5" s="238">
        <f t="shared" si="3"/>
        <v>5386</v>
      </c>
      <c r="HB5" s="238">
        <f t="shared" si="3"/>
        <v>5417</v>
      </c>
      <c r="HC5" s="238">
        <f t="shared" si="3"/>
        <v>5447</v>
      </c>
      <c r="HD5" s="238">
        <f t="shared" si="3"/>
        <v>5478</v>
      </c>
      <c r="HE5" s="238">
        <f t="shared" si="3"/>
        <v>5509</v>
      </c>
      <c r="HF5" s="238">
        <f t="shared" si="3"/>
        <v>5537</v>
      </c>
      <c r="HG5" s="238">
        <f t="shared" si="3"/>
        <v>5568</v>
      </c>
      <c r="HH5" s="238">
        <f t="shared" si="3"/>
        <v>5598</v>
      </c>
      <c r="HI5" s="238">
        <f t="shared" si="3"/>
        <v>5629</v>
      </c>
      <c r="HJ5" s="238">
        <f t="shared" si="3"/>
        <v>5659</v>
      </c>
      <c r="HK5" s="238">
        <f t="shared" si="3"/>
        <v>5690</v>
      </c>
      <c r="HL5" s="238">
        <f t="shared" si="3"/>
        <v>5721</v>
      </c>
      <c r="HM5" s="238">
        <f t="shared" si="3"/>
        <v>5751</v>
      </c>
      <c r="HN5" s="238">
        <f t="shared" si="3"/>
        <v>5782</v>
      </c>
      <c r="HO5" s="238">
        <f t="shared" si="3"/>
        <v>5812</v>
      </c>
      <c r="HP5" s="238">
        <f t="shared" si="3"/>
        <v>5843</v>
      </c>
      <c r="HQ5" s="238">
        <f t="shared" si="3"/>
        <v>5874</v>
      </c>
      <c r="HR5" s="238">
        <f t="shared" si="3"/>
        <v>5903</v>
      </c>
      <c r="HS5" s="238">
        <f t="shared" si="3"/>
        <v>5934</v>
      </c>
      <c r="HT5" s="238">
        <f t="shared" si="3"/>
        <v>5964</v>
      </c>
      <c r="HU5" s="238">
        <f t="shared" si="3"/>
        <v>5995</v>
      </c>
      <c r="HV5" s="238">
        <f t="shared" ref="HV5:JL5" si="4">IF(HV7=1,HR5,EOMONTH(HU5,1))</f>
        <v>6025</v>
      </c>
      <c r="HW5" s="238">
        <f t="shared" si="4"/>
        <v>6056</v>
      </c>
      <c r="HX5" s="238">
        <f t="shared" si="4"/>
        <v>6087</v>
      </c>
      <c r="HY5" s="238">
        <f t="shared" si="4"/>
        <v>6117</v>
      </c>
      <c r="HZ5" s="238">
        <f t="shared" si="4"/>
        <v>6148</v>
      </c>
      <c r="IA5" s="238">
        <f t="shared" si="4"/>
        <v>6178</v>
      </c>
      <c r="IB5" s="238">
        <f t="shared" si="4"/>
        <v>6209</v>
      </c>
      <c r="IC5" s="238">
        <f t="shared" si="4"/>
        <v>6240</v>
      </c>
      <c r="ID5" s="238">
        <f t="shared" si="4"/>
        <v>6268</v>
      </c>
      <c r="IE5" s="238">
        <f t="shared" si="4"/>
        <v>6299</v>
      </c>
      <c r="IF5" s="238">
        <f t="shared" si="4"/>
        <v>6329</v>
      </c>
      <c r="IG5" s="238">
        <f t="shared" si="4"/>
        <v>6360</v>
      </c>
      <c r="IH5" s="238">
        <f t="shared" si="4"/>
        <v>6390</v>
      </c>
      <c r="II5" s="238">
        <f t="shared" si="4"/>
        <v>6421</v>
      </c>
      <c r="IJ5" s="238">
        <f t="shared" si="4"/>
        <v>6452</v>
      </c>
      <c r="IK5" s="238">
        <f t="shared" si="4"/>
        <v>6482</v>
      </c>
      <c r="IL5" s="238">
        <f t="shared" si="4"/>
        <v>6513</v>
      </c>
      <c r="IM5" s="238">
        <f t="shared" si="4"/>
        <v>6543</v>
      </c>
      <c r="IN5" s="238">
        <f t="shared" si="4"/>
        <v>6574</v>
      </c>
      <c r="IO5" s="238">
        <f t="shared" si="4"/>
        <v>6605</v>
      </c>
      <c r="IP5" s="238">
        <f t="shared" si="4"/>
        <v>6633</v>
      </c>
      <c r="IQ5" s="238">
        <f t="shared" si="4"/>
        <v>6664</v>
      </c>
      <c r="IR5" s="238">
        <f t="shared" si="4"/>
        <v>6694</v>
      </c>
      <c r="IS5" s="238">
        <f t="shared" si="4"/>
        <v>6725</v>
      </c>
      <c r="IT5" s="238">
        <f t="shared" si="4"/>
        <v>6755</v>
      </c>
      <c r="IU5" s="238">
        <f t="shared" si="4"/>
        <v>6786</v>
      </c>
      <c r="IV5" s="238">
        <f t="shared" si="4"/>
        <v>6817</v>
      </c>
      <c r="IW5" s="238">
        <f t="shared" si="4"/>
        <v>6847</v>
      </c>
      <c r="IX5" s="238">
        <f t="shared" si="4"/>
        <v>6878</v>
      </c>
      <c r="IY5" s="238">
        <f t="shared" si="4"/>
        <v>6908</v>
      </c>
      <c r="IZ5" s="238">
        <f t="shared" si="4"/>
        <v>6939</v>
      </c>
      <c r="JA5" s="238">
        <f t="shared" si="4"/>
        <v>6970</v>
      </c>
      <c r="JB5" s="238">
        <f t="shared" si="4"/>
        <v>6998</v>
      </c>
      <c r="JC5" s="238">
        <f t="shared" si="4"/>
        <v>7029</v>
      </c>
      <c r="JD5" s="238">
        <f t="shared" si="4"/>
        <v>7059</v>
      </c>
      <c r="JE5" s="238">
        <f t="shared" si="4"/>
        <v>7090</v>
      </c>
      <c r="JF5" s="238">
        <f t="shared" si="4"/>
        <v>7120</v>
      </c>
      <c r="JG5" s="238">
        <f t="shared" si="4"/>
        <v>7151</v>
      </c>
      <c r="JH5" s="238">
        <f t="shared" si="4"/>
        <v>7182</v>
      </c>
      <c r="JI5" s="238">
        <f t="shared" si="4"/>
        <v>7212</v>
      </c>
      <c r="JJ5" s="238">
        <f t="shared" si="4"/>
        <v>7243</v>
      </c>
      <c r="JK5" s="238">
        <f t="shared" si="4"/>
        <v>7273</v>
      </c>
      <c r="JL5" s="238">
        <f t="shared" si="4"/>
        <v>7304</v>
      </c>
      <c r="JM5" s="229" t="s">
        <v>321</v>
      </c>
    </row>
    <row r="6" spans="1:273" s="229" customFormat="1" x14ac:dyDescent="0.25">
      <c r="A6" s="228"/>
      <c r="B6" s="240" t="s">
        <v>320</v>
      </c>
      <c r="C6" s="235"/>
      <c r="D6" s="236"/>
      <c r="E6" s="237"/>
      <c r="I6" s="241">
        <f>YEAR($E$4)+I7-1</f>
        <v>1904</v>
      </c>
      <c r="J6" s="241">
        <f>YEAR($E$4)+J7-1</f>
        <v>1905</v>
      </c>
      <c r="K6" s="241">
        <f t="shared" ref="K6:AE6" si="5">YEAR($E$4)+K7-1</f>
        <v>1906</v>
      </c>
      <c r="L6" s="241">
        <f t="shared" si="5"/>
        <v>1907</v>
      </c>
      <c r="M6" s="241">
        <f t="shared" si="5"/>
        <v>1908</v>
      </c>
      <c r="N6" s="241">
        <f t="shared" si="5"/>
        <v>1909</v>
      </c>
      <c r="O6" s="241">
        <f t="shared" si="5"/>
        <v>1910</v>
      </c>
      <c r="P6" s="241">
        <f t="shared" si="5"/>
        <v>1911</v>
      </c>
      <c r="Q6" s="241">
        <f t="shared" si="5"/>
        <v>1912</v>
      </c>
      <c r="R6" s="241">
        <f t="shared" si="5"/>
        <v>1913</v>
      </c>
      <c r="S6" s="241">
        <f t="shared" si="5"/>
        <v>1914</v>
      </c>
      <c r="T6" s="241">
        <f t="shared" si="5"/>
        <v>1915</v>
      </c>
      <c r="U6" s="241">
        <f t="shared" si="5"/>
        <v>1916</v>
      </c>
      <c r="V6" s="241">
        <f t="shared" si="5"/>
        <v>1917</v>
      </c>
      <c r="W6" s="241">
        <f t="shared" si="5"/>
        <v>1918</v>
      </c>
      <c r="X6" s="241">
        <f t="shared" si="5"/>
        <v>1919</v>
      </c>
      <c r="Y6" s="241">
        <f t="shared" si="5"/>
        <v>1920</v>
      </c>
      <c r="Z6" s="241">
        <f t="shared" si="5"/>
        <v>1921</v>
      </c>
      <c r="AA6" s="241">
        <f t="shared" si="5"/>
        <v>1922</v>
      </c>
      <c r="AB6" s="241">
        <f t="shared" si="5"/>
        <v>1923</v>
      </c>
      <c r="AC6" s="241">
        <f t="shared" si="5"/>
        <v>1924</v>
      </c>
      <c r="AD6" s="241">
        <f t="shared" si="5"/>
        <v>1925</v>
      </c>
      <c r="AE6" s="241">
        <f t="shared" si="5"/>
        <v>1926</v>
      </c>
      <c r="AF6" s="231" t="s">
        <v>321</v>
      </c>
      <c r="AG6" s="242"/>
      <c r="AH6" s="241">
        <f t="shared" ref="AH6:BU6" si="6">YEAR(AH5)</f>
        <v>1904</v>
      </c>
      <c r="AI6" s="241">
        <f t="shared" si="6"/>
        <v>1904</v>
      </c>
      <c r="AJ6" s="241">
        <f t="shared" si="6"/>
        <v>1904</v>
      </c>
      <c r="AK6" s="241">
        <f t="shared" si="6"/>
        <v>1904</v>
      </c>
      <c r="AL6" s="241">
        <f t="shared" si="6"/>
        <v>1904</v>
      </c>
      <c r="AM6" s="241">
        <f t="shared" si="6"/>
        <v>1904</v>
      </c>
      <c r="AN6" s="241">
        <f t="shared" si="6"/>
        <v>1904</v>
      </c>
      <c r="AO6" s="241">
        <f t="shared" si="6"/>
        <v>1904</v>
      </c>
      <c r="AP6" s="241">
        <f t="shared" si="6"/>
        <v>1904</v>
      </c>
      <c r="AQ6" s="241">
        <f t="shared" si="6"/>
        <v>1904</v>
      </c>
      <c r="AR6" s="241">
        <f t="shared" si="6"/>
        <v>1904</v>
      </c>
      <c r="AS6" s="241">
        <f t="shared" si="6"/>
        <v>1905</v>
      </c>
      <c r="AT6" s="241">
        <f t="shared" si="6"/>
        <v>1905</v>
      </c>
      <c r="AU6" s="241">
        <f t="shared" si="6"/>
        <v>1905</v>
      </c>
      <c r="AV6" s="241">
        <f t="shared" si="6"/>
        <v>1905</v>
      </c>
      <c r="AW6" s="241">
        <f t="shared" si="6"/>
        <v>1905</v>
      </c>
      <c r="AX6" s="241">
        <f t="shared" si="6"/>
        <v>1905</v>
      </c>
      <c r="AY6" s="241">
        <f t="shared" si="6"/>
        <v>1905</v>
      </c>
      <c r="AZ6" s="241">
        <f t="shared" si="6"/>
        <v>1905</v>
      </c>
      <c r="BA6" s="241">
        <f t="shared" si="6"/>
        <v>1905</v>
      </c>
      <c r="BB6" s="241">
        <f t="shared" si="6"/>
        <v>1905</v>
      </c>
      <c r="BC6" s="241">
        <f t="shared" si="6"/>
        <v>1905</v>
      </c>
      <c r="BD6" s="241">
        <f t="shared" si="6"/>
        <v>1905</v>
      </c>
      <c r="BE6" s="241">
        <f t="shared" si="6"/>
        <v>1906</v>
      </c>
      <c r="BF6" s="241">
        <f t="shared" si="6"/>
        <v>1906</v>
      </c>
      <c r="BG6" s="241">
        <f t="shared" si="6"/>
        <v>1906</v>
      </c>
      <c r="BH6" s="241">
        <f t="shared" si="6"/>
        <v>1906</v>
      </c>
      <c r="BI6" s="241">
        <f t="shared" si="6"/>
        <v>1906</v>
      </c>
      <c r="BJ6" s="241">
        <f t="shared" si="6"/>
        <v>1906</v>
      </c>
      <c r="BK6" s="241">
        <f t="shared" si="6"/>
        <v>1906</v>
      </c>
      <c r="BL6" s="241">
        <f t="shared" si="6"/>
        <v>1906</v>
      </c>
      <c r="BM6" s="241">
        <f t="shared" si="6"/>
        <v>1906</v>
      </c>
      <c r="BN6" s="241">
        <f t="shared" si="6"/>
        <v>1906</v>
      </c>
      <c r="BO6" s="241">
        <f t="shared" si="6"/>
        <v>1906</v>
      </c>
      <c r="BP6" s="241">
        <f t="shared" si="6"/>
        <v>1906</v>
      </c>
      <c r="BQ6" s="241">
        <f t="shared" si="6"/>
        <v>1907</v>
      </c>
      <c r="BR6" s="241">
        <f t="shared" si="6"/>
        <v>1907</v>
      </c>
      <c r="BS6" s="241">
        <f t="shared" si="6"/>
        <v>1907</v>
      </c>
      <c r="BT6" s="241">
        <f t="shared" si="6"/>
        <v>1907</v>
      </c>
      <c r="BU6" s="241">
        <f t="shared" si="6"/>
        <v>1907</v>
      </c>
      <c r="BV6" s="241">
        <f t="shared" ref="BV6:EG6" si="7">YEAR(BV5)</f>
        <v>1907</v>
      </c>
      <c r="BW6" s="241">
        <f t="shared" si="7"/>
        <v>1907</v>
      </c>
      <c r="BX6" s="241">
        <f t="shared" si="7"/>
        <v>1907</v>
      </c>
      <c r="BY6" s="241">
        <f t="shared" si="7"/>
        <v>1907</v>
      </c>
      <c r="BZ6" s="241">
        <f t="shared" si="7"/>
        <v>1907</v>
      </c>
      <c r="CA6" s="241">
        <f t="shared" si="7"/>
        <v>1907</v>
      </c>
      <c r="CB6" s="241">
        <f t="shared" si="7"/>
        <v>1907</v>
      </c>
      <c r="CC6" s="241">
        <f t="shared" si="7"/>
        <v>1908</v>
      </c>
      <c r="CD6" s="241">
        <f t="shared" si="7"/>
        <v>1908</v>
      </c>
      <c r="CE6" s="241">
        <f t="shared" si="7"/>
        <v>1908</v>
      </c>
      <c r="CF6" s="241">
        <f t="shared" si="7"/>
        <v>1908</v>
      </c>
      <c r="CG6" s="241">
        <f t="shared" si="7"/>
        <v>1908</v>
      </c>
      <c r="CH6" s="241">
        <f t="shared" si="7"/>
        <v>1908</v>
      </c>
      <c r="CI6" s="241">
        <f t="shared" si="7"/>
        <v>1908</v>
      </c>
      <c r="CJ6" s="241">
        <f t="shared" si="7"/>
        <v>1908</v>
      </c>
      <c r="CK6" s="241">
        <f t="shared" si="7"/>
        <v>1908</v>
      </c>
      <c r="CL6" s="241">
        <f t="shared" si="7"/>
        <v>1908</v>
      </c>
      <c r="CM6" s="241">
        <f t="shared" si="7"/>
        <v>1908</v>
      </c>
      <c r="CN6" s="241">
        <f t="shared" si="7"/>
        <v>1908</v>
      </c>
      <c r="CO6" s="241">
        <f t="shared" si="7"/>
        <v>1909</v>
      </c>
      <c r="CP6" s="241">
        <f t="shared" si="7"/>
        <v>1909</v>
      </c>
      <c r="CQ6" s="241">
        <f t="shared" si="7"/>
        <v>1909</v>
      </c>
      <c r="CR6" s="241">
        <f t="shared" si="7"/>
        <v>1909</v>
      </c>
      <c r="CS6" s="241">
        <f t="shared" si="7"/>
        <v>1909</v>
      </c>
      <c r="CT6" s="241">
        <f t="shared" si="7"/>
        <v>1909</v>
      </c>
      <c r="CU6" s="241">
        <f t="shared" si="7"/>
        <v>1909</v>
      </c>
      <c r="CV6" s="241">
        <f t="shared" si="7"/>
        <v>1909</v>
      </c>
      <c r="CW6" s="241">
        <f t="shared" si="7"/>
        <v>1909</v>
      </c>
      <c r="CX6" s="241">
        <f t="shared" si="7"/>
        <v>1909</v>
      </c>
      <c r="CY6" s="241">
        <f t="shared" si="7"/>
        <v>1909</v>
      </c>
      <c r="CZ6" s="241">
        <f t="shared" si="7"/>
        <v>1909</v>
      </c>
      <c r="DA6" s="241">
        <f t="shared" si="7"/>
        <v>1910</v>
      </c>
      <c r="DB6" s="241">
        <f t="shared" si="7"/>
        <v>1910</v>
      </c>
      <c r="DC6" s="241">
        <f t="shared" si="7"/>
        <v>1910</v>
      </c>
      <c r="DD6" s="241">
        <f t="shared" si="7"/>
        <v>1910</v>
      </c>
      <c r="DE6" s="241">
        <f t="shared" si="7"/>
        <v>1910</v>
      </c>
      <c r="DF6" s="241">
        <f t="shared" si="7"/>
        <v>1910</v>
      </c>
      <c r="DG6" s="241">
        <f t="shared" si="7"/>
        <v>1910</v>
      </c>
      <c r="DH6" s="241">
        <f t="shared" si="7"/>
        <v>1910</v>
      </c>
      <c r="DI6" s="241">
        <f t="shared" si="7"/>
        <v>1910</v>
      </c>
      <c r="DJ6" s="241">
        <f t="shared" si="7"/>
        <v>1910</v>
      </c>
      <c r="DK6" s="241">
        <f t="shared" si="7"/>
        <v>1910</v>
      </c>
      <c r="DL6" s="241">
        <f t="shared" si="7"/>
        <v>1910</v>
      </c>
      <c r="DM6" s="241">
        <f t="shared" si="7"/>
        <v>1911</v>
      </c>
      <c r="DN6" s="241">
        <f t="shared" si="7"/>
        <v>1911</v>
      </c>
      <c r="DO6" s="241">
        <f t="shared" si="7"/>
        <v>1911</v>
      </c>
      <c r="DP6" s="241">
        <f t="shared" si="7"/>
        <v>1911</v>
      </c>
      <c r="DQ6" s="241">
        <f t="shared" si="7"/>
        <v>1911</v>
      </c>
      <c r="DR6" s="241">
        <f t="shared" si="7"/>
        <v>1911</v>
      </c>
      <c r="DS6" s="241">
        <f t="shared" si="7"/>
        <v>1911</v>
      </c>
      <c r="DT6" s="241">
        <f t="shared" si="7"/>
        <v>1911</v>
      </c>
      <c r="DU6" s="241">
        <f t="shared" si="7"/>
        <v>1911</v>
      </c>
      <c r="DV6" s="241">
        <f t="shared" si="7"/>
        <v>1911</v>
      </c>
      <c r="DW6" s="241">
        <f t="shared" si="7"/>
        <v>1911</v>
      </c>
      <c r="DX6" s="241">
        <f t="shared" si="7"/>
        <v>1911</v>
      </c>
      <c r="DY6" s="241">
        <f t="shared" si="7"/>
        <v>1912</v>
      </c>
      <c r="DZ6" s="241">
        <f t="shared" si="7"/>
        <v>1912</v>
      </c>
      <c r="EA6" s="241">
        <f t="shared" si="7"/>
        <v>1912</v>
      </c>
      <c r="EB6" s="241">
        <f t="shared" si="7"/>
        <v>1912</v>
      </c>
      <c r="EC6" s="241">
        <f t="shared" si="7"/>
        <v>1912</v>
      </c>
      <c r="ED6" s="241">
        <f t="shared" si="7"/>
        <v>1912</v>
      </c>
      <c r="EE6" s="241">
        <f t="shared" si="7"/>
        <v>1912</v>
      </c>
      <c r="EF6" s="241">
        <f t="shared" si="7"/>
        <v>1912</v>
      </c>
      <c r="EG6" s="241">
        <f t="shared" si="7"/>
        <v>1912</v>
      </c>
      <c r="EH6" s="241">
        <f t="shared" ref="EH6:GS6" si="8">YEAR(EH5)</f>
        <v>1912</v>
      </c>
      <c r="EI6" s="241">
        <f t="shared" si="8"/>
        <v>1912</v>
      </c>
      <c r="EJ6" s="241">
        <f t="shared" si="8"/>
        <v>1912</v>
      </c>
      <c r="EK6" s="241">
        <f t="shared" si="8"/>
        <v>1913</v>
      </c>
      <c r="EL6" s="241">
        <f t="shared" si="8"/>
        <v>1913</v>
      </c>
      <c r="EM6" s="241">
        <f t="shared" si="8"/>
        <v>1913</v>
      </c>
      <c r="EN6" s="241">
        <f t="shared" si="8"/>
        <v>1913</v>
      </c>
      <c r="EO6" s="241">
        <f t="shared" si="8"/>
        <v>1913</v>
      </c>
      <c r="EP6" s="241">
        <f t="shared" si="8"/>
        <v>1913</v>
      </c>
      <c r="EQ6" s="241">
        <f t="shared" si="8"/>
        <v>1913</v>
      </c>
      <c r="ER6" s="241">
        <f t="shared" si="8"/>
        <v>1913</v>
      </c>
      <c r="ES6" s="241">
        <f t="shared" si="8"/>
        <v>1913</v>
      </c>
      <c r="ET6" s="241">
        <f t="shared" si="8"/>
        <v>1913</v>
      </c>
      <c r="EU6" s="241">
        <f t="shared" si="8"/>
        <v>1913</v>
      </c>
      <c r="EV6" s="241">
        <f t="shared" si="8"/>
        <v>1913</v>
      </c>
      <c r="EW6" s="241">
        <f t="shared" si="8"/>
        <v>1914</v>
      </c>
      <c r="EX6" s="241">
        <f t="shared" si="8"/>
        <v>1914</v>
      </c>
      <c r="EY6" s="241">
        <f t="shared" si="8"/>
        <v>1914</v>
      </c>
      <c r="EZ6" s="241">
        <f t="shared" si="8"/>
        <v>1914</v>
      </c>
      <c r="FA6" s="241">
        <f t="shared" si="8"/>
        <v>1914</v>
      </c>
      <c r="FB6" s="241">
        <f t="shared" si="8"/>
        <v>1914</v>
      </c>
      <c r="FC6" s="241">
        <f t="shared" si="8"/>
        <v>1914</v>
      </c>
      <c r="FD6" s="241">
        <f t="shared" si="8"/>
        <v>1914</v>
      </c>
      <c r="FE6" s="241">
        <f t="shared" si="8"/>
        <v>1914</v>
      </c>
      <c r="FF6" s="241">
        <f t="shared" si="8"/>
        <v>1914</v>
      </c>
      <c r="FG6" s="241">
        <f t="shared" si="8"/>
        <v>1914</v>
      </c>
      <c r="FH6" s="241">
        <f t="shared" si="8"/>
        <v>1914</v>
      </c>
      <c r="FI6" s="241">
        <f t="shared" si="8"/>
        <v>1915</v>
      </c>
      <c r="FJ6" s="241">
        <f t="shared" si="8"/>
        <v>1915</v>
      </c>
      <c r="FK6" s="241">
        <f t="shared" si="8"/>
        <v>1915</v>
      </c>
      <c r="FL6" s="241">
        <f t="shared" si="8"/>
        <v>1915</v>
      </c>
      <c r="FM6" s="241">
        <f t="shared" si="8"/>
        <v>1915</v>
      </c>
      <c r="FN6" s="241">
        <f t="shared" si="8"/>
        <v>1915</v>
      </c>
      <c r="FO6" s="241">
        <f t="shared" si="8"/>
        <v>1915</v>
      </c>
      <c r="FP6" s="241">
        <f t="shared" si="8"/>
        <v>1915</v>
      </c>
      <c r="FQ6" s="241">
        <f t="shared" si="8"/>
        <v>1915</v>
      </c>
      <c r="FR6" s="241">
        <f t="shared" si="8"/>
        <v>1915</v>
      </c>
      <c r="FS6" s="241">
        <f t="shared" si="8"/>
        <v>1915</v>
      </c>
      <c r="FT6" s="241">
        <f t="shared" si="8"/>
        <v>1915</v>
      </c>
      <c r="FU6" s="241">
        <f t="shared" si="8"/>
        <v>1916</v>
      </c>
      <c r="FV6" s="241">
        <f t="shared" si="8"/>
        <v>1916</v>
      </c>
      <c r="FW6" s="241">
        <f t="shared" si="8"/>
        <v>1916</v>
      </c>
      <c r="FX6" s="241">
        <f t="shared" si="8"/>
        <v>1916</v>
      </c>
      <c r="FY6" s="241">
        <f t="shared" si="8"/>
        <v>1916</v>
      </c>
      <c r="FZ6" s="241">
        <f t="shared" si="8"/>
        <v>1916</v>
      </c>
      <c r="GA6" s="241">
        <f t="shared" si="8"/>
        <v>1916</v>
      </c>
      <c r="GB6" s="241">
        <f t="shared" si="8"/>
        <v>1916</v>
      </c>
      <c r="GC6" s="241">
        <f t="shared" si="8"/>
        <v>1916</v>
      </c>
      <c r="GD6" s="241">
        <f t="shared" si="8"/>
        <v>1916</v>
      </c>
      <c r="GE6" s="241">
        <f t="shared" si="8"/>
        <v>1916</v>
      </c>
      <c r="GF6" s="241">
        <f t="shared" si="8"/>
        <v>1916</v>
      </c>
      <c r="GG6" s="241">
        <f t="shared" si="8"/>
        <v>1917</v>
      </c>
      <c r="GH6" s="241">
        <f t="shared" si="8"/>
        <v>1917</v>
      </c>
      <c r="GI6" s="241">
        <f t="shared" si="8"/>
        <v>1917</v>
      </c>
      <c r="GJ6" s="241">
        <f t="shared" si="8"/>
        <v>1917</v>
      </c>
      <c r="GK6" s="241">
        <f t="shared" si="8"/>
        <v>1917</v>
      </c>
      <c r="GL6" s="241">
        <f t="shared" si="8"/>
        <v>1917</v>
      </c>
      <c r="GM6" s="241">
        <f t="shared" si="8"/>
        <v>1917</v>
      </c>
      <c r="GN6" s="241">
        <f t="shared" si="8"/>
        <v>1917</v>
      </c>
      <c r="GO6" s="241">
        <f t="shared" si="8"/>
        <v>1917</v>
      </c>
      <c r="GP6" s="241">
        <f t="shared" si="8"/>
        <v>1917</v>
      </c>
      <c r="GQ6" s="241">
        <f t="shared" si="8"/>
        <v>1917</v>
      </c>
      <c r="GR6" s="241">
        <f t="shared" si="8"/>
        <v>1917</v>
      </c>
      <c r="GS6" s="241">
        <f t="shared" si="8"/>
        <v>1918</v>
      </c>
      <c r="GT6" s="241">
        <f t="shared" ref="GT6:JE6" si="9">YEAR(GT5)</f>
        <v>1918</v>
      </c>
      <c r="GU6" s="241">
        <f t="shared" si="9"/>
        <v>1918</v>
      </c>
      <c r="GV6" s="241">
        <f t="shared" si="9"/>
        <v>1918</v>
      </c>
      <c r="GW6" s="241">
        <f t="shared" si="9"/>
        <v>1918</v>
      </c>
      <c r="GX6" s="241">
        <f t="shared" si="9"/>
        <v>1918</v>
      </c>
      <c r="GY6" s="241">
        <f t="shared" si="9"/>
        <v>1918</v>
      </c>
      <c r="GZ6" s="241">
        <f t="shared" si="9"/>
        <v>1918</v>
      </c>
      <c r="HA6" s="241">
        <f t="shared" si="9"/>
        <v>1918</v>
      </c>
      <c r="HB6" s="241">
        <f t="shared" si="9"/>
        <v>1918</v>
      </c>
      <c r="HC6" s="241">
        <f t="shared" si="9"/>
        <v>1918</v>
      </c>
      <c r="HD6" s="241">
        <f t="shared" si="9"/>
        <v>1918</v>
      </c>
      <c r="HE6" s="241">
        <f t="shared" si="9"/>
        <v>1919</v>
      </c>
      <c r="HF6" s="241">
        <f t="shared" si="9"/>
        <v>1919</v>
      </c>
      <c r="HG6" s="241">
        <f t="shared" si="9"/>
        <v>1919</v>
      </c>
      <c r="HH6" s="241">
        <f t="shared" si="9"/>
        <v>1919</v>
      </c>
      <c r="HI6" s="241">
        <f t="shared" si="9"/>
        <v>1919</v>
      </c>
      <c r="HJ6" s="241">
        <f t="shared" si="9"/>
        <v>1919</v>
      </c>
      <c r="HK6" s="241">
        <f t="shared" si="9"/>
        <v>1919</v>
      </c>
      <c r="HL6" s="241">
        <f t="shared" si="9"/>
        <v>1919</v>
      </c>
      <c r="HM6" s="241">
        <f t="shared" si="9"/>
        <v>1919</v>
      </c>
      <c r="HN6" s="241">
        <f t="shared" si="9"/>
        <v>1919</v>
      </c>
      <c r="HO6" s="241">
        <f t="shared" si="9"/>
        <v>1919</v>
      </c>
      <c r="HP6" s="241">
        <f t="shared" si="9"/>
        <v>1919</v>
      </c>
      <c r="HQ6" s="241">
        <f t="shared" si="9"/>
        <v>1920</v>
      </c>
      <c r="HR6" s="241">
        <f t="shared" si="9"/>
        <v>1920</v>
      </c>
      <c r="HS6" s="241">
        <f t="shared" si="9"/>
        <v>1920</v>
      </c>
      <c r="HT6" s="241">
        <f t="shared" si="9"/>
        <v>1920</v>
      </c>
      <c r="HU6" s="241">
        <f t="shared" si="9"/>
        <v>1920</v>
      </c>
      <c r="HV6" s="241">
        <f t="shared" si="9"/>
        <v>1920</v>
      </c>
      <c r="HW6" s="241">
        <f t="shared" si="9"/>
        <v>1920</v>
      </c>
      <c r="HX6" s="241">
        <f t="shared" si="9"/>
        <v>1920</v>
      </c>
      <c r="HY6" s="241">
        <f t="shared" si="9"/>
        <v>1920</v>
      </c>
      <c r="HZ6" s="241">
        <f t="shared" si="9"/>
        <v>1920</v>
      </c>
      <c r="IA6" s="241">
        <f t="shared" si="9"/>
        <v>1920</v>
      </c>
      <c r="IB6" s="241">
        <f t="shared" si="9"/>
        <v>1920</v>
      </c>
      <c r="IC6" s="241">
        <f t="shared" si="9"/>
        <v>1921</v>
      </c>
      <c r="ID6" s="241">
        <f t="shared" si="9"/>
        <v>1921</v>
      </c>
      <c r="IE6" s="241">
        <f t="shared" si="9"/>
        <v>1921</v>
      </c>
      <c r="IF6" s="241">
        <f t="shared" si="9"/>
        <v>1921</v>
      </c>
      <c r="IG6" s="241">
        <f t="shared" si="9"/>
        <v>1921</v>
      </c>
      <c r="IH6" s="241">
        <f t="shared" si="9"/>
        <v>1921</v>
      </c>
      <c r="II6" s="241">
        <f t="shared" si="9"/>
        <v>1921</v>
      </c>
      <c r="IJ6" s="241">
        <f t="shared" si="9"/>
        <v>1921</v>
      </c>
      <c r="IK6" s="241">
        <f t="shared" si="9"/>
        <v>1921</v>
      </c>
      <c r="IL6" s="241">
        <f t="shared" si="9"/>
        <v>1921</v>
      </c>
      <c r="IM6" s="241">
        <f t="shared" si="9"/>
        <v>1921</v>
      </c>
      <c r="IN6" s="241">
        <f t="shared" si="9"/>
        <v>1921</v>
      </c>
      <c r="IO6" s="241">
        <f t="shared" si="9"/>
        <v>1922</v>
      </c>
      <c r="IP6" s="241">
        <f t="shared" si="9"/>
        <v>1922</v>
      </c>
      <c r="IQ6" s="241">
        <f t="shared" si="9"/>
        <v>1922</v>
      </c>
      <c r="IR6" s="241">
        <f t="shared" si="9"/>
        <v>1922</v>
      </c>
      <c r="IS6" s="241">
        <f t="shared" si="9"/>
        <v>1922</v>
      </c>
      <c r="IT6" s="241">
        <f t="shared" si="9"/>
        <v>1922</v>
      </c>
      <c r="IU6" s="241">
        <f t="shared" si="9"/>
        <v>1922</v>
      </c>
      <c r="IV6" s="241">
        <f t="shared" si="9"/>
        <v>1922</v>
      </c>
      <c r="IW6" s="241">
        <f t="shared" si="9"/>
        <v>1922</v>
      </c>
      <c r="IX6" s="241">
        <f t="shared" si="9"/>
        <v>1922</v>
      </c>
      <c r="IY6" s="241">
        <f t="shared" si="9"/>
        <v>1922</v>
      </c>
      <c r="IZ6" s="241">
        <f t="shared" si="9"/>
        <v>1922</v>
      </c>
      <c r="JA6" s="241">
        <f t="shared" si="9"/>
        <v>1923</v>
      </c>
      <c r="JB6" s="241">
        <f t="shared" si="9"/>
        <v>1923</v>
      </c>
      <c r="JC6" s="241">
        <f t="shared" si="9"/>
        <v>1923</v>
      </c>
      <c r="JD6" s="241">
        <f t="shared" si="9"/>
        <v>1923</v>
      </c>
      <c r="JE6" s="241">
        <f t="shared" si="9"/>
        <v>1923</v>
      </c>
      <c r="JF6" s="241">
        <f t="shared" ref="JF6:JL6" si="10">YEAR(JF5)</f>
        <v>1923</v>
      </c>
      <c r="JG6" s="241">
        <f t="shared" si="10"/>
        <v>1923</v>
      </c>
      <c r="JH6" s="241">
        <f t="shared" si="10"/>
        <v>1923</v>
      </c>
      <c r="JI6" s="241">
        <f t="shared" si="10"/>
        <v>1923</v>
      </c>
      <c r="JJ6" s="241">
        <f t="shared" si="10"/>
        <v>1923</v>
      </c>
      <c r="JK6" s="241">
        <f t="shared" si="10"/>
        <v>1923</v>
      </c>
      <c r="JL6" s="241">
        <f t="shared" si="10"/>
        <v>1923</v>
      </c>
      <c r="JM6" s="229" t="s">
        <v>321</v>
      </c>
    </row>
    <row r="7" spans="1:273" s="229" customFormat="1" x14ac:dyDescent="0.25">
      <c r="B7" s="229" t="s">
        <v>319</v>
      </c>
      <c r="I7" s="243">
        <v>1</v>
      </c>
      <c r="J7" s="243">
        <v>2</v>
      </c>
      <c r="K7" s="243">
        <v>3</v>
      </c>
      <c r="L7" s="243">
        <v>4</v>
      </c>
      <c r="M7" s="243">
        <v>5</v>
      </c>
      <c r="N7" s="243">
        <v>6</v>
      </c>
      <c r="O7" s="243">
        <v>7</v>
      </c>
      <c r="P7" s="243">
        <v>8</v>
      </c>
      <c r="Q7" s="243">
        <v>9</v>
      </c>
      <c r="R7" s="243">
        <v>10</v>
      </c>
      <c r="S7" s="243">
        <v>11</v>
      </c>
      <c r="T7" s="243">
        <v>12</v>
      </c>
      <c r="U7" s="243">
        <v>13</v>
      </c>
      <c r="V7" s="243">
        <v>14</v>
      </c>
      <c r="W7" s="243">
        <v>15</v>
      </c>
      <c r="X7" s="243">
        <v>16</v>
      </c>
      <c r="Y7" s="243">
        <v>17</v>
      </c>
      <c r="Z7" s="243">
        <v>18</v>
      </c>
      <c r="AA7" s="243">
        <v>19</v>
      </c>
      <c r="AB7" s="243">
        <v>20</v>
      </c>
      <c r="AC7" s="243">
        <v>21</v>
      </c>
      <c r="AD7" s="243">
        <v>22</v>
      </c>
      <c r="AE7" s="243">
        <v>23</v>
      </c>
      <c r="AF7" s="231" t="s">
        <v>321</v>
      </c>
      <c r="AG7" s="244"/>
      <c r="AH7" s="243">
        <v>26</v>
      </c>
      <c r="AI7" s="243">
        <v>27</v>
      </c>
      <c r="AJ7" s="243">
        <v>28</v>
      </c>
      <c r="AK7" s="243">
        <v>29</v>
      </c>
      <c r="AL7" s="243">
        <v>30</v>
      </c>
      <c r="AM7" s="243">
        <v>31</v>
      </c>
      <c r="AN7" s="243">
        <v>32</v>
      </c>
      <c r="AO7" s="243">
        <v>33</v>
      </c>
      <c r="AP7" s="243">
        <v>34</v>
      </c>
      <c r="AQ7" s="243">
        <v>35</v>
      </c>
      <c r="AR7" s="243">
        <v>36</v>
      </c>
      <c r="AS7" s="243">
        <v>37</v>
      </c>
      <c r="AT7" s="243">
        <v>38</v>
      </c>
      <c r="AU7" s="243">
        <v>39</v>
      </c>
      <c r="AV7" s="243">
        <v>40</v>
      </c>
      <c r="AW7" s="243">
        <v>41</v>
      </c>
      <c r="AX7" s="243">
        <v>42</v>
      </c>
      <c r="AY7" s="243">
        <v>43</v>
      </c>
      <c r="AZ7" s="243">
        <v>44</v>
      </c>
      <c r="BA7" s="243">
        <v>45</v>
      </c>
      <c r="BB7" s="243">
        <v>46</v>
      </c>
      <c r="BC7" s="243">
        <v>47</v>
      </c>
      <c r="BD7" s="243">
        <v>48</v>
      </c>
      <c r="BE7" s="243">
        <v>49</v>
      </c>
      <c r="BF7" s="243">
        <v>50</v>
      </c>
      <c r="BG7" s="243">
        <v>51</v>
      </c>
      <c r="BH7" s="243">
        <v>52</v>
      </c>
      <c r="BI7" s="243">
        <v>53</v>
      </c>
      <c r="BJ7" s="243">
        <v>54</v>
      </c>
      <c r="BK7" s="243">
        <v>55</v>
      </c>
      <c r="BL7" s="243">
        <v>56</v>
      </c>
      <c r="BM7" s="243">
        <v>57</v>
      </c>
      <c r="BN7" s="243">
        <v>58</v>
      </c>
      <c r="BO7" s="243">
        <v>59</v>
      </c>
      <c r="BP7" s="243">
        <v>60</v>
      </c>
      <c r="BQ7" s="243">
        <v>61</v>
      </c>
      <c r="BR7" s="243">
        <v>62</v>
      </c>
      <c r="BS7" s="243">
        <v>63</v>
      </c>
      <c r="BT7" s="243">
        <v>64</v>
      </c>
      <c r="BU7" s="243">
        <v>65</v>
      </c>
      <c r="BV7" s="243">
        <v>66</v>
      </c>
      <c r="BW7" s="243">
        <v>67</v>
      </c>
      <c r="BX7" s="243">
        <v>68</v>
      </c>
      <c r="BY7" s="243">
        <v>69</v>
      </c>
      <c r="BZ7" s="243">
        <v>70</v>
      </c>
      <c r="CA7" s="243">
        <v>71</v>
      </c>
      <c r="CB7" s="243">
        <v>72</v>
      </c>
      <c r="CC7" s="243">
        <v>73</v>
      </c>
      <c r="CD7" s="243">
        <v>74</v>
      </c>
      <c r="CE7" s="243">
        <v>75</v>
      </c>
      <c r="CF7" s="243">
        <v>76</v>
      </c>
      <c r="CG7" s="243">
        <v>77</v>
      </c>
      <c r="CH7" s="243">
        <v>78</v>
      </c>
      <c r="CI7" s="243">
        <v>79</v>
      </c>
      <c r="CJ7" s="243">
        <v>80</v>
      </c>
      <c r="CK7" s="243">
        <v>81</v>
      </c>
      <c r="CL7" s="243">
        <v>82</v>
      </c>
      <c r="CM7" s="243">
        <v>83</v>
      </c>
      <c r="CN7" s="243">
        <v>84</v>
      </c>
      <c r="CO7" s="243">
        <v>85</v>
      </c>
      <c r="CP7" s="243">
        <v>86</v>
      </c>
      <c r="CQ7" s="243">
        <v>87</v>
      </c>
      <c r="CR7" s="243">
        <v>88</v>
      </c>
      <c r="CS7" s="243">
        <v>89</v>
      </c>
      <c r="CT7" s="243">
        <v>90</v>
      </c>
      <c r="CU7" s="243">
        <v>91</v>
      </c>
      <c r="CV7" s="243">
        <v>92</v>
      </c>
      <c r="CW7" s="243">
        <v>93</v>
      </c>
      <c r="CX7" s="243">
        <v>94</v>
      </c>
      <c r="CY7" s="243">
        <v>95</v>
      </c>
      <c r="CZ7" s="243">
        <v>96</v>
      </c>
      <c r="DA7" s="243">
        <v>97</v>
      </c>
      <c r="DB7" s="243">
        <v>98</v>
      </c>
      <c r="DC7" s="243">
        <v>99</v>
      </c>
      <c r="DD7" s="243">
        <v>100</v>
      </c>
      <c r="DE7" s="243">
        <v>101</v>
      </c>
      <c r="DF7" s="243">
        <v>102</v>
      </c>
      <c r="DG7" s="243">
        <v>103</v>
      </c>
      <c r="DH7" s="243">
        <v>104</v>
      </c>
      <c r="DI7" s="243">
        <v>105</v>
      </c>
      <c r="DJ7" s="243">
        <v>106</v>
      </c>
      <c r="DK7" s="243">
        <v>107</v>
      </c>
      <c r="DL7" s="243">
        <v>108</v>
      </c>
      <c r="DM7" s="243">
        <v>109</v>
      </c>
      <c r="DN7" s="243">
        <v>110</v>
      </c>
      <c r="DO7" s="243">
        <v>111</v>
      </c>
      <c r="DP7" s="243">
        <v>112</v>
      </c>
      <c r="DQ7" s="243">
        <v>113</v>
      </c>
      <c r="DR7" s="243">
        <v>114</v>
      </c>
      <c r="DS7" s="243">
        <v>115</v>
      </c>
      <c r="DT7" s="243">
        <v>116</v>
      </c>
      <c r="DU7" s="243">
        <v>117</v>
      </c>
      <c r="DV7" s="243">
        <v>118</v>
      </c>
      <c r="DW7" s="243">
        <v>119</v>
      </c>
      <c r="DX7" s="243">
        <v>120</v>
      </c>
      <c r="DY7" s="243">
        <v>121</v>
      </c>
      <c r="DZ7" s="243">
        <v>122</v>
      </c>
      <c r="EA7" s="243">
        <v>123</v>
      </c>
      <c r="EB7" s="243">
        <v>124</v>
      </c>
      <c r="EC7" s="243">
        <v>125</v>
      </c>
      <c r="ED7" s="243">
        <v>126</v>
      </c>
      <c r="EE7" s="243">
        <v>127</v>
      </c>
      <c r="EF7" s="243">
        <v>128</v>
      </c>
      <c r="EG7" s="243">
        <v>129</v>
      </c>
      <c r="EH7" s="243">
        <v>130</v>
      </c>
      <c r="EI7" s="243">
        <v>131</v>
      </c>
      <c r="EJ7" s="243">
        <v>132</v>
      </c>
      <c r="EK7" s="243">
        <v>133</v>
      </c>
      <c r="EL7" s="243">
        <v>134</v>
      </c>
      <c r="EM7" s="243">
        <v>135</v>
      </c>
      <c r="EN7" s="243">
        <v>136</v>
      </c>
      <c r="EO7" s="243">
        <v>137</v>
      </c>
      <c r="EP7" s="243">
        <v>138</v>
      </c>
      <c r="EQ7" s="243">
        <v>139</v>
      </c>
      <c r="ER7" s="243">
        <v>140</v>
      </c>
      <c r="ES7" s="243">
        <v>141</v>
      </c>
      <c r="ET7" s="243">
        <v>142</v>
      </c>
      <c r="EU7" s="243">
        <v>143</v>
      </c>
      <c r="EV7" s="243">
        <v>144</v>
      </c>
      <c r="EW7" s="243">
        <v>145</v>
      </c>
      <c r="EX7" s="243">
        <v>146</v>
      </c>
      <c r="EY7" s="243">
        <v>147</v>
      </c>
      <c r="EZ7" s="243">
        <v>148</v>
      </c>
      <c r="FA7" s="243">
        <v>149</v>
      </c>
      <c r="FB7" s="243">
        <v>150</v>
      </c>
      <c r="FC7" s="243">
        <v>151</v>
      </c>
      <c r="FD7" s="243">
        <v>152</v>
      </c>
      <c r="FE7" s="243">
        <v>153</v>
      </c>
      <c r="FF7" s="243">
        <v>154</v>
      </c>
      <c r="FG7" s="243">
        <v>155</v>
      </c>
      <c r="FH7" s="243">
        <v>156</v>
      </c>
      <c r="FI7" s="243">
        <v>157</v>
      </c>
      <c r="FJ7" s="243">
        <v>158</v>
      </c>
      <c r="FK7" s="243">
        <v>159</v>
      </c>
      <c r="FL7" s="243">
        <v>160</v>
      </c>
      <c r="FM7" s="243">
        <v>161</v>
      </c>
      <c r="FN7" s="243">
        <v>162</v>
      </c>
      <c r="FO7" s="243">
        <v>163</v>
      </c>
      <c r="FP7" s="243">
        <v>164</v>
      </c>
      <c r="FQ7" s="243">
        <v>165</v>
      </c>
      <c r="FR7" s="243">
        <v>166</v>
      </c>
      <c r="FS7" s="243">
        <v>167</v>
      </c>
      <c r="FT7" s="243">
        <v>168</v>
      </c>
      <c r="FU7" s="243">
        <v>169</v>
      </c>
      <c r="FV7" s="243">
        <v>170</v>
      </c>
      <c r="FW7" s="243">
        <v>171</v>
      </c>
      <c r="FX7" s="243">
        <v>172</v>
      </c>
      <c r="FY7" s="243">
        <v>173</v>
      </c>
      <c r="FZ7" s="243">
        <v>174</v>
      </c>
      <c r="GA7" s="243">
        <v>175</v>
      </c>
      <c r="GB7" s="243">
        <v>176</v>
      </c>
      <c r="GC7" s="243">
        <v>177</v>
      </c>
      <c r="GD7" s="243">
        <v>178</v>
      </c>
      <c r="GE7" s="243">
        <v>179</v>
      </c>
      <c r="GF7" s="243">
        <v>180</v>
      </c>
      <c r="GG7" s="243">
        <v>181</v>
      </c>
      <c r="GH7" s="243">
        <v>182</v>
      </c>
      <c r="GI7" s="243">
        <v>183</v>
      </c>
      <c r="GJ7" s="243">
        <v>184</v>
      </c>
      <c r="GK7" s="243">
        <v>185</v>
      </c>
      <c r="GL7" s="243">
        <v>186</v>
      </c>
      <c r="GM7" s="243">
        <v>187</v>
      </c>
      <c r="GN7" s="243">
        <v>188</v>
      </c>
      <c r="GO7" s="243">
        <v>189</v>
      </c>
      <c r="GP7" s="243">
        <v>190</v>
      </c>
      <c r="GQ7" s="243">
        <v>191</v>
      </c>
      <c r="GR7" s="243">
        <v>192</v>
      </c>
      <c r="GS7" s="243">
        <v>193</v>
      </c>
      <c r="GT7" s="243">
        <v>194</v>
      </c>
      <c r="GU7" s="243">
        <v>195</v>
      </c>
      <c r="GV7" s="243">
        <v>196</v>
      </c>
      <c r="GW7" s="243">
        <v>197</v>
      </c>
      <c r="GX7" s="243">
        <v>198</v>
      </c>
      <c r="GY7" s="243">
        <v>199</v>
      </c>
      <c r="GZ7" s="243">
        <v>200</v>
      </c>
      <c r="HA7" s="243">
        <v>201</v>
      </c>
      <c r="HB7" s="243">
        <v>202</v>
      </c>
      <c r="HC7" s="243">
        <v>203</v>
      </c>
      <c r="HD7" s="243">
        <v>204</v>
      </c>
      <c r="HE7" s="243">
        <v>205</v>
      </c>
      <c r="HF7" s="243">
        <v>206</v>
      </c>
      <c r="HG7" s="243">
        <v>207</v>
      </c>
      <c r="HH7" s="243">
        <v>208</v>
      </c>
      <c r="HI7" s="243">
        <v>209</v>
      </c>
      <c r="HJ7" s="243">
        <v>210</v>
      </c>
      <c r="HK7" s="243">
        <v>211</v>
      </c>
      <c r="HL7" s="243">
        <v>212</v>
      </c>
      <c r="HM7" s="243">
        <v>213</v>
      </c>
      <c r="HN7" s="243">
        <v>214</v>
      </c>
      <c r="HO7" s="243">
        <v>215</v>
      </c>
      <c r="HP7" s="243">
        <v>216</v>
      </c>
      <c r="HQ7" s="243">
        <v>217</v>
      </c>
      <c r="HR7" s="243">
        <v>218</v>
      </c>
      <c r="HS7" s="243">
        <v>219</v>
      </c>
      <c r="HT7" s="243">
        <v>220</v>
      </c>
      <c r="HU7" s="243">
        <v>221</v>
      </c>
      <c r="HV7" s="243">
        <v>222</v>
      </c>
      <c r="HW7" s="243">
        <v>223</v>
      </c>
      <c r="HX7" s="243">
        <v>224</v>
      </c>
      <c r="HY7" s="243">
        <v>225</v>
      </c>
      <c r="HZ7" s="243">
        <v>226</v>
      </c>
      <c r="IA7" s="243">
        <v>227</v>
      </c>
      <c r="IB7" s="243">
        <v>228</v>
      </c>
      <c r="IC7" s="243">
        <v>229</v>
      </c>
      <c r="ID7" s="243">
        <v>230</v>
      </c>
      <c r="IE7" s="243">
        <v>231</v>
      </c>
      <c r="IF7" s="243">
        <v>232</v>
      </c>
      <c r="IG7" s="243">
        <v>233</v>
      </c>
      <c r="IH7" s="243">
        <v>234</v>
      </c>
      <c r="II7" s="243">
        <v>235</v>
      </c>
      <c r="IJ7" s="243">
        <v>236</v>
      </c>
      <c r="IK7" s="243">
        <v>237</v>
      </c>
      <c r="IL7" s="243">
        <v>238</v>
      </c>
      <c r="IM7" s="243">
        <v>239</v>
      </c>
      <c r="IN7" s="243">
        <v>240</v>
      </c>
      <c r="IO7" s="243">
        <v>241</v>
      </c>
      <c r="IP7" s="243">
        <v>242</v>
      </c>
      <c r="IQ7" s="243">
        <v>243</v>
      </c>
      <c r="IR7" s="243">
        <v>244</v>
      </c>
      <c r="IS7" s="243">
        <v>245</v>
      </c>
      <c r="IT7" s="243">
        <v>246</v>
      </c>
      <c r="IU7" s="243">
        <v>247</v>
      </c>
      <c r="IV7" s="243">
        <v>248</v>
      </c>
      <c r="IW7" s="243">
        <v>249</v>
      </c>
      <c r="IX7" s="243">
        <v>250</v>
      </c>
      <c r="IY7" s="243">
        <v>251</v>
      </c>
      <c r="IZ7" s="243">
        <v>252</v>
      </c>
      <c r="JA7" s="243">
        <v>253</v>
      </c>
      <c r="JB7" s="243">
        <v>254</v>
      </c>
      <c r="JC7" s="243">
        <v>255</v>
      </c>
      <c r="JD7" s="243">
        <v>256</v>
      </c>
      <c r="JE7" s="243">
        <v>257</v>
      </c>
      <c r="JF7" s="243">
        <v>258</v>
      </c>
      <c r="JG7" s="243">
        <v>259</v>
      </c>
      <c r="JH7" s="243">
        <v>260</v>
      </c>
      <c r="JI7" s="243">
        <v>261</v>
      </c>
      <c r="JJ7" s="243">
        <v>262</v>
      </c>
      <c r="JK7" s="243">
        <v>263</v>
      </c>
      <c r="JL7" s="243">
        <v>264</v>
      </c>
      <c r="JM7" s="229" t="s">
        <v>321</v>
      </c>
    </row>
    <row r="8" spans="1:273" s="228" customFormat="1" x14ac:dyDescent="0.25">
      <c r="B8" s="245"/>
      <c r="C8" s="245"/>
      <c r="D8" s="245"/>
      <c r="E8" s="245" t="s">
        <v>3</v>
      </c>
      <c r="F8" s="245" t="s">
        <v>4</v>
      </c>
      <c r="G8" s="245" t="s">
        <v>5</v>
      </c>
      <c r="H8" s="245"/>
      <c r="I8" s="245"/>
      <c r="J8" s="245"/>
      <c r="K8" s="245"/>
      <c r="L8" s="245"/>
      <c r="M8" s="245"/>
      <c r="N8" s="245"/>
      <c r="O8" s="245"/>
      <c r="P8" s="245"/>
      <c r="Q8" s="245"/>
      <c r="R8" s="245"/>
      <c r="S8" s="245"/>
      <c r="T8" s="245"/>
      <c r="U8" s="245"/>
      <c r="V8" s="245"/>
      <c r="W8" s="245"/>
      <c r="X8" s="245"/>
      <c r="Y8" s="245"/>
      <c r="Z8" s="245"/>
      <c r="AA8" s="245"/>
      <c r="AB8" s="245"/>
      <c r="AC8" s="245"/>
      <c r="AD8" s="245"/>
      <c r="AF8" s="231" t="s">
        <v>321</v>
      </c>
      <c r="AG8" s="246"/>
      <c r="JM8" s="229" t="s">
        <v>321</v>
      </c>
    </row>
    <row r="9" spans="1:273" x14ac:dyDescent="0.25">
      <c r="AF9" s="231" t="s">
        <v>321</v>
      </c>
      <c r="JM9" s="92" t="s">
        <v>321</v>
      </c>
    </row>
    <row r="10" spans="1:273" x14ac:dyDescent="0.25">
      <c r="I10" s="248"/>
      <c r="AF10" s="231" t="s">
        <v>321</v>
      </c>
      <c r="JM10" s="92" t="s">
        <v>321</v>
      </c>
    </row>
    <row r="11" spans="1:273" x14ac:dyDescent="0.25">
      <c r="B11" s="249" t="s">
        <v>39</v>
      </c>
      <c r="C11" s="249"/>
      <c r="D11" s="250"/>
      <c r="E11" s="250"/>
      <c r="F11" s="250"/>
      <c r="G11" s="250"/>
      <c r="H11" s="250"/>
      <c r="I11" s="250">
        <v>2020</v>
      </c>
      <c r="J11" s="250">
        <v>2021</v>
      </c>
      <c r="K11" s="250">
        <v>2022</v>
      </c>
      <c r="L11" s="250">
        <v>2023</v>
      </c>
      <c r="M11" s="250">
        <v>2024</v>
      </c>
      <c r="N11" s="250">
        <v>2025</v>
      </c>
      <c r="O11" s="250">
        <v>2026</v>
      </c>
      <c r="P11" s="250">
        <v>2027</v>
      </c>
      <c r="Q11" s="250">
        <v>2028</v>
      </c>
      <c r="R11" s="250">
        <v>2029</v>
      </c>
      <c r="S11" s="250">
        <v>2030</v>
      </c>
      <c r="T11" s="250">
        <v>2031</v>
      </c>
      <c r="U11" s="250">
        <v>2032</v>
      </c>
      <c r="V11" s="250">
        <v>2033</v>
      </c>
      <c r="W11" s="250">
        <v>2034</v>
      </c>
      <c r="X11" s="250">
        <v>2035</v>
      </c>
      <c r="Y11" s="250">
        <v>2036</v>
      </c>
      <c r="Z11" s="250">
        <v>2037</v>
      </c>
      <c r="AA11" s="250">
        <v>2038</v>
      </c>
      <c r="AB11" s="250">
        <v>2039</v>
      </c>
      <c r="AC11" s="250">
        <v>2040</v>
      </c>
      <c r="AD11" s="250">
        <v>2041</v>
      </c>
      <c r="AE11" s="250">
        <v>2042</v>
      </c>
      <c r="AF11" s="231" t="s">
        <v>321</v>
      </c>
      <c r="JM11" s="92" t="s">
        <v>321</v>
      </c>
    </row>
    <row r="12" spans="1:273" s="251" customFormat="1" x14ac:dyDescent="0.25">
      <c r="C12" s="251" t="str">
        <f>Calculations!C40</f>
        <v>Operating Revenue</v>
      </c>
      <c r="AF12" s="252" t="s">
        <v>321</v>
      </c>
      <c r="AG12" s="252"/>
      <c r="JM12" s="251" t="s">
        <v>321</v>
      </c>
    </row>
    <row r="13" spans="1:273" s="251" customFormat="1" x14ac:dyDescent="0.25">
      <c r="D13" s="253" t="str">
        <f>Calculations!D41</f>
        <v>Electricity Revenue</v>
      </c>
      <c r="E13" s="253"/>
      <c r="F13" s="253" t="str">
        <f>Calculations!F41</f>
        <v>R'000s</v>
      </c>
      <c r="G13" s="253"/>
      <c r="H13" s="253"/>
      <c r="I13" s="254" t="e">
        <f ca="1">SUMIF(Calculations!$I$6:$JL$6, FinStats!I$11, Calculations!$I41:$JL41)</f>
        <v>#NUM!</v>
      </c>
      <c r="J13" s="254" t="e">
        <f ca="1">SUMIF(Calculations!$I$6:$JL$6, FinStats!J$11, Calculations!$I41:$JL41)</f>
        <v>#NUM!</v>
      </c>
      <c r="K13" s="254" t="e">
        <f ca="1">SUMIF(Calculations!$I$6:$JL$6, FinStats!K$11, Calculations!$I41:$JL41)</f>
        <v>#NUM!</v>
      </c>
      <c r="L13" s="254" t="e">
        <f ca="1">SUMIF(Calculations!$I$6:$JL$6, FinStats!L$11, Calculations!$I41:$JL41)</f>
        <v>#NUM!</v>
      </c>
      <c r="M13" s="254" t="e">
        <f ca="1">SUMIF(Calculations!$I$6:$JL$6, FinStats!M$11, Calculations!$I41:$JL41)</f>
        <v>#NUM!</v>
      </c>
      <c r="N13" s="254" t="e">
        <f ca="1">SUMIF(Calculations!$I$6:$JL$6, FinStats!N$11, Calculations!$I41:$JL41)</f>
        <v>#NUM!</v>
      </c>
      <c r="O13" s="254" t="e">
        <f ca="1">SUMIF(Calculations!$I$6:$JL$6, FinStats!O$11, Calculations!$I41:$JL41)</f>
        <v>#NUM!</v>
      </c>
      <c r="P13" s="254" t="e">
        <f ca="1">SUMIF(Calculations!$I$6:$JL$6, FinStats!P$11, Calculations!$I41:$JL41)</f>
        <v>#NUM!</v>
      </c>
      <c r="Q13" s="254" t="e">
        <f ca="1">SUMIF(Calculations!$I$6:$JL$6, FinStats!Q$11, Calculations!$I41:$JL41)</f>
        <v>#NUM!</v>
      </c>
      <c r="R13" s="254" t="e">
        <f ca="1">SUMIF(Calculations!$I$6:$JL$6, FinStats!R$11, Calculations!$I41:$JL41)</f>
        <v>#NUM!</v>
      </c>
      <c r="S13" s="254" t="e">
        <f ca="1">SUMIF(Calculations!$I$6:$JL$6, FinStats!S$11, Calculations!$I41:$JL41)</f>
        <v>#NUM!</v>
      </c>
      <c r="T13" s="254" t="e">
        <f ca="1">SUMIF(Calculations!$I$6:$JL$6, FinStats!T$11, Calculations!$I41:$JL41)</f>
        <v>#NUM!</v>
      </c>
      <c r="U13" s="254" t="e">
        <f ca="1">SUMIF(Calculations!$I$6:$JL$6, FinStats!U$11, Calculations!$I41:$JL41)</f>
        <v>#NUM!</v>
      </c>
      <c r="V13" s="254" t="e">
        <f ca="1">SUMIF(Calculations!$I$6:$JL$6, FinStats!V$11, Calculations!$I41:$JL41)</f>
        <v>#NUM!</v>
      </c>
      <c r="W13" s="254" t="e">
        <f ca="1">SUMIF(Calculations!$I$6:$JL$6, FinStats!W$11, Calculations!$I41:$JL41)</f>
        <v>#NUM!</v>
      </c>
      <c r="X13" s="254" t="e">
        <f ca="1">SUMIF(Calculations!$I$6:$JL$6, FinStats!X$11, Calculations!$I41:$JL41)</f>
        <v>#NUM!</v>
      </c>
      <c r="Y13" s="254" t="e">
        <f ca="1">SUMIF(Calculations!$I$6:$JL$6, FinStats!Y$11, Calculations!$I41:$JL41)</f>
        <v>#NUM!</v>
      </c>
      <c r="Z13" s="254" t="e">
        <f ca="1">SUMIF(Calculations!$I$6:$JL$6, FinStats!Z$11, Calculations!$I41:$JL41)</f>
        <v>#NUM!</v>
      </c>
      <c r="AA13" s="254" t="e">
        <f ca="1">SUMIF(Calculations!$I$6:$JL$6, FinStats!AA$11, Calculations!$I41:$JL41)</f>
        <v>#NUM!</v>
      </c>
      <c r="AB13" s="254" t="e">
        <f ca="1">SUMIF(Calculations!$I$6:$JL$6, FinStats!AB$11, Calculations!$I41:$JL41)</f>
        <v>#NUM!</v>
      </c>
      <c r="AC13" s="254" t="e">
        <f ca="1">SUMIF(Calculations!$I$6:$JL$6, FinStats!AC$11, Calculations!$I41:$JL41)</f>
        <v>#NUM!</v>
      </c>
      <c r="AD13" s="254" t="e">
        <f ca="1">SUMIF(Calculations!$I$6:$JL$6, FinStats!AD$11, Calculations!$I41:$JL41)</f>
        <v>#NUM!</v>
      </c>
      <c r="AE13" s="254">
        <f>SUMIF(Calculations!$I$6:$JL$6, FinStats!AE$11, Calculations!$I41:$JL41)</f>
        <v>0</v>
      </c>
      <c r="AF13" s="252" t="s">
        <v>321</v>
      </c>
      <c r="AG13" s="252"/>
      <c r="JM13" s="251" t="s">
        <v>321</v>
      </c>
    </row>
    <row r="14" spans="1:273" s="251" customFormat="1" x14ac:dyDescent="0.25">
      <c r="C14" s="251" t="str">
        <f>Calculations!C43</f>
        <v>Operating Expenses</v>
      </c>
      <c r="I14" s="255"/>
      <c r="J14" s="256"/>
      <c r="K14" s="256"/>
      <c r="L14" s="256"/>
      <c r="M14" s="256"/>
      <c r="N14" s="256"/>
      <c r="O14" s="256"/>
      <c r="P14" s="256"/>
      <c r="Q14" s="256"/>
      <c r="R14" s="256"/>
      <c r="S14" s="256"/>
      <c r="T14" s="256"/>
      <c r="U14" s="256"/>
      <c r="V14" s="256"/>
      <c r="W14" s="256"/>
      <c r="X14" s="256"/>
      <c r="Y14" s="256"/>
      <c r="Z14" s="256"/>
      <c r="AA14" s="256"/>
      <c r="AB14" s="256"/>
      <c r="AC14" s="256"/>
      <c r="AD14" s="256"/>
      <c r="AF14" s="252" t="s">
        <v>321</v>
      </c>
      <c r="AG14" s="252"/>
      <c r="JM14" s="251" t="s">
        <v>321</v>
      </c>
    </row>
    <row r="15" spans="1:273" s="251" customFormat="1" x14ac:dyDescent="0.25">
      <c r="D15" s="251" t="str">
        <f>Calculations!D44</f>
        <v>Other Costs</v>
      </c>
      <c r="F15" s="251" t="str">
        <f>Calculations!F44</f>
        <v>R'000s</v>
      </c>
      <c r="I15" s="256" t="e">
        <f>SUMIF(Calculations!$I$6:$JL$6, FinStats!I$11, Calculations!$I44:$JL44)</f>
        <v>#NUM!</v>
      </c>
      <c r="J15" s="256" t="e">
        <f>SUMIF(Calculations!$I$6:$JL$6, FinStats!J$11, Calculations!$I44:$JL44)</f>
        <v>#NUM!</v>
      </c>
      <c r="K15" s="256" t="e">
        <f>SUMIF(Calculations!$I$6:$JL$6, FinStats!K$11, Calculations!$I44:$JL44)</f>
        <v>#NUM!</v>
      </c>
      <c r="L15" s="256" t="e">
        <f>SUMIF(Calculations!$I$6:$JL$6, FinStats!L$11, Calculations!$I44:$JL44)</f>
        <v>#NUM!</v>
      </c>
      <c r="M15" s="256" t="e">
        <f>SUMIF(Calculations!$I$6:$JL$6, FinStats!M$11, Calculations!$I44:$JL44)</f>
        <v>#NUM!</v>
      </c>
      <c r="N15" s="256" t="e">
        <f>SUMIF(Calculations!$I$6:$JL$6, FinStats!N$11, Calculations!$I44:$JL44)</f>
        <v>#NUM!</v>
      </c>
      <c r="O15" s="256" t="e">
        <f>SUMIF(Calculations!$I$6:$JL$6, FinStats!O$11, Calculations!$I44:$JL44)</f>
        <v>#NUM!</v>
      </c>
      <c r="P15" s="256" t="e">
        <f>SUMIF(Calculations!$I$6:$JL$6, FinStats!P$11, Calculations!$I44:$JL44)</f>
        <v>#NUM!</v>
      </c>
      <c r="Q15" s="256" t="e">
        <f>SUMIF(Calculations!$I$6:$JL$6, FinStats!Q$11, Calculations!$I44:$JL44)</f>
        <v>#NUM!</v>
      </c>
      <c r="R15" s="256" t="e">
        <f>SUMIF(Calculations!$I$6:$JL$6, FinStats!R$11, Calculations!$I44:$JL44)</f>
        <v>#NUM!</v>
      </c>
      <c r="S15" s="256" t="e">
        <f>SUMIF(Calculations!$I$6:$JL$6, FinStats!S$11, Calculations!$I44:$JL44)</f>
        <v>#NUM!</v>
      </c>
      <c r="T15" s="256" t="e">
        <f>SUMIF(Calculations!$I$6:$JL$6, FinStats!T$11, Calculations!$I44:$JL44)</f>
        <v>#NUM!</v>
      </c>
      <c r="U15" s="256" t="e">
        <f>SUMIF(Calculations!$I$6:$JL$6, FinStats!U$11, Calculations!$I44:$JL44)</f>
        <v>#NUM!</v>
      </c>
      <c r="V15" s="256" t="e">
        <f>SUMIF(Calculations!$I$6:$JL$6, FinStats!V$11, Calculations!$I44:$JL44)</f>
        <v>#NUM!</v>
      </c>
      <c r="W15" s="256" t="e">
        <f>SUMIF(Calculations!$I$6:$JL$6, FinStats!W$11, Calculations!$I44:$JL44)</f>
        <v>#NUM!</v>
      </c>
      <c r="X15" s="256" t="e">
        <f>SUMIF(Calculations!$I$6:$JL$6, FinStats!X$11, Calculations!$I44:$JL44)</f>
        <v>#NUM!</v>
      </c>
      <c r="Y15" s="256" t="e">
        <f>SUMIF(Calculations!$I$6:$JL$6, FinStats!Y$11, Calculations!$I44:$JL44)</f>
        <v>#NUM!</v>
      </c>
      <c r="Z15" s="256" t="e">
        <f>SUMIF(Calculations!$I$6:$JL$6, FinStats!Z$11, Calculations!$I44:$JL44)</f>
        <v>#NUM!</v>
      </c>
      <c r="AA15" s="256" t="e">
        <f>SUMIF(Calculations!$I$6:$JL$6, FinStats!AA$11, Calculations!$I44:$JL44)</f>
        <v>#NUM!</v>
      </c>
      <c r="AB15" s="256" t="e">
        <f>SUMIF(Calculations!$I$6:$JL$6, FinStats!AB$11, Calculations!$I44:$JL44)</f>
        <v>#NUM!</v>
      </c>
      <c r="AC15" s="256" t="e">
        <f>SUMIF(Calculations!$I$6:$JL$6, FinStats!AC$11, Calculations!$I44:$JL44)</f>
        <v>#NUM!</v>
      </c>
      <c r="AD15" s="256" t="e">
        <f>SUMIF(Calculations!$I$6:$JL$6, FinStats!AD$11, Calculations!$I44:$JL44)</f>
        <v>#NUM!</v>
      </c>
      <c r="AE15" s="256">
        <f>SUMIF(Calculations!$I$6:$JL$6, FinStats!AE$11, Calculations!$I44:$JL44)</f>
        <v>0</v>
      </c>
      <c r="AF15" s="252" t="s">
        <v>321</v>
      </c>
      <c r="AG15" s="252"/>
      <c r="JM15" s="251" t="s">
        <v>321</v>
      </c>
    </row>
    <row r="16" spans="1:273" s="251" customFormat="1" x14ac:dyDescent="0.25">
      <c r="D16" s="251" t="str">
        <f>Calculations!D45</f>
        <v>Operations and Maintenance</v>
      </c>
      <c r="F16" s="251" t="str">
        <f>Calculations!F45</f>
        <v>R'000s</v>
      </c>
      <c r="I16" s="256" t="e">
        <f ca="1">SUMIF(Calculations!$I$6:$JL$6, FinStats!I$11, Calculations!$I45:$JL45)</f>
        <v>#NUM!</v>
      </c>
      <c r="J16" s="256" t="e">
        <f ca="1">SUMIF(Calculations!$I$6:$JL$6, FinStats!J$11, Calculations!$I45:$JL45)</f>
        <v>#NUM!</v>
      </c>
      <c r="K16" s="256" t="e">
        <f ca="1">SUMIF(Calculations!$I$6:$JL$6, FinStats!K$11, Calculations!$I45:$JL45)</f>
        <v>#NUM!</v>
      </c>
      <c r="L16" s="256" t="e">
        <f ca="1">SUMIF(Calculations!$I$6:$JL$6, FinStats!L$11, Calculations!$I45:$JL45)</f>
        <v>#NUM!</v>
      </c>
      <c r="M16" s="256" t="e">
        <f ca="1">SUMIF(Calculations!$I$6:$JL$6, FinStats!M$11, Calculations!$I45:$JL45)</f>
        <v>#NUM!</v>
      </c>
      <c r="N16" s="256" t="e">
        <f ca="1">SUMIF(Calculations!$I$6:$JL$6, FinStats!N$11, Calculations!$I45:$JL45)</f>
        <v>#NUM!</v>
      </c>
      <c r="O16" s="256" t="e">
        <f ca="1">SUMIF(Calculations!$I$6:$JL$6, FinStats!O$11, Calculations!$I45:$JL45)</f>
        <v>#NUM!</v>
      </c>
      <c r="P16" s="256" t="e">
        <f ca="1">SUMIF(Calculations!$I$6:$JL$6, FinStats!P$11, Calculations!$I45:$JL45)</f>
        <v>#NUM!</v>
      </c>
      <c r="Q16" s="256" t="e">
        <f ca="1">SUMIF(Calculations!$I$6:$JL$6, FinStats!Q$11, Calculations!$I45:$JL45)</f>
        <v>#NUM!</v>
      </c>
      <c r="R16" s="256" t="e">
        <f ca="1">SUMIF(Calculations!$I$6:$JL$6, FinStats!R$11, Calculations!$I45:$JL45)</f>
        <v>#NUM!</v>
      </c>
      <c r="S16" s="256" t="e">
        <f ca="1">SUMIF(Calculations!$I$6:$JL$6, FinStats!S$11, Calculations!$I45:$JL45)</f>
        <v>#NUM!</v>
      </c>
      <c r="T16" s="256" t="e">
        <f ca="1">SUMIF(Calculations!$I$6:$JL$6, FinStats!T$11, Calculations!$I45:$JL45)</f>
        <v>#NUM!</v>
      </c>
      <c r="U16" s="256" t="e">
        <f ca="1">SUMIF(Calculations!$I$6:$JL$6, FinStats!U$11, Calculations!$I45:$JL45)</f>
        <v>#NUM!</v>
      </c>
      <c r="V16" s="256" t="e">
        <f ca="1">SUMIF(Calculations!$I$6:$JL$6, FinStats!V$11, Calculations!$I45:$JL45)</f>
        <v>#NUM!</v>
      </c>
      <c r="W16" s="256" t="e">
        <f ca="1">SUMIF(Calculations!$I$6:$JL$6, FinStats!W$11, Calculations!$I45:$JL45)</f>
        <v>#NUM!</v>
      </c>
      <c r="X16" s="256" t="e">
        <f ca="1">SUMIF(Calculations!$I$6:$JL$6, FinStats!X$11, Calculations!$I45:$JL45)</f>
        <v>#NUM!</v>
      </c>
      <c r="Y16" s="256" t="e">
        <f ca="1">SUMIF(Calculations!$I$6:$JL$6, FinStats!Y$11, Calculations!$I45:$JL45)</f>
        <v>#NUM!</v>
      </c>
      <c r="Z16" s="256" t="e">
        <f ca="1">SUMIF(Calculations!$I$6:$JL$6, FinStats!Z$11, Calculations!$I45:$JL45)</f>
        <v>#NUM!</v>
      </c>
      <c r="AA16" s="256" t="e">
        <f ca="1">SUMIF(Calculations!$I$6:$JL$6, FinStats!AA$11, Calculations!$I45:$JL45)</f>
        <v>#NUM!</v>
      </c>
      <c r="AB16" s="256" t="e">
        <f ca="1">SUMIF(Calculations!$I$6:$JL$6, FinStats!AB$11, Calculations!$I45:$JL45)</f>
        <v>#NUM!</v>
      </c>
      <c r="AC16" s="256" t="e">
        <f ca="1">SUMIF(Calculations!$I$6:$JL$6, FinStats!AC$11, Calculations!$I45:$JL45)</f>
        <v>#NUM!</v>
      </c>
      <c r="AD16" s="256" t="e">
        <f ca="1">SUMIF(Calculations!$I$6:$JL$6, FinStats!AD$11, Calculations!$I45:$JL45)</f>
        <v>#NUM!</v>
      </c>
      <c r="AE16" s="256">
        <f>SUMIF(Calculations!$I$6:$JL$6, FinStats!AE$11, Calculations!$I45:$JL45)</f>
        <v>0</v>
      </c>
      <c r="AF16" s="252" t="s">
        <v>321</v>
      </c>
      <c r="AG16" s="252"/>
      <c r="JM16" s="251" t="s">
        <v>321</v>
      </c>
    </row>
    <row r="17" spans="1:273" s="251" customFormat="1" x14ac:dyDescent="0.25">
      <c r="D17" s="251" t="str">
        <f>Calculations!D46</f>
        <v>Insurance</v>
      </c>
      <c r="F17" s="251" t="str">
        <f>Calculations!F46</f>
        <v>R'000s</v>
      </c>
      <c r="G17" s="256"/>
      <c r="I17" s="256" t="e">
        <f ca="1">SUMIF(Calculations!$I$6:$JL$6, FinStats!I$11, Calculations!$I46:$JL46)</f>
        <v>#NUM!</v>
      </c>
      <c r="J17" s="256" t="e">
        <f ca="1">SUMIF(Calculations!$I$6:$JL$6, FinStats!J$11, Calculations!$I46:$JL46)</f>
        <v>#NUM!</v>
      </c>
      <c r="K17" s="256" t="e">
        <f ca="1">SUMIF(Calculations!$I$6:$JL$6, FinStats!K$11, Calculations!$I46:$JL46)</f>
        <v>#NUM!</v>
      </c>
      <c r="L17" s="256" t="e">
        <f ca="1">SUMIF(Calculations!$I$6:$JL$6, FinStats!L$11, Calculations!$I46:$JL46)</f>
        <v>#NUM!</v>
      </c>
      <c r="M17" s="256" t="e">
        <f ca="1">SUMIF(Calculations!$I$6:$JL$6, FinStats!M$11, Calculations!$I46:$JL46)</f>
        <v>#NUM!</v>
      </c>
      <c r="N17" s="256" t="e">
        <f ca="1">SUMIF(Calculations!$I$6:$JL$6, FinStats!N$11, Calculations!$I46:$JL46)</f>
        <v>#NUM!</v>
      </c>
      <c r="O17" s="256" t="e">
        <f ca="1">SUMIF(Calculations!$I$6:$JL$6, FinStats!O$11, Calculations!$I46:$JL46)</f>
        <v>#NUM!</v>
      </c>
      <c r="P17" s="256" t="e">
        <f ca="1">SUMIF(Calculations!$I$6:$JL$6, FinStats!P$11, Calculations!$I46:$JL46)</f>
        <v>#NUM!</v>
      </c>
      <c r="Q17" s="256" t="e">
        <f ca="1">SUMIF(Calculations!$I$6:$JL$6, FinStats!Q$11, Calculations!$I46:$JL46)</f>
        <v>#NUM!</v>
      </c>
      <c r="R17" s="256" t="e">
        <f ca="1">SUMIF(Calculations!$I$6:$JL$6, FinStats!R$11, Calculations!$I46:$JL46)</f>
        <v>#NUM!</v>
      </c>
      <c r="S17" s="256" t="e">
        <f ca="1">SUMIF(Calculations!$I$6:$JL$6, FinStats!S$11, Calculations!$I46:$JL46)</f>
        <v>#NUM!</v>
      </c>
      <c r="T17" s="256" t="e">
        <f ca="1">SUMIF(Calculations!$I$6:$JL$6, FinStats!T$11, Calculations!$I46:$JL46)</f>
        <v>#NUM!</v>
      </c>
      <c r="U17" s="256" t="e">
        <f ca="1">SUMIF(Calculations!$I$6:$JL$6, FinStats!U$11, Calculations!$I46:$JL46)</f>
        <v>#NUM!</v>
      </c>
      <c r="V17" s="256" t="e">
        <f ca="1">SUMIF(Calculations!$I$6:$JL$6, FinStats!V$11, Calculations!$I46:$JL46)</f>
        <v>#NUM!</v>
      </c>
      <c r="W17" s="256" t="e">
        <f ca="1">SUMIF(Calculations!$I$6:$JL$6, FinStats!W$11, Calculations!$I46:$JL46)</f>
        <v>#NUM!</v>
      </c>
      <c r="X17" s="256" t="e">
        <f ca="1">SUMIF(Calculations!$I$6:$JL$6, FinStats!X$11, Calculations!$I46:$JL46)</f>
        <v>#NUM!</v>
      </c>
      <c r="Y17" s="256" t="e">
        <f ca="1">SUMIF(Calculations!$I$6:$JL$6, FinStats!Y$11, Calculations!$I46:$JL46)</f>
        <v>#NUM!</v>
      </c>
      <c r="Z17" s="256" t="e">
        <f ca="1">SUMIF(Calculations!$I$6:$JL$6, FinStats!Z$11, Calculations!$I46:$JL46)</f>
        <v>#NUM!</v>
      </c>
      <c r="AA17" s="256" t="e">
        <f ca="1">SUMIF(Calculations!$I$6:$JL$6, FinStats!AA$11, Calculations!$I46:$JL46)</f>
        <v>#NUM!</v>
      </c>
      <c r="AB17" s="256" t="e">
        <f ca="1">SUMIF(Calculations!$I$6:$JL$6, FinStats!AB$11, Calculations!$I46:$JL46)</f>
        <v>#NUM!</v>
      </c>
      <c r="AC17" s="256" t="e">
        <f ca="1">SUMIF(Calculations!$I$6:$JL$6, FinStats!AC$11, Calculations!$I46:$JL46)</f>
        <v>#NUM!</v>
      </c>
      <c r="AD17" s="256" t="e">
        <f ca="1">SUMIF(Calculations!$I$6:$JL$6, FinStats!AD$11, Calculations!$I46:$JL46)</f>
        <v>#NUM!</v>
      </c>
      <c r="AE17" s="256">
        <f>SUMIF(Calculations!$I$6:$JL$6, FinStats!AE$11, Calculations!$I46:$JL46)</f>
        <v>0</v>
      </c>
      <c r="AF17" s="252" t="s">
        <v>321</v>
      </c>
      <c r="AG17" s="252"/>
      <c r="JM17" s="251" t="s">
        <v>321</v>
      </c>
    </row>
    <row r="18" spans="1:273" s="251" customFormat="1" x14ac:dyDescent="0.25">
      <c r="D18" s="251" t="str">
        <f>Calculations!D47</f>
        <v>Operating Expenses</v>
      </c>
      <c r="F18" s="251" t="str">
        <f>Calculations!F47</f>
        <v>R'000s</v>
      </c>
      <c r="I18" s="256" t="e">
        <f>SUMIF(Calculations!$I$6:$JL$6, FinStats!I$11, Calculations!$I47:$JL47)</f>
        <v>#NUM!</v>
      </c>
      <c r="J18" s="256" t="e">
        <f>SUMIF(Calculations!$I$6:$JL$6, FinStats!J$11, Calculations!$I47:$JL47)</f>
        <v>#NUM!</v>
      </c>
      <c r="K18" s="256" t="e">
        <f>SUMIF(Calculations!$I$6:$JL$6, FinStats!K$11, Calculations!$I47:$JL47)</f>
        <v>#NUM!</v>
      </c>
      <c r="L18" s="256" t="e">
        <f>SUMIF(Calculations!$I$6:$JL$6, FinStats!L$11, Calculations!$I47:$JL47)</f>
        <v>#NUM!</v>
      </c>
      <c r="M18" s="256" t="e">
        <f>SUMIF(Calculations!$I$6:$JL$6, FinStats!M$11, Calculations!$I47:$JL47)</f>
        <v>#NUM!</v>
      </c>
      <c r="N18" s="256" t="e">
        <f>SUMIF(Calculations!$I$6:$JL$6, FinStats!N$11, Calculations!$I47:$JL47)</f>
        <v>#NUM!</v>
      </c>
      <c r="O18" s="256" t="e">
        <f>SUMIF(Calculations!$I$6:$JL$6, FinStats!O$11, Calculations!$I47:$JL47)</f>
        <v>#NUM!</v>
      </c>
      <c r="P18" s="256" t="e">
        <f>SUMIF(Calculations!$I$6:$JL$6, FinStats!P$11, Calculations!$I47:$JL47)</f>
        <v>#NUM!</v>
      </c>
      <c r="Q18" s="256" t="e">
        <f>SUMIF(Calculations!$I$6:$JL$6, FinStats!Q$11, Calculations!$I47:$JL47)</f>
        <v>#NUM!</v>
      </c>
      <c r="R18" s="256" t="e">
        <f>SUMIF(Calculations!$I$6:$JL$6, FinStats!R$11, Calculations!$I47:$JL47)</f>
        <v>#NUM!</v>
      </c>
      <c r="S18" s="256" t="e">
        <f>SUMIF(Calculations!$I$6:$JL$6, FinStats!S$11, Calculations!$I47:$JL47)</f>
        <v>#NUM!</v>
      </c>
      <c r="T18" s="256" t="e">
        <f>SUMIF(Calculations!$I$6:$JL$6, FinStats!T$11, Calculations!$I47:$JL47)</f>
        <v>#NUM!</v>
      </c>
      <c r="U18" s="256" t="e">
        <f>SUMIF(Calculations!$I$6:$JL$6, FinStats!U$11, Calculations!$I47:$JL47)</f>
        <v>#NUM!</v>
      </c>
      <c r="V18" s="256" t="e">
        <f>SUMIF(Calculations!$I$6:$JL$6, FinStats!V$11, Calculations!$I47:$JL47)</f>
        <v>#NUM!</v>
      </c>
      <c r="W18" s="256" t="e">
        <f>SUMIF(Calculations!$I$6:$JL$6, FinStats!W$11, Calculations!$I47:$JL47)</f>
        <v>#NUM!</v>
      </c>
      <c r="X18" s="256" t="e">
        <f>SUMIF(Calculations!$I$6:$JL$6, FinStats!X$11, Calculations!$I47:$JL47)</f>
        <v>#NUM!</v>
      </c>
      <c r="Y18" s="256" t="e">
        <f>SUMIF(Calculations!$I$6:$JL$6, FinStats!Y$11, Calculations!$I47:$JL47)</f>
        <v>#NUM!</v>
      </c>
      <c r="Z18" s="256" t="e">
        <f>SUMIF(Calculations!$I$6:$JL$6, FinStats!Z$11, Calculations!$I47:$JL47)</f>
        <v>#NUM!</v>
      </c>
      <c r="AA18" s="256" t="e">
        <f>SUMIF(Calculations!$I$6:$JL$6, FinStats!AA$11, Calculations!$I47:$JL47)</f>
        <v>#NUM!</v>
      </c>
      <c r="AB18" s="256" t="e">
        <f>SUMIF(Calculations!$I$6:$JL$6, FinStats!AB$11, Calculations!$I47:$JL47)</f>
        <v>#NUM!</v>
      </c>
      <c r="AC18" s="256" t="e">
        <f>SUMIF(Calculations!$I$6:$JL$6, FinStats!AC$11, Calculations!$I47:$JL47)</f>
        <v>#NUM!</v>
      </c>
      <c r="AD18" s="256" t="e">
        <f>SUMIF(Calculations!$I$6:$JL$6, FinStats!AD$11, Calculations!$I47:$JL47)</f>
        <v>#NUM!</v>
      </c>
      <c r="AE18" s="256">
        <f>SUMIF(Calculations!$I$6:$JL$6, FinStats!AE$11, Calculations!$I47:$JL47)</f>
        <v>0</v>
      </c>
      <c r="AF18" s="252" t="s">
        <v>321</v>
      </c>
      <c r="AG18" s="252"/>
      <c r="JM18" s="251" t="s">
        <v>321</v>
      </c>
    </row>
    <row r="19" spans="1:273" s="251" customFormat="1" x14ac:dyDescent="0.25">
      <c r="D19" s="257" t="str">
        <f>Calculations!D48</f>
        <v>EBITDA</v>
      </c>
      <c r="E19" s="257"/>
      <c r="F19" s="257" t="str">
        <f>Calculations!F48</f>
        <v>R'000s</v>
      </c>
      <c r="G19" s="258"/>
      <c r="H19" s="257"/>
      <c r="I19" s="259" t="e">
        <f ca="1">SUMIF(Calculations!$I$6:$JL$6, FinStats!I$11, Calculations!$I48:$JL48)</f>
        <v>#NUM!</v>
      </c>
      <c r="J19" s="259" t="e">
        <f ca="1">SUMIF(Calculations!$I$6:$JL$6, FinStats!J$11, Calculations!$I48:$JL48)</f>
        <v>#NUM!</v>
      </c>
      <c r="K19" s="259" t="e">
        <f ca="1">SUMIF(Calculations!$I$6:$JL$6, FinStats!K$11, Calculations!$I48:$JL48)</f>
        <v>#NUM!</v>
      </c>
      <c r="L19" s="259" t="e">
        <f ca="1">SUMIF(Calculations!$I$6:$JL$6, FinStats!L$11, Calculations!$I48:$JL48)</f>
        <v>#NUM!</v>
      </c>
      <c r="M19" s="259" t="e">
        <f ca="1">SUMIF(Calculations!$I$6:$JL$6, FinStats!M$11, Calculations!$I48:$JL48)</f>
        <v>#NUM!</v>
      </c>
      <c r="N19" s="259" t="e">
        <f ca="1">SUMIF(Calculations!$I$6:$JL$6, FinStats!N$11, Calculations!$I48:$JL48)</f>
        <v>#NUM!</v>
      </c>
      <c r="O19" s="259" t="e">
        <f ca="1">SUMIF(Calculations!$I$6:$JL$6, FinStats!O$11, Calculations!$I48:$JL48)</f>
        <v>#NUM!</v>
      </c>
      <c r="P19" s="259" t="e">
        <f ca="1">SUMIF(Calculations!$I$6:$JL$6, FinStats!P$11, Calculations!$I48:$JL48)</f>
        <v>#NUM!</v>
      </c>
      <c r="Q19" s="259" t="e">
        <f ca="1">SUMIF(Calculations!$I$6:$JL$6, FinStats!Q$11, Calculations!$I48:$JL48)</f>
        <v>#NUM!</v>
      </c>
      <c r="R19" s="259" t="e">
        <f ca="1">SUMIF(Calculations!$I$6:$JL$6, FinStats!R$11, Calculations!$I48:$JL48)</f>
        <v>#NUM!</v>
      </c>
      <c r="S19" s="259" t="e">
        <f ca="1">SUMIF(Calculations!$I$6:$JL$6, FinStats!S$11, Calculations!$I48:$JL48)</f>
        <v>#NUM!</v>
      </c>
      <c r="T19" s="259" t="e">
        <f ca="1">SUMIF(Calculations!$I$6:$JL$6, FinStats!T$11, Calculations!$I48:$JL48)</f>
        <v>#NUM!</v>
      </c>
      <c r="U19" s="259" t="e">
        <f ca="1">SUMIF(Calculations!$I$6:$JL$6, FinStats!U$11, Calculations!$I48:$JL48)</f>
        <v>#NUM!</v>
      </c>
      <c r="V19" s="259" t="e">
        <f ca="1">SUMIF(Calculations!$I$6:$JL$6, FinStats!V$11, Calculations!$I48:$JL48)</f>
        <v>#NUM!</v>
      </c>
      <c r="W19" s="259" t="e">
        <f ca="1">SUMIF(Calculations!$I$6:$JL$6, FinStats!W$11, Calculations!$I48:$JL48)</f>
        <v>#NUM!</v>
      </c>
      <c r="X19" s="259" t="e">
        <f ca="1">SUMIF(Calculations!$I$6:$JL$6, FinStats!X$11, Calculations!$I48:$JL48)</f>
        <v>#NUM!</v>
      </c>
      <c r="Y19" s="259" t="e">
        <f ca="1">SUMIF(Calculations!$I$6:$JL$6, FinStats!Y$11, Calculations!$I48:$JL48)</f>
        <v>#NUM!</v>
      </c>
      <c r="Z19" s="259" t="e">
        <f ca="1">SUMIF(Calculations!$I$6:$JL$6, FinStats!Z$11, Calculations!$I48:$JL48)</f>
        <v>#NUM!</v>
      </c>
      <c r="AA19" s="259" t="e">
        <f ca="1">SUMIF(Calculations!$I$6:$JL$6, FinStats!AA$11, Calculations!$I48:$JL48)</f>
        <v>#NUM!</v>
      </c>
      <c r="AB19" s="259" t="e">
        <f ca="1">SUMIF(Calculations!$I$6:$JL$6, FinStats!AB$11, Calculations!$I48:$JL48)</f>
        <v>#NUM!</v>
      </c>
      <c r="AC19" s="259" t="e">
        <f ca="1">SUMIF(Calculations!$I$6:$JL$6, FinStats!AC$11, Calculations!$I48:$JL48)</f>
        <v>#NUM!</v>
      </c>
      <c r="AD19" s="259" t="e">
        <f ca="1">SUMIF(Calculations!$I$6:$JL$6, FinStats!AD$11, Calculations!$I48:$JL48)</f>
        <v>#NUM!</v>
      </c>
      <c r="AE19" s="259">
        <f>SUMIF(Calculations!$I$6:$JL$6, FinStats!AE$11, Calculations!$I48:$JL48)</f>
        <v>0</v>
      </c>
      <c r="AF19" s="252" t="s">
        <v>321</v>
      </c>
      <c r="AG19" s="252"/>
      <c r="JM19" s="251" t="s">
        <v>321</v>
      </c>
    </row>
    <row r="20" spans="1:273" s="251" customFormat="1" x14ac:dyDescent="0.25">
      <c r="C20" s="251" t="str">
        <f>Calculations!C50</f>
        <v>Depreciation and Interest</v>
      </c>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2" t="s">
        <v>321</v>
      </c>
      <c r="AG20" s="252"/>
      <c r="JM20" s="251" t="s">
        <v>321</v>
      </c>
    </row>
    <row r="21" spans="1:273" s="251" customFormat="1" x14ac:dyDescent="0.25">
      <c r="D21" s="251" t="str">
        <f>Calculations!D51</f>
        <v>Depreciation</v>
      </c>
      <c r="F21" s="251" t="str">
        <f>Calculations!F51</f>
        <v>R'000s</v>
      </c>
      <c r="I21" s="256">
        <f>SUMIF(Calculations!$I$6:$JL$6, FinStats!I$11, Calculations!$I51:$JL51)</f>
        <v>0</v>
      </c>
      <c r="J21" s="256">
        <f>SUMIF(Calculations!$I$6:$JL$6, FinStats!J$11, Calculations!$I51:$JL51)</f>
        <v>0</v>
      </c>
      <c r="K21" s="256">
        <f>SUMIF(Calculations!$I$6:$JL$6, FinStats!K$11, Calculations!$I51:$JL51)</f>
        <v>0</v>
      </c>
      <c r="L21" s="256">
        <f>SUMIF(Calculations!$I$6:$JL$6, FinStats!L$11, Calculations!$I51:$JL51)</f>
        <v>0</v>
      </c>
      <c r="M21" s="256">
        <f>SUMIF(Calculations!$I$6:$JL$6, FinStats!M$11, Calculations!$I51:$JL51)</f>
        <v>0</v>
      </c>
      <c r="N21" s="256">
        <f>SUMIF(Calculations!$I$6:$JL$6, FinStats!N$11, Calculations!$I51:$JL51)</f>
        <v>0</v>
      </c>
      <c r="O21" s="256">
        <f>SUMIF(Calculations!$I$6:$JL$6, FinStats!O$11, Calculations!$I51:$JL51)</f>
        <v>0</v>
      </c>
      <c r="P21" s="256">
        <f>SUMIF(Calculations!$I$6:$JL$6, FinStats!P$11, Calculations!$I51:$JL51)</f>
        <v>0</v>
      </c>
      <c r="Q21" s="256">
        <f>SUMIF(Calculations!$I$6:$JL$6, FinStats!Q$11, Calculations!$I51:$JL51)</f>
        <v>0</v>
      </c>
      <c r="R21" s="256">
        <f>SUMIF(Calculations!$I$6:$JL$6, FinStats!R$11, Calculations!$I51:$JL51)</f>
        <v>0</v>
      </c>
      <c r="S21" s="256">
        <f>SUMIF(Calculations!$I$6:$JL$6, FinStats!S$11, Calculations!$I51:$JL51)</f>
        <v>0</v>
      </c>
      <c r="T21" s="256">
        <f>SUMIF(Calculations!$I$6:$JL$6, FinStats!T$11, Calculations!$I51:$JL51)</f>
        <v>0</v>
      </c>
      <c r="U21" s="256">
        <f>SUMIF(Calculations!$I$6:$JL$6, FinStats!U$11, Calculations!$I51:$JL51)</f>
        <v>0</v>
      </c>
      <c r="V21" s="256">
        <f>SUMIF(Calculations!$I$6:$JL$6, FinStats!V$11, Calculations!$I51:$JL51)</f>
        <v>0</v>
      </c>
      <c r="W21" s="256">
        <f>SUMIF(Calculations!$I$6:$JL$6, FinStats!W$11, Calculations!$I51:$JL51)</f>
        <v>0</v>
      </c>
      <c r="X21" s="256">
        <f>SUMIF(Calculations!$I$6:$JL$6, FinStats!X$11, Calculations!$I51:$JL51)</f>
        <v>0</v>
      </c>
      <c r="Y21" s="256">
        <f>SUMIF(Calculations!$I$6:$JL$6, FinStats!Y$11, Calculations!$I51:$JL51)</f>
        <v>0</v>
      </c>
      <c r="Z21" s="256">
        <f>SUMIF(Calculations!$I$6:$JL$6, FinStats!Z$11, Calculations!$I51:$JL51)</f>
        <v>0</v>
      </c>
      <c r="AA21" s="256">
        <f>SUMIF(Calculations!$I$6:$JL$6, FinStats!AA$11, Calculations!$I51:$JL51)</f>
        <v>0</v>
      </c>
      <c r="AB21" s="256">
        <f>SUMIF(Calculations!$I$6:$JL$6, FinStats!AB$11, Calculations!$I51:$JL51)</f>
        <v>0</v>
      </c>
      <c r="AC21" s="256">
        <f>SUMIF(Calculations!$I$6:$JL$6, FinStats!AC$11, Calculations!$I51:$JL51)</f>
        <v>0</v>
      </c>
      <c r="AD21" s="256">
        <f>SUMIF(Calculations!$I$6:$JL$6, FinStats!AD$11, Calculations!$I51:$JL51)</f>
        <v>0</v>
      </c>
      <c r="AE21" s="256">
        <f>SUMIF(Calculations!$I$6:$JL$6, FinStats!AE$11, Calculations!$I51:$JL51)</f>
        <v>0</v>
      </c>
      <c r="AF21" s="252" t="s">
        <v>321</v>
      </c>
      <c r="AG21" s="252"/>
      <c r="JM21" s="251" t="s">
        <v>321</v>
      </c>
    </row>
    <row r="22" spans="1:273" s="251" customFormat="1" x14ac:dyDescent="0.25">
      <c r="D22" s="251" t="str">
        <f>Calculations!D52</f>
        <v>Interest Expense</v>
      </c>
      <c r="F22" s="251" t="str">
        <f>Calculations!F52</f>
        <v>R'000s</v>
      </c>
      <c r="I22" s="256" t="e">
        <f>SUMIF(Calculations!$I$6:$JL$6, FinStats!I$11, Calculations!$I52:$JL52)</f>
        <v>#NUM!</v>
      </c>
      <c r="J22" s="256" t="e">
        <f>SUMIF(Calculations!$I$6:$JL$6, FinStats!J$11, Calculations!$I52:$JL52)</f>
        <v>#NUM!</v>
      </c>
      <c r="K22" s="256" t="e">
        <f>SUMIF(Calculations!$I$6:$JL$6, FinStats!K$11, Calculations!$I52:$JL52)</f>
        <v>#NUM!</v>
      </c>
      <c r="L22" s="256" t="e">
        <f>SUMIF(Calculations!$I$6:$JL$6, FinStats!L$11, Calculations!$I52:$JL52)</f>
        <v>#NUM!</v>
      </c>
      <c r="M22" s="256" t="e">
        <f>SUMIF(Calculations!$I$6:$JL$6, FinStats!M$11, Calculations!$I52:$JL52)</f>
        <v>#NUM!</v>
      </c>
      <c r="N22" s="256" t="e">
        <f>SUMIF(Calculations!$I$6:$JL$6, FinStats!N$11, Calculations!$I52:$JL52)</f>
        <v>#NUM!</v>
      </c>
      <c r="O22" s="256" t="e">
        <f>SUMIF(Calculations!$I$6:$JL$6, FinStats!O$11, Calculations!$I52:$JL52)</f>
        <v>#NUM!</v>
      </c>
      <c r="P22" s="256" t="e">
        <f>SUMIF(Calculations!$I$6:$JL$6, FinStats!P$11, Calculations!$I52:$JL52)</f>
        <v>#NUM!</v>
      </c>
      <c r="Q22" s="256" t="e">
        <f>SUMIF(Calculations!$I$6:$JL$6, FinStats!Q$11, Calculations!$I52:$JL52)</f>
        <v>#NUM!</v>
      </c>
      <c r="R22" s="256" t="e">
        <f>SUMIF(Calculations!$I$6:$JL$6, FinStats!R$11, Calculations!$I52:$JL52)</f>
        <v>#NUM!</v>
      </c>
      <c r="S22" s="256" t="e">
        <f>SUMIF(Calculations!$I$6:$JL$6, FinStats!S$11, Calculations!$I52:$JL52)</f>
        <v>#NUM!</v>
      </c>
      <c r="T22" s="256" t="e">
        <f>SUMIF(Calculations!$I$6:$JL$6, FinStats!T$11, Calculations!$I52:$JL52)</f>
        <v>#NUM!</v>
      </c>
      <c r="U22" s="256" t="e">
        <f>SUMIF(Calculations!$I$6:$JL$6, FinStats!U$11, Calculations!$I52:$JL52)</f>
        <v>#NUM!</v>
      </c>
      <c r="V22" s="256" t="e">
        <f>SUMIF(Calculations!$I$6:$JL$6, FinStats!V$11, Calculations!$I52:$JL52)</f>
        <v>#NUM!</v>
      </c>
      <c r="W22" s="256" t="e">
        <f>SUMIF(Calculations!$I$6:$JL$6, FinStats!W$11, Calculations!$I52:$JL52)</f>
        <v>#NUM!</v>
      </c>
      <c r="X22" s="256" t="e">
        <f>SUMIF(Calculations!$I$6:$JL$6, FinStats!X$11, Calculations!$I52:$JL52)</f>
        <v>#NUM!</v>
      </c>
      <c r="Y22" s="256" t="e">
        <f>SUMIF(Calculations!$I$6:$JL$6, FinStats!Y$11, Calculations!$I52:$JL52)</f>
        <v>#NUM!</v>
      </c>
      <c r="Z22" s="256" t="e">
        <f>SUMIF(Calculations!$I$6:$JL$6, FinStats!Z$11, Calculations!$I52:$JL52)</f>
        <v>#NUM!</v>
      </c>
      <c r="AA22" s="256" t="e">
        <f>SUMIF(Calculations!$I$6:$JL$6, FinStats!AA$11, Calculations!$I52:$JL52)</f>
        <v>#NUM!</v>
      </c>
      <c r="AB22" s="256" t="e">
        <f>SUMIF(Calculations!$I$6:$JL$6, FinStats!AB$11, Calculations!$I52:$JL52)</f>
        <v>#NUM!</v>
      </c>
      <c r="AC22" s="256" t="e">
        <f>SUMIF(Calculations!$I$6:$JL$6, FinStats!AC$11, Calculations!$I52:$JL52)</f>
        <v>#NUM!</v>
      </c>
      <c r="AD22" s="256" t="e">
        <f>SUMIF(Calculations!$I$6:$JL$6, FinStats!AD$11, Calculations!$I52:$JL52)</f>
        <v>#NUM!</v>
      </c>
      <c r="AE22" s="256">
        <f>SUMIF(Calculations!$I$6:$JL$6, FinStats!AE$11, Calculations!$I52:$JL52)</f>
        <v>0</v>
      </c>
      <c r="AF22" s="252" t="s">
        <v>321</v>
      </c>
      <c r="AG22" s="252"/>
      <c r="JM22" s="251" t="s">
        <v>321</v>
      </c>
    </row>
    <row r="23" spans="1:273" s="251" customFormat="1" x14ac:dyDescent="0.25">
      <c r="D23" s="257" t="str">
        <f>Calculations!D53</f>
        <v>EBIT</v>
      </c>
      <c r="E23" s="257"/>
      <c r="F23" s="257" t="str">
        <f>Calculations!F53</f>
        <v>R'000s</v>
      </c>
      <c r="G23" s="258"/>
      <c r="H23" s="257"/>
      <c r="I23" s="259" t="e">
        <f ca="1">SUMIF(Calculations!$I$6:$JL$6, FinStats!I$11, Calculations!$I53:$JL53)</f>
        <v>#NUM!</v>
      </c>
      <c r="J23" s="259" t="e">
        <f ca="1">SUMIF(Calculations!$I$6:$JL$6, FinStats!J$11, Calculations!$I53:$JL53)</f>
        <v>#NUM!</v>
      </c>
      <c r="K23" s="259" t="e">
        <f ca="1">SUMIF(Calculations!$I$6:$JL$6, FinStats!K$11, Calculations!$I53:$JL53)</f>
        <v>#NUM!</v>
      </c>
      <c r="L23" s="259" t="e">
        <f ca="1">SUMIF(Calculations!$I$6:$JL$6, FinStats!L$11, Calculations!$I53:$JL53)</f>
        <v>#NUM!</v>
      </c>
      <c r="M23" s="259" t="e">
        <f ca="1">SUMIF(Calculations!$I$6:$JL$6, FinStats!M$11, Calculations!$I53:$JL53)</f>
        <v>#NUM!</v>
      </c>
      <c r="N23" s="259" t="e">
        <f ca="1">SUMIF(Calculations!$I$6:$JL$6, FinStats!N$11, Calculations!$I53:$JL53)</f>
        <v>#NUM!</v>
      </c>
      <c r="O23" s="259" t="e">
        <f ca="1">SUMIF(Calculations!$I$6:$JL$6, FinStats!O$11, Calculations!$I53:$JL53)</f>
        <v>#NUM!</v>
      </c>
      <c r="P23" s="259" t="e">
        <f ca="1">SUMIF(Calculations!$I$6:$JL$6, FinStats!P$11, Calculations!$I53:$JL53)</f>
        <v>#NUM!</v>
      </c>
      <c r="Q23" s="259" t="e">
        <f ca="1">SUMIF(Calculations!$I$6:$JL$6, FinStats!Q$11, Calculations!$I53:$JL53)</f>
        <v>#NUM!</v>
      </c>
      <c r="R23" s="259" t="e">
        <f ca="1">SUMIF(Calculations!$I$6:$JL$6, FinStats!R$11, Calculations!$I53:$JL53)</f>
        <v>#NUM!</v>
      </c>
      <c r="S23" s="259" t="e">
        <f ca="1">SUMIF(Calculations!$I$6:$JL$6, FinStats!S$11, Calculations!$I53:$JL53)</f>
        <v>#NUM!</v>
      </c>
      <c r="T23" s="259" t="e">
        <f ca="1">SUMIF(Calculations!$I$6:$JL$6, FinStats!T$11, Calculations!$I53:$JL53)</f>
        <v>#NUM!</v>
      </c>
      <c r="U23" s="259" t="e">
        <f ca="1">SUMIF(Calculations!$I$6:$JL$6, FinStats!U$11, Calculations!$I53:$JL53)</f>
        <v>#NUM!</v>
      </c>
      <c r="V23" s="259" t="e">
        <f ca="1">SUMIF(Calculations!$I$6:$JL$6, FinStats!V$11, Calculations!$I53:$JL53)</f>
        <v>#NUM!</v>
      </c>
      <c r="W23" s="259" t="e">
        <f ca="1">SUMIF(Calculations!$I$6:$JL$6, FinStats!W$11, Calculations!$I53:$JL53)</f>
        <v>#NUM!</v>
      </c>
      <c r="X23" s="259" t="e">
        <f ca="1">SUMIF(Calculations!$I$6:$JL$6, FinStats!X$11, Calculations!$I53:$JL53)</f>
        <v>#NUM!</v>
      </c>
      <c r="Y23" s="259" t="e">
        <f ca="1">SUMIF(Calculations!$I$6:$JL$6, FinStats!Y$11, Calculations!$I53:$JL53)</f>
        <v>#NUM!</v>
      </c>
      <c r="Z23" s="259" t="e">
        <f ca="1">SUMIF(Calculations!$I$6:$JL$6, FinStats!Z$11, Calculations!$I53:$JL53)</f>
        <v>#NUM!</v>
      </c>
      <c r="AA23" s="259" t="e">
        <f ca="1">SUMIF(Calculations!$I$6:$JL$6, FinStats!AA$11, Calculations!$I53:$JL53)</f>
        <v>#NUM!</v>
      </c>
      <c r="AB23" s="259" t="e">
        <f ca="1">SUMIF(Calculations!$I$6:$JL$6, FinStats!AB$11, Calculations!$I53:$JL53)</f>
        <v>#NUM!</v>
      </c>
      <c r="AC23" s="259" t="e">
        <f ca="1">SUMIF(Calculations!$I$6:$JL$6, FinStats!AC$11, Calculations!$I53:$JL53)</f>
        <v>#NUM!</v>
      </c>
      <c r="AD23" s="259" t="e">
        <f ca="1">SUMIF(Calculations!$I$6:$JL$6, FinStats!AD$11, Calculations!$I53:$JL53)</f>
        <v>#NUM!</v>
      </c>
      <c r="AE23" s="259">
        <f>SUMIF(Calculations!$I$6:$JL$6, FinStats!AE$11, Calculations!$I53:$JL53)</f>
        <v>0</v>
      </c>
      <c r="AF23" s="252" t="s">
        <v>321</v>
      </c>
      <c r="AG23" s="252"/>
      <c r="JM23" s="251" t="s">
        <v>321</v>
      </c>
    </row>
    <row r="24" spans="1:273" s="251" customFormat="1" x14ac:dyDescent="0.25">
      <c r="C24" s="251" t="str">
        <f>Calculations!C55</f>
        <v>Tax</v>
      </c>
      <c r="I24" s="256"/>
      <c r="J24" s="256"/>
      <c r="K24" s="256"/>
      <c r="L24" s="256"/>
      <c r="M24" s="256"/>
      <c r="N24" s="256"/>
      <c r="O24" s="256"/>
      <c r="P24" s="256"/>
      <c r="Q24" s="256"/>
      <c r="R24" s="256"/>
      <c r="S24" s="256"/>
      <c r="T24" s="256"/>
      <c r="U24" s="256"/>
      <c r="V24" s="256"/>
      <c r="W24" s="256"/>
      <c r="X24" s="256"/>
      <c r="Y24" s="256"/>
      <c r="Z24" s="256"/>
      <c r="AA24" s="256"/>
      <c r="AB24" s="256"/>
      <c r="AC24" s="256"/>
      <c r="AD24" s="256"/>
      <c r="AF24" s="252" t="s">
        <v>321</v>
      </c>
      <c r="AG24" s="252"/>
      <c r="JM24" s="251" t="s">
        <v>321</v>
      </c>
    </row>
    <row r="25" spans="1:273" s="251" customFormat="1" x14ac:dyDescent="0.25">
      <c r="D25" s="251" t="str">
        <f>Calculations!D56</f>
        <v>Taxable Income</v>
      </c>
      <c r="F25" s="251" t="str">
        <f>Calculations!F56</f>
        <v>R'000s</v>
      </c>
      <c r="H25" s="252"/>
      <c r="I25" s="256" t="e">
        <f ca="1">SUMIF(Calculations!$I$6:$JL$6, FinStats!I$11, Calculations!$I56:$JL56)</f>
        <v>#NUM!</v>
      </c>
      <c r="J25" s="256" t="e">
        <f t="shared" ref="J25:AD25" ca="1" si="11">(J13-J18-J21-J22)+IF(I25&lt;0,I25,0)</f>
        <v>#NUM!</v>
      </c>
      <c r="K25" s="256" t="e">
        <f t="shared" ca="1" si="11"/>
        <v>#NUM!</v>
      </c>
      <c r="L25" s="256" t="e">
        <f t="shared" ca="1" si="11"/>
        <v>#NUM!</v>
      </c>
      <c r="M25" s="256" t="e">
        <f t="shared" ca="1" si="11"/>
        <v>#NUM!</v>
      </c>
      <c r="N25" s="256" t="e">
        <f t="shared" ca="1" si="11"/>
        <v>#NUM!</v>
      </c>
      <c r="O25" s="256" t="e">
        <f t="shared" ca="1" si="11"/>
        <v>#NUM!</v>
      </c>
      <c r="P25" s="256" t="e">
        <f t="shared" ca="1" si="11"/>
        <v>#NUM!</v>
      </c>
      <c r="Q25" s="256" t="e">
        <f t="shared" ca="1" si="11"/>
        <v>#NUM!</v>
      </c>
      <c r="R25" s="256" t="e">
        <f t="shared" ca="1" si="11"/>
        <v>#NUM!</v>
      </c>
      <c r="S25" s="256" t="e">
        <f t="shared" ca="1" si="11"/>
        <v>#NUM!</v>
      </c>
      <c r="T25" s="256" t="e">
        <f t="shared" ca="1" si="11"/>
        <v>#NUM!</v>
      </c>
      <c r="U25" s="256" t="e">
        <f t="shared" ca="1" si="11"/>
        <v>#NUM!</v>
      </c>
      <c r="V25" s="256" t="e">
        <f t="shared" ca="1" si="11"/>
        <v>#NUM!</v>
      </c>
      <c r="W25" s="256" t="e">
        <f t="shared" ca="1" si="11"/>
        <v>#NUM!</v>
      </c>
      <c r="X25" s="256" t="e">
        <f t="shared" ca="1" si="11"/>
        <v>#NUM!</v>
      </c>
      <c r="Y25" s="256" t="e">
        <f t="shared" ca="1" si="11"/>
        <v>#NUM!</v>
      </c>
      <c r="Z25" s="256" t="e">
        <f t="shared" ca="1" si="11"/>
        <v>#NUM!</v>
      </c>
      <c r="AA25" s="256" t="e">
        <f t="shared" ca="1" si="11"/>
        <v>#NUM!</v>
      </c>
      <c r="AB25" s="256" t="e">
        <f t="shared" ca="1" si="11"/>
        <v>#NUM!</v>
      </c>
      <c r="AC25" s="256" t="e">
        <f t="shared" ca="1" si="11"/>
        <v>#NUM!</v>
      </c>
      <c r="AD25" s="256" t="e">
        <f t="shared" ca="1" si="11"/>
        <v>#NUM!</v>
      </c>
      <c r="AF25" s="252" t="s">
        <v>321</v>
      </c>
      <c r="AG25" s="252"/>
      <c r="JM25" s="251" t="s">
        <v>321</v>
      </c>
    </row>
    <row r="26" spans="1:273" s="251" customFormat="1" x14ac:dyDescent="0.25">
      <c r="D26" s="251" t="str">
        <f>Calculations!D57</f>
        <v>Tax Due</v>
      </c>
      <c r="F26" s="251" t="str">
        <f>Calculations!F57</f>
        <v>R'000s</v>
      </c>
      <c r="I26" s="256" t="e">
        <f ca="1">SUMIF(Calculations!$I$6:$JL$6, FinStats!I$11, Calculations!$I57:$JL57)</f>
        <v>#NUM!</v>
      </c>
      <c r="J26" s="256" t="e">
        <f t="shared" ref="J26:AB26" ca="1" si="12">IF(J25&gt;0, J25*$E$26, 0)</f>
        <v>#NUM!</v>
      </c>
      <c r="K26" s="256" t="e">
        <f t="shared" ca="1" si="12"/>
        <v>#NUM!</v>
      </c>
      <c r="L26" s="256" t="e">
        <f t="shared" ca="1" si="12"/>
        <v>#NUM!</v>
      </c>
      <c r="M26" s="256" t="e">
        <f t="shared" ca="1" si="12"/>
        <v>#NUM!</v>
      </c>
      <c r="N26" s="256" t="e">
        <f t="shared" ca="1" si="12"/>
        <v>#NUM!</v>
      </c>
      <c r="O26" s="256" t="e">
        <f t="shared" ca="1" si="12"/>
        <v>#NUM!</v>
      </c>
      <c r="P26" s="256" t="e">
        <f t="shared" ca="1" si="12"/>
        <v>#NUM!</v>
      </c>
      <c r="Q26" s="256" t="e">
        <f t="shared" ca="1" si="12"/>
        <v>#NUM!</v>
      </c>
      <c r="R26" s="256" t="e">
        <f t="shared" ca="1" si="12"/>
        <v>#NUM!</v>
      </c>
      <c r="S26" s="256" t="e">
        <f t="shared" ca="1" si="12"/>
        <v>#NUM!</v>
      </c>
      <c r="T26" s="256" t="e">
        <f t="shared" ca="1" si="12"/>
        <v>#NUM!</v>
      </c>
      <c r="U26" s="256" t="e">
        <f t="shared" ca="1" si="12"/>
        <v>#NUM!</v>
      </c>
      <c r="V26" s="256" t="e">
        <f t="shared" ca="1" si="12"/>
        <v>#NUM!</v>
      </c>
      <c r="W26" s="256" t="e">
        <f t="shared" ca="1" si="12"/>
        <v>#NUM!</v>
      </c>
      <c r="X26" s="256" t="e">
        <f t="shared" ca="1" si="12"/>
        <v>#NUM!</v>
      </c>
      <c r="Y26" s="256" t="e">
        <f t="shared" ca="1" si="12"/>
        <v>#NUM!</v>
      </c>
      <c r="Z26" s="256" t="e">
        <f t="shared" ca="1" si="12"/>
        <v>#NUM!</v>
      </c>
      <c r="AA26" s="256" t="e">
        <f t="shared" ca="1" si="12"/>
        <v>#NUM!</v>
      </c>
      <c r="AB26" s="256" t="e">
        <f t="shared" ca="1" si="12"/>
        <v>#NUM!</v>
      </c>
      <c r="AC26" s="256" t="e">
        <f ca="1">IF(AC25&gt;0, AC25*$E$26, 0)</f>
        <v>#NUM!</v>
      </c>
      <c r="AD26" s="256" t="e">
        <f ca="1">IF(AD25&gt;0, AD25*$E$26, 0)</f>
        <v>#NUM!</v>
      </c>
      <c r="AF26" s="252" t="s">
        <v>321</v>
      </c>
      <c r="AG26" s="252"/>
      <c r="JM26" s="251" t="s">
        <v>321</v>
      </c>
    </row>
    <row r="27" spans="1:273" s="251" customFormat="1" x14ac:dyDescent="0.25">
      <c r="D27" s="257" t="s">
        <v>58</v>
      </c>
      <c r="E27" s="257"/>
      <c r="F27" s="257" t="s">
        <v>22</v>
      </c>
      <c r="G27" s="258"/>
      <c r="H27" s="257"/>
      <c r="I27" s="259" t="e">
        <f ca="1">SUMIF(Calculations!$I$6:$JL$6, FinStats!I$11, Calculations!$I58:$JL58)</f>
        <v>#NUM!</v>
      </c>
      <c r="J27" s="259" t="e">
        <f t="shared" ref="J27:AD27" ca="1" si="13">J23-J26</f>
        <v>#NUM!</v>
      </c>
      <c r="K27" s="259" t="e">
        <f t="shared" ca="1" si="13"/>
        <v>#NUM!</v>
      </c>
      <c r="L27" s="259" t="e">
        <f t="shared" ca="1" si="13"/>
        <v>#NUM!</v>
      </c>
      <c r="M27" s="259" t="e">
        <f t="shared" ca="1" si="13"/>
        <v>#NUM!</v>
      </c>
      <c r="N27" s="259" t="e">
        <f t="shared" ca="1" si="13"/>
        <v>#NUM!</v>
      </c>
      <c r="O27" s="259" t="e">
        <f t="shared" ca="1" si="13"/>
        <v>#NUM!</v>
      </c>
      <c r="P27" s="259" t="e">
        <f t="shared" ca="1" si="13"/>
        <v>#NUM!</v>
      </c>
      <c r="Q27" s="259" t="e">
        <f t="shared" ca="1" si="13"/>
        <v>#NUM!</v>
      </c>
      <c r="R27" s="259" t="e">
        <f t="shared" ca="1" si="13"/>
        <v>#NUM!</v>
      </c>
      <c r="S27" s="259" t="e">
        <f t="shared" ca="1" si="13"/>
        <v>#NUM!</v>
      </c>
      <c r="T27" s="259" t="e">
        <f t="shared" ca="1" si="13"/>
        <v>#NUM!</v>
      </c>
      <c r="U27" s="259" t="e">
        <f t="shared" ca="1" si="13"/>
        <v>#NUM!</v>
      </c>
      <c r="V27" s="259" t="e">
        <f t="shared" ca="1" si="13"/>
        <v>#NUM!</v>
      </c>
      <c r="W27" s="259" t="e">
        <f t="shared" ca="1" si="13"/>
        <v>#NUM!</v>
      </c>
      <c r="X27" s="259" t="e">
        <f t="shared" ca="1" si="13"/>
        <v>#NUM!</v>
      </c>
      <c r="Y27" s="259" t="e">
        <f t="shared" ca="1" si="13"/>
        <v>#NUM!</v>
      </c>
      <c r="Z27" s="259" t="e">
        <f t="shared" ca="1" si="13"/>
        <v>#NUM!</v>
      </c>
      <c r="AA27" s="259" t="e">
        <f t="shared" ca="1" si="13"/>
        <v>#NUM!</v>
      </c>
      <c r="AB27" s="259" t="e">
        <f t="shared" ca="1" si="13"/>
        <v>#NUM!</v>
      </c>
      <c r="AC27" s="259" t="e">
        <f t="shared" ca="1" si="13"/>
        <v>#NUM!</v>
      </c>
      <c r="AD27" s="259" t="e">
        <f t="shared" ca="1" si="13"/>
        <v>#NUM!</v>
      </c>
      <c r="AE27" s="257"/>
      <c r="AF27" s="252" t="s">
        <v>321</v>
      </c>
      <c r="AG27" s="252"/>
      <c r="JM27" s="251" t="s">
        <v>321</v>
      </c>
    </row>
    <row r="28" spans="1:273" x14ac:dyDescent="0.25">
      <c r="C28" s="260"/>
      <c r="D28" s="251"/>
      <c r="E28" s="261"/>
      <c r="F28" s="251"/>
      <c r="G28" s="251"/>
      <c r="H28" s="251"/>
      <c r="I28" s="256"/>
      <c r="J28" s="256"/>
      <c r="K28" s="256"/>
      <c r="L28" s="256"/>
      <c r="M28" s="256"/>
      <c r="N28" s="256"/>
      <c r="O28" s="256"/>
      <c r="P28" s="256"/>
      <c r="Q28" s="256"/>
      <c r="R28" s="256"/>
      <c r="S28" s="256"/>
      <c r="T28" s="256"/>
      <c r="U28" s="256"/>
      <c r="V28" s="256"/>
      <c r="W28" s="256"/>
      <c r="X28" s="256"/>
      <c r="Y28" s="256"/>
      <c r="Z28" s="256"/>
      <c r="AA28" s="256"/>
      <c r="AB28" s="256"/>
      <c r="AC28" s="256"/>
      <c r="AD28" s="256"/>
      <c r="AF28" s="231" t="s">
        <v>321</v>
      </c>
      <c r="JM28" s="92" t="s">
        <v>321</v>
      </c>
    </row>
    <row r="29" spans="1:273" x14ac:dyDescent="0.25">
      <c r="B29" s="249" t="s">
        <v>54</v>
      </c>
      <c r="C29" s="249"/>
      <c r="D29" s="250"/>
      <c r="E29" s="250"/>
      <c r="F29" s="250"/>
      <c r="G29" s="250"/>
      <c r="H29" s="250"/>
      <c r="I29" s="262">
        <f>I11</f>
        <v>2020</v>
      </c>
      <c r="J29" s="262">
        <f t="shared" ref="J29:AE29" si="14">J11</f>
        <v>2021</v>
      </c>
      <c r="K29" s="262">
        <f t="shared" si="14"/>
        <v>2022</v>
      </c>
      <c r="L29" s="262">
        <f t="shared" si="14"/>
        <v>2023</v>
      </c>
      <c r="M29" s="262">
        <f t="shared" si="14"/>
        <v>2024</v>
      </c>
      <c r="N29" s="262">
        <f t="shared" si="14"/>
        <v>2025</v>
      </c>
      <c r="O29" s="262">
        <f t="shared" si="14"/>
        <v>2026</v>
      </c>
      <c r="P29" s="262">
        <f t="shared" si="14"/>
        <v>2027</v>
      </c>
      <c r="Q29" s="262">
        <f t="shared" si="14"/>
        <v>2028</v>
      </c>
      <c r="R29" s="262">
        <f t="shared" si="14"/>
        <v>2029</v>
      </c>
      <c r="S29" s="262">
        <f t="shared" si="14"/>
        <v>2030</v>
      </c>
      <c r="T29" s="262">
        <f t="shared" si="14"/>
        <v>2031</v>
      </c>
      <c r="U29" s="262">
        <f t="shared" si="14"/>
        <v>2032</v>
      </c>
      <c r="V29" s="262">
        <f t="shared" si="14"/>
        <v>2033</v>
      </c>
      <c r="W29" s="262">
        <f t="shared" si="14"/>
        <v>2034</v>
      </c>
      <c r="X29" s="262">
        <f t="shared" si="14"/>
        <v>2035</v>
      </c>
      <c r="Y29" s="262">
        <f t="shared" si="14"/>
        <v>2036</v>
      </c>
      <c r="Z29" s="262">
        <f t="shared" si="14"/>
        <v>2037</v>
      </c>
      <c r="AA29" s="262">
        <f t="shared" si="14"/>
        <v>2038</v>
      </c>
      <c r="AB29" s="262">
        <f t="shared" si="14"/>
        <v>2039</v>
      </c>
      <c r="AC29" s="262">
        <f t="shared" si="14"/>
        <v>2040</v>
      </c>
      <c r="AD29" s="262">
        <f t="shared" si="14"/>
        <v>2041</v>
      </c>
      <c r="AE29" s="262">
        <f t="shared" si="14"/>
        <v>2042</v>
      </c>
      <c r="AF29" s="231" t="s">
        <v>321</v>
      </c>
      <c r="JM29" s="92" t="s">
        <v>321</v>
      </c>
    </row>
    <row r="30" spans="1:273" s="231" customFormat="1" x14ac:dyDescent="0.25">
      <c r="A30" s="246"/>
      <c r="B30" s="246"/>
      <c r="C30" s="231" t="s">
        <v>358</v>
      </c>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31" t="s">
        <v>321</v>
      </c>
    </row>
    <row r="31" spans="1:273" s="252" customFormat="1" x14ac:dyDescent="0.25">
      <c r="D31" s="252" t="str">
        <f>Calculations!D61</f>
        <v>EBITDA</v>
      </c>
      <c r="F31" s="252" t="str">
        <f>Calculations!F61</f>
        <v>R'000s</v>
      </c>
      <c r="I31" s="264" t="e">
        <f ca="1">SUMIF(Calculations!$I$6:$JL$6, FinStats!I$11, Calculations!$I61:$JL61)</f>
        <v>#NUM!</v>
      </c>
      <c r="J31" s="264" t="e">
        <f ca="1">SUMIF(Calculations!$I$6:$JL$6, FinStats!J$11, Calculations!$I61:$JL61)</f>
        <v>#NUM!</v>
      </c>
      <c r="K31" s="264" t="e">
        <f ca="1">SUMIF(Calculations!$I$6:$JL$6, FinStats!K$11, Calculations!$I61:$JL61)</f>
        <v>#NUM!</v>
      </c>
      <c r="L31" s="264" t="e">
        <f ca="1">SUMIF(Calculations!$I$6:$JL$6, FinStats!L$11, Calculations!$I61:$JL61)</f>
        <v>#NUM!</v>
      </c>
      <c r="M31" s="264" t="e">
        <f ca="1">SUMIF(Calculations!$I$6:$JL$6, FinStats!M$11, Calculations!$I61:$JL61)</f>
        <v>#NUM!</v>
      </c>
      <c r="N31" s="264" t="e">
        <f ca="1">SUMIF(Calculations!$I$6:$JL$6, FinStats!N$11, Calculations!$I61:$JL61)</f>
        <v>#NUM!</v>
      </c>
      <c r="O31" s="264" t="e">
        <f ca="1">SUMIF(Calculations!$I$6:$JL$6, FinStats!O$11, Calculations!$I61:$JL61)</f>
        <v>#NUM!</v>
      </c>
      <c r="P31" s="264" t="e">
        <f ca="1">SUMIF(Calculations!$I$6:$JL$6, FinStats!P$11, Calculations!$I61:$JL61)</f>
        <v>#NUM!</v>
      </c>
      <c r="Q31" s="264" t="e">
        <f ca="1">SUMIF(Calculations!$I$6:$JL$6, FinStats!Q$11, Calculations!$I61:$JL61)</f>
        <v>#NUM!</v>
      </c>
      <c r="R31" s="264" t="e">
        <f ca="1">SUMIF(Calculations!$I$6:$JL$6, FinStats!R$11, Calculations!$I61:$JL61)</f>
        <v>#NUM!</v>
      </c>
      <c r="S31" s="264" t="e">
        <f ca="1">SUMIF(Calculations!$I$6:$JL$6, FinStats!S$11, Calculations!$I61:$JL61)</f>
        <v>#NUM!</v>
      </c>
      <c r="T31" s="264" t="e">
        <f ca="1">SUMIF(Calculations!$I$6:$JL$6, FinStats!T$11, Calculations!$I61:$JL61)</f>
        <v>#NUM!</v>
      </c>
      <c r="U31" s="264" t="e">
        <f ca="1">SUMIF(Calculations!$I$6:$JL$6, FinStats!U$11, Calculations!$I61:$JL61)</f>
        <v>#NUM!</v>
      </c>
      <c r="V31" s="264" t="e">
        <f ca="1">SUMIF(Calculations!$I$6:$JL$6, FinStats!V$11, Calculations!$I61:$JL61)</f>
        <v>#NUM!</v>
      </c>
      <c r="W31" s="264" t="e">
        <f ca="1">SUMIF(Calculations!$I$6:$JL$6, FinStats!W$11, Calculations!$I61:$JL61)</f>
        <v>#NUM!</v>
      </c>
      <c r="X31" s="264" t="e">
        <f ca="1">SUMIF(Calculations!$I$6:$JL$6, FinStats!X$11, Calculations!$I61:$JL61)</f>
        <v>#NUM!</v>
      </c>
      <c r="Y31" s="264" t="e">
        <f ca="1">SUMIF(Calculations!$I$6:$JL$6, FinStats!Y$11, Calculations!$I61:$JL61)</f>
        <v>#NUM!</v>
      </c>
      <c r="Z31" s="264" t="e">
        <f ca="1">SUMIF(Calculations!$I$6:$JL$6, FinStats!Z$11, Calculations!$I61:$JL61)</f>
        <v>#NUM!</v>
      </c>
      <c r="AA31" s="264" t="e">
        <f ca="1">SUMIF(Calculations!$I$6:$JL$6, FinStats!AA$11, Calculations!$I61:$JL61)</f>
        <v>#NUM!</v>
      </c>
      <c r="AB31" s="264" t="e">
        <f ca="1">SUMIF(Calculations!$I$6:$JL$6, FinStats!AB$11, Calculations!$I61:$JL61)</f>
        <v>#NUM!</v>
      </c>
      <c r="AC31" s="264" t="e">
        <f ca="1">SUMIF(Calculations!$I$6:$JL$6, FinStats!AC$11, Calculations!$I61:$JL61)</f>
        <v>#NUM!</v>
      </c>
      <c r="AD31" s="264" t="e">
        <f ca="1">SUMIF(Calculations!$I$6:$JL$6, FinStats!AD$11, Calculations!$I61:$JL61)</f>
        <v>#NUM!</v>
      </c>
      <c r="AE31" s="264">
        <f>SUMIF(Calculations!$I$6:$JL$6, FinStats!AE$11, Calculations!$I61:$JL61)</f>
        <v>0</v>
      </c>
      <c r="AF31" s="252" t="s">
        <v>321</v>
      </c>
      <c r="JM31" s="252" t="s">
        <v>321</v>
      </c>
    </row>
    <row r="32" spans="1:273" s="252" customFormat="1" x14ac:dyDescent="0.25">
      <c r="D32" s="252" t="str">
        <f>Calculations!D65</f>
        <v>Tax Liability</v>
      </c>
      <c r="F32" s="252" t="s">
        <v>22</v>
      </c>
      <c r="I32" s="264" t="e">
        <f ca="1">SUMIF(Calculations!$I$6:$JL$6, FinStats!I$11, Calculations!$I65:$JL65)</f>
        <v>#NUM!</v>
      </c>
      <c r="J32" s="264" t="e">
        <f ca="1">SUMIF(Calculations!$I$6:$JL$6, FinStats!J$11, Calculations!$I65:$JL65)</f>
        <v>#NUM!</v>
      </c>
      <c r="K32" s="264" t="e">
        <f ca="1">SUMIF(Calculations!$I$6:$JL$6, FinStats!K$11, Calculations!$I65:$JL65)</f>
        <v>#NUM!</v>
      </c>
      <c r="L32" s="264" t="e">
        <f ca="1">SUMIF(Calculations!$I$6:$JL$6, FinStats!L$11, Calculations!$I65:$JL65)</f>
        <v>#NUM!</v>
      </c>
      <c r="M32" s="264" t="e">
        <f ca="1">SUMIF(Calculations!$I$6:$JL$6, FinStats!M$11, Calculations!$I65:$JL65)</f>
        <v>#NUM!</v>
      </c>
      <c r="N32" s="264" t="e">
        <f ca="1">SUMIF(Calculations!$I$6:$JL$6, FinStats!N$11, Calculations!$I65:$JL65)</f>
        <v>#NUM!</v>
      </c>
      <c r="O32" s="264" t="e">
        <f ca="1">SUMIF(Calculations!$I$6:$JL$6, FinStats!O$11, Calculations!$I65:$JL65)</f>
        <v>#NUM!</v>
      </c>
      <c r="P32" s="264" t="e">
        <f ca="1">SUMIF(Calculations!$I$6:$JL$6, FinStats!P$11, Calculations!$I65:$JL65)</f>
        <v>#NUM!</v>
      </c>
      <c r="Q32" s="264" t="e">
        <f ca="1">SUMIF(Calculations!$I$6:$JL$6, FinStats!Q$11, Calculations!$I65:$JL65)</f>
        <v>#NUM!</v>
      </c>
      <c r="R32" s="264" t="e">
        <f ca="1">SUMIF(Calculations!$I$6:$JL$6, FinStats!R$11, Calculations!$I65:$JL65)</f>
        <v>#NUM!</v>
      </c>
      <c r="S32" s="264" t="e">
        <f ca="1">SUMIF(Calculations!$I$6:$JL$6, FinStats!S$11, Calculations!$I65:$JL65)</f>
        <v>#NUM!</v>
      </c>
      <c r="T32" s="264" t="e">
        <f ca="1">SUMIF(Calculations!$I$6:$JL$6, FinStats!T$11, Calculations!$I65:$JL65)</f>
        <v>#NUM!</v>
      </c>
      <c r="U32" s="264" t="e">
        <f ca="1">SUMIF(Calculations!$I$6:$JL$6, FinStats!U$11, Calculations!$I65:$JL65)</f>
        <v>#NUM!</v>
      </c>
      <c r="V32" s="264" t="e">
        <f ca="1">SUMIF(Calculations!$I$6:$JL$6, FinStats!V$11, Calculations!$I65:$JL65)</f>
        <v>#NUM!</v>
      </c>
      <c r="W32" s="264" t="e">
        <f ca="1">SUMIF(Calculations!$I$6:$JL$6, FinStats!W$11, Calculations!$I65:$JL65)</f>
        <v>#NUM!</v>
      </c>
      <c r="X32" s="264" t="e">
        <f ca="1">SUMIF(Calculations!$I$6:$JL$6, FinStats!X$11, Calculations!$I65:$JL65)</f>
        <v>#NUM!</v>
      </c>
      <c r="Y32" s="264" t="e">
        <f ca="1">SUMIF(Calculations!$I$6:$JL$6, FinStats!Y$11, Calculations!$I65:$JL65)</f>
        <v>#NUM!</v>
      </c>
      <c r="Z32" s="264" t="e">
        <f ca="1">SUMIF(Calculations!$I$6:$JL$6, FinStats!Z$11, Calculations!$I65:$JL65)</f>
        <v>#NUM!</v>
      </c>
      <c r="AA32" s="264" t="e">
        <f ca="1">SUMIF(Calculations!$I$6:$JL$6, FinStats!AA$11, Calculations!$I65:$JL65)</f>
        <v>#NUM!</v>
      </c>
      <c r="AB32" s="264" t="e">
        <f ca="1">SUMIF(Calculations!$I$6:$JL$6, FinStats!AB$11, Calculations!$I65:$JL65)</f>
        <v>#NUM!</v>
      </c>
      <c r="AC32" s="264" t="e">
        <f ca="1">SUMIF(Calculations!$I$6:$JL$6, FinStats!AC$11, Calculations!$I65:$JL65)</f>
        <v>#NUM!</v>
      </c>
      <c r="AD32" s="264" t="e">
        <f ca="1">SUMIF(Calculations!$I$6:$JL$6, FinStats!AD$11, Calculations!$I65:$JL65)</f>
        <v>#NUM!</v>
      </c>
      <c r="AE32" s="264">
        <f>SUMIF(Calculations!$I$6:$JL$6, FinStats!AE$11, Calculations!$I65:$JL65)</f>
        <v>0</v>
      </c>
      <c r="AF32" s="252" t="s">
        <v>321</v>
      </c>
      <c r="JM32" s="252" t="s">
        <v>321</v>
      </c>
    </row>
    <row r="33" spans="1:273" s="252" customFormat="1" x14ac:dyDescent="0.25">
      <c r="D33" s="252" t="str">
        <f>Calculations!D66</f>
        <v>Tax Paid</v>
      </c>
      <c r="F33" s="252" t="str">
        <f>Calculations!F66</f>
        <v>R'000s</v>
      </c>
      <c r="I33" s="264" t="e">
        <f ca="1">SUMIF(Calculations!$I$6:$JL$6, FinStats!I$11, Calculations!$I66:$JL66)</f>
        <v>#NUM!</v>
      </c>
      <c r="J33" s="264" t="e">
        <f ca="1">SUMIF(Calculations!$I$6:$JL$6, FinStats!J$11, Calculations!$I66:$JL66)</f>
        <v>#NUM!</v>
      </c>
      <c r="K33" s="264" t="e">
        <f ca="1">SUMIF(Calculations!$I$6:$JL$6, FinStats!K$11, Calculations!$I66:$JL66)</f>
        <v>#NUM!</v>
      </c>
      <c r="L33" s="264" t="e">
        <f ca="1">SUMIF(Calculations!$I$6:$JL$6, FinStats!L$11, Calculations!$I66:$JL66)</f>
        <v>#NUM!</v>
      </c>
      <c r="M33" s="264" t="e">
        <f ca="1">SUMIF(Calculations!$I$6:$JL$6, FinStats!M$11, Calculations!$I66:$JL66)</f>
        <v>#NUM!</v>
      </c>
      <c r="N33" s="264" t="e">
        <f ca="1">SUMIF(Calculations!$I$6:$JL$6, FinStats!N$11, Calculations!$I66:$JL66)</f>
        <v>#NUM!</v>
      </c>
      <c r="O33" s="264" t="e">
        <f ca="1">SUMIF(Calculations!$I$6:$JL$6, FinStats!O$11, Calculations!$I66:$JL66)</f>
        <v>#NUM!</v>
      </c>
      <c r="P33" s="264" t="e">
        <f ca="1">SUMIF(Calculations!$I$6:$JL$6, FinStats!P$11, Calculations!$I66:$JL66)</f>
        <v>#NUM!</v>
      </c>
      <c r="Q33" s="264" t="e">
        <f ca="1">SUMIF(Calculations!$I$6:$JL$6, FinStats!Q$11, Calculations!$I66:$JL66)</f>
        <v>#NUM!</v>
      </c>
      <c r="R33" s="264" t="e">
        <f ca="1">SUMIF(Calculations!$I$6:$JL$6, FinStats!R$11, Calculations!$I66:$JL66)</f>
        <v>#NUM!</v>
      </c>
      <c r="S33" s="264" t="e">
        <f ca="1">SUMIF(Calculations!$I$6:$JL$6, FinStats!S$11, Calculations!$I66:$JL66)</f>
        <v>#NUM!</v>
      </c>
      <c r="T33" s="264" t="e">
        <f ca="1">SUMIF(Calculations!$I$6:$JL$6, FinStats!T$11, Calculations!$I66:$JL66)</f>
        <v>#NUM!</v>
      </c>
      <c r="U33" s="264" t="e">
        <f ca="1">SUMIF(Calculations!$I$6:$JL$6, FinStats!U$11, Calculations!$I66:$JL66)</f>
        <v>#NUM!</v>
      </c>
      <c r="V33" s="264" t="e">
        <f ca="1">SUMIF(Calculations!$I$6:$JL$6, FinStats!V$11, Calculations!$I66:$JL66)</f>
        <v>#NUM!</v>
      </c>
      <c r="W33" s="264" t="e">
        <f ca="1">SUMIF(Calculations!$I$6:$JL$6, FinStats!W$11, Calculations!$I66:$JL66)</f>
        <v>#NUM!</v>
      </c>
      <c r="X33" s="264" t="e">
        <f ca="1">SUMIF(Calculations!$I$6:$JL$6, FinStats!X$11, Calculations!$I66:$JL66)</f>
        <v>#NUM!</v>
      </c>
      <c r="Y33" s="264" t="e">
        <f ca="1">SUMIF(Calculations!$I$6:$JL$6, FinStats!Y$11, Calculations!$I66:$JL66)</f>
        <v>#NUM!</v>
      </c>
      <c r="Z33" s="264" t="e">
        <f ca="1">SUMIF(Calculations!$I$6:$JL$6, FinStats!Z$11, Calculations!$I66:$JL66)</f>
        <v>#NUM!</v>
      </c>
      <c r="AA33" s="264" t="e">
        <f ca="1">SUMIF(Calculations!$I$6:$JL$6, FinStats!AA$11, Calculations!$I66:$JL66)</f>
        <v>#NUM!</v>
      </c>
      <c r="AB33" s="264" t="e">
        <f ca="1">SUMIF(Calculations!$I$6:$JL$6, FinStats!AB$11, Calculations!$I66:$JL66)</f>
        <v>#NUM!</v>
      </c>
      <c r="AC33" s="264" t="e">
        <f ca="1">SUMIF(Calculations!$I$6:$JL$6, FinStats!AC$11, Calculations!$I66:$JL66)</f>
        <v>#NUM!</v>
      </c>
      <c r="AD33" s="264" t="e">
        <f ca="1">SUMIF(Calculations!$I$6:$JL$6, FinStats!AD$11, Calculations!$I66:$JL66)</f>
        <v>#NUM!</v>
      </c>
      <c r="AE33" s="264">
        <f>SUMIF(Calculations!$I$6:$JL$6, FinStats!AE$11, Calculations!$I66:$JL66)</f>
        <v>0</v>
      </c>
      <c r="AF33" s="252" t="s">
        <v>321</v>
      </c>
      <c r="JM33" s="252" t="s">
        <v>321</v>
      </c>
    </row>
    <row r="34" spans="1:273" s="252" customFormat="1" x14ac:dyDescent="0.25">
      <c r="D34" s="252" t="str">
        <f>Calculations!D67</f>
        <v>Private: Cash Flow Available for Debt Service</v>
      </c>
      <c r="F34" s="252" t="str">
        <f>Calculations!F67</f>
        <v>R'000s</v>
      </c>
      <c r="I34" s="264" t="e">
        <f ca="1">SUMIF(Calculations!$I$6:$JL$6, FinStats!I$11, Calculations!$I67:$JL67)</f>
        <v>#NUM!</v>
      </c>
      <c r="J34" s="264" t="e">
        <f ca="1">SUMIF(Calculations!$I$6:$JL$6, FinStats!J$11, Calculations!$I67:$JL67)</f>
        <v>#NUM!</v>
      </c>
      <c r="K34" s="264" t="e">
        <f ca="1">SUMIF(Calculations!$I$6:$JL$6, FinStats!K$11, Calculations!$I67:$JL67)</f>
        <v>#NUM!</v>
      </c>
      <c r="L34" s="264" t="e">
        <f ca="1">SUMIF(Calculations!$I$6:$JL$6, FinStats!L$11, Calculations!$I67:$JL67)</f>
        <v>#NUM!</v>
      </c>
      <c r="M34" s="264" t="e">
        <f ca="1">SUMIF(Calculations!$I$6:$JL$6, FinStats!M$11, Calculations!$I67:$JL67)</f>
        <v>#NUM!</v>
      </c>
      <c r="N34" s="264" t="e">
        <f ca="1">SUMIF(Calculations!$I$6:$JL$6, FinStats!N$11, Calculations!$I67:$JL67)</f>
        <v>#NUM!</v>
      </c>
      <c r="O34" s="264" t="e">
        <f ca="1">SUMIF(Calculations!$I$6:$JL$6, FinStats!O$11, Calculations!$I67:$JL67)</f>
        <v>#NUM!</v>
      </c>
      <c r="P34" s="264" t="e">
        <f ca="1">SUMIF(Calculations!$I$6:$JL$6, FinStats!P$11, Calculations!$I67:$JL67)</f>
        <v>#NUM!</v>
      </c>
      <c r="Q34" s="264" t="e">
        <f ca="1">SUMIF(Calculations!$I$6:$JL$6, FinStats!Q$11, Calculations!$I67:$JL67)</f>
        <v>#NUM!</v>
      </c>
      <c r="R34" s="264" t="e">
        <f ca="1">SUMIF(Calculations!$I$6:$JL$6, FinStats!R$11, Calculations!$I67:$JL67)</f>
        <v>#NUM!</v>
      </c>
      <c r="S34" s="264" t="e">
        <f ca="1">SUMIF(Calculations!$I$6:$JL$6, FinStats!S$11, Calculations!$I67:$JL67)</f>
        <v>#NUM!</v>
      </c>
      <c r="T34" s="264" t="e">
        <f ca="1">SUMIF(Calculations!$I$6:$JL$6, FinStats!T$11, Calculations!$I67:$JL67)</f>
        <v>#NUM!</v>
      </c>
      <c r="U34" s="264" t="e">
        <f ca="1">SUMIF(Calculations!$I$6:$JL$6, FinStats!U$11, Calculations!$I67:$JL67)</f>
        <v>#NUM!</v>
      </c>
      <c r="V34" s="264" t="e">
        <f ca="1">SUMIF(Calculations!$I$6:$JL$6, FinStats!V$11, Calculations!$I67:$JL67)</f>
        <v>#NUM!</v>
      </c>
      <c r="W34" s="264" t="e">
        <f ca="1">SUMIF(Calculations!$I$6:$JL$6, FinStats!W$11, Calculations!$I67:$JL67)</f>
        <v>#NUM!</v>
      </c>
      <c r="X34" s="264" t="e">
        <f ca="1">SUMIF(Calculations!$I$6:$JL$6, FinStats!X$11, Calculations!$I67:$JL67)</f>
        <v>#NUM!</v>
      </c>
      <c r="Y34" s="264" t="e">
        <f ca="1">SUMIF(Calculations!$I$6:$JL$6, FinStats!Y$11, Calculations!$I67:$JL67)</f>
        <v>#NUM!</v>
      </c>
      <c r="Z34" s="264" t="e">
        <f ca="1">SUMIF(Calculations!$I$6:$JL$6, FinStats!Z$11, Calculations!$I67:$JL67)</f>
        <v>#NUM!</v>
      </c>
      <c r="AA34" s="264" t="e">
        <f ca="1">SUMIF(Calculations!$I$6:$JL$6, FinStats!AA$11, Calculations!$I67:$JL67)</f>
        <v>#NUM!</v>
      </c>
      <c r="AB34" s="264" t="e">
        <f ca="1">SUMIF(Calculations!$I$6:$JL$6, FinStats!AB$11, Calculations!$I67:$JL67)</f>
        <v>#NUM!</v>
      </c>
      <c r="AC34" s="264" t="e">
        <f ca="1">SUMIF(Calculations!$I$6:$JL$6, FinStats!AC$11, Calculations!$I67:$JL67)</f>
        <v>#NUM!</v>
      </c>
      <c r="AD34" s="264" t="e">
        <f ca="1">SUMIF(Calculations!$I$6:$JL$6, FinStats!AD$11, Calculations!$I67:$JL67)</f>
        <v>#NUM!</v>
      </c>
      <c r="AE34" s="264">
        <f>SUMIF(Calculations!$I$6:$JL$6, FinStats!AE$11, Calculations!$I67:$JL67)</f>
        <v>0</v>
      </c>
      <c r="AF34" s="252" t="s">
        <v>321</v>
      </c>
      <c r="JM34" s="252" t="s">
        <v>321</v>
      </c>
    </row>
    <row r="35" spans="1:273" s="252" customFormat="1" x14ac:dyDescent="0.25">
      <c r="D35" s="252" t="str">
        <f>Calculations!D68</f>
        <v>Public: Cash Flow Available for Debt Service (exc. Taxes &amp; Insurance)</v>
      </c>
      <c r="F35" s="252" t="s">
        <v>22</v>
      </c>
      <c r="I35" s="264" t="e">
        <f ca="1">SUMIF(Calculations!$I$6:$JL$6, FinStats!I$11, Calculations!$I68:$JL68)</f>
        <v>#NUM!</v>
      </c>
      <c r="J35" s="264" t="e">
        <f ca="1">SUMIF(Calculations!$I$6:$JL$6, FinStats!J$11, Calculations!$I68:$JL68)</f>
        <v>#NUM!</v>
      </c>
      <c r="K35" s="264" t="e">
        <f ca="1">SUMIF(Calculations!$I$6:$JL$6, FinStats!K$11, Calculations!$I68:$JL68)</f>
        <v>#NUM!</v>
      </c>
      <c r="L35" s="264" t="e">
        <f ca="1">SUMIF(Calculations!$I$6:$JL$6, FinStats!L$11, Calculations!$I68:$JL68)</f>
        <v>#NUM!</v>
      </c>
      <c r="M35" s="264" t="e">
        <f ca="1">SUMIF(Calculations!$I$6:$JL$6, FinStats!M$11, Calculations!$I68:$JL68)</f>
        <v>#NUM!</v>
      </c>
      <c r="N35" s="264" t="e">
        <f ca="1">SUMIF(Calculations!$I$6:$JL$6, FinStats!N$11, Calculations!$I68:$JL68)</f>
        <v>#NUM!</v>
      </c>
      <c r="O35" s="264" t="e">
        <f ca="1">SUMIF(Calculations!$I$6:$JL$6, FinStats!O$11, Calculations!$I68:$JL68)</f>
        <v>#NUM!</v>
      </c>
      <c r="P35" s="264" t="e">
        <f ca="1">SUMIF(Calculations!$I$6:$JL$6, FinStats!P$11, Calculations!$I68:$JL68)</f>
        <v>#NUM!</v>
      </c>
      <c r="Q35" s="264" t="e">
        <f ca="1">SUMIF(Calculations!$I$6:$JL$6, FinStats!Q$11, Calculations!$I68:$JL68)</f>
        <v>#NUM!</v>
      </c>
      <c r="R35" s="264" t="e">
        <f ca="1">SUMIF(Calculations!$I$6:$JL$6, FinStats!R$11, Calculations!$I68:$JL68)</f>
        <v>#NUM!</v>
      </c>
      <c r="S35" s="264" t="e">
        <f ca="1">SUMIF(Calculations!$I$6:$JL$6, FinStats!S$11, Calculations!$I68:$JL68)</f>
        <v>#NUM!</v>
      </c>
      <c r="T35" s="264" t="e">
        <f ca="1">SUMIF(Calculations!$I$6:$JL$6, FinStats!T$11, Calculations!$I68:$JL68)</f>
        <v>#NUM!</v>
      </c>
      <c r="U35" s="264" t="e">
        <f ca="1">SUMIF(Calculations!$I$6:$JL$6, FinStats!U$11, Calculations!$I68:$JL68)</f>
        <v>#NUM!</v>
      </c>
      <c r="V35" s="264" t="e">
        <f ca="1">SUMIF(Calculations!$I$6:$JL$6, FinStats!V$11, Calculations!$I68:$JL68)</f>
        <v>#NUM!</v>
      </c>
      <c r="W35" s="264" t="e">
        <f ca="1">SUMIF(Calculations!$I$6:$JL$6, FinStats!W$11, Calculations!$I68:$JL68)</f>
        <v>#NUM!</v>
      </c>
      <c r="X35" s="264" t="e">
        <f ca="1">SUMIF(Calculations!$I$6:$JL$6, FinStats!X$11, Calculations!$I68:$JL68)</f>
        <v>#NUM!</v>
      </c>
      <c r="Y35" s="264" t="e">
        <f ca="1">SUMIF(Calculations!$I$6:$JL$6, FinStats!Y$11, Calculations!$I68:$JL68)</f>
        <v>#NUM!</v>
      </c>
      <c r="Z35" s="264" t="e">
        <f ca="1">SUMIF(Calculations!$I$6:$JL$6, FinStats!Z$11, Calculations!$I68:$JL68)</f>
        <v>#NUM!</v>
      </c>
      <c r="AA35" s="264" t="e">
        <f ca="1">SUMIF(Calculations!$I$6:$JL$6, FinStats!AA$11, Calculations!$I68:$JL68)</f>
        <v>#NUM!</v>
      </c>
      <c r="AB35" s="264" t="e">
        <f ca="1">SUMIF(Calculations!$I$6:$JL$6, FinStats!AB$11, Calculations!$I68:$JL68)</f>
        <v>#NUM!</v>
      </c>
      <c r="AC35" s="264" t="e">
        <f ca="1">SUMIF(Calculations!$I$6:$JL$6, FinStats!AC$11, Calculations!$I68:$JL68)</f>
        <v>#NUM!</v>
      </c>
      <c r="AD35" s="264" t="e">
        <f ca="1">SUMIF(Calculations!$I$6:$JL$6, FinStats!AD$11, Calculations!$I68:$JL68)</f>
        <v>#NUM!</v>
      </c>
      <c r="AE35" s="264">
        <f>SUMIF(Calculations!$I$6:$JL$6, FinStats!AE$11, Calculations!$I68:$JL68)</f>
        <v>0</v>
      </c>
      <c r="AF35" s="252" t="s">
        <v>321</v>
      </c>
      <c r="JM35" s="252" t="s">
        <v>321</v>
      </c>
    </row>
    <row r="36" spans="1:273" s="252" customFormat="1" x14ac:dyDescent="0.25">
      <c r="C36" s="252" t="str">
        <f>Calculations!C70</f>
        <v>Debt Service</v>
      </c>
      <c r="I36" s="264">
        <f>SUMIF(Calculations!$I$6:$JL$6, FinStats!I$11, Calculations!$I70:$JL70)</f>
        <v>0</v>
      </c>
      <c r="J36" s="264">
        <f>SUMIF(Calculations!$I$6:$JL$6, FinStats!J$11, Calculations!$I70:$JL70)</f>
        <v>0</v>
      </c>
      <c r="K36" s="264">
        <f>SUMIF(Calculations!$I$6:$JL$6, FinStats!K$11, Calculations!$I70:$JL70)</f>
        <v>0</v>
      </c>
      <c r="L36" s="264">
        <f>SUMIF(Calculations!$I$6:$JL$6, FinStats!L$11, Calculations!$I70:$JL70)</f>
        <v>0</v>
      </c>
      <c r="M36" s="264">
        <f>SUMIF(Calculations!$I$6:$JL$6, FinStats!M$11, Calculations!$I70:$JL70)</f>
        <v>0</v>
      </c>
      <c r="N36" s="264">
        <f>SUMIF(Calculations!$I$6:$JL$6, FinStats!N$11, Calculations!$I70:$JL70)</f>
        <v>0</v>
      </c>
      <c r="O36" s="264">
        <f>SUMIF(Calculations!$I$6:$JL$6, FinStats!O$11, Calculations!$I70:$JL70)</f>
        <v>0</v>
      </c>
      <c r="P36" s="264">
        <f>SUMIF(Calculations!$I$6:$JL$6, FinStats!P$11, Calculations!$I70:$JL70)</f>
        <v>0</v>
      </c>
      <c r="Q36" s="264">
        <f>SUMIF(Calculations!$I$6:$JL$6, FinStats!Q$11, Calculations!$I70:$JL70)</f>
        <v>0</v>
      </c>
      <c r="R36" s="264">
        <f>SUMIF(Calculations!$I$6:$JL$6, FinStats!R$11, Calculations!$I70:$JL70)</f>
        <v>0</v>
      </c>
      <c r="S36" s="264">
        <f>SUMIF(Calculations!$I$6:$JL$6, FinStats!S$11, Calculations!$I70:$JL70)</f>
        <v>0</v>
      </c>
      <c r="T36" s="264">
        <f>SUMIF(Calculations!$I$6:$JL$6, FinStats!T$11, Calculations!$I70:$JL70)</f>
        <v>0</v>
      </c>
      <c r="U36" s="264">
        <f>SUMIF(Calculations!$I$6:$JL$6, FinStats!U$11, Calculations!$I70:$JL70)</f>
        <v>0</v>
      </c>
      <c r="V36" s="264">
        <f>SUMIF(Calculations!$I$6:$JL$6, FinStats!V$11, Calculations!$I70:$JL70)</f>
        <v>0</v>
      </c>
      <c r="W36" s="264">
        <f>SUMIF(Calculations!$I$6:$JL$6, FinStats!W$11, Calculations!$I70:$JL70)</f>
        <v>0</v>
      </c>
      <c r="X36" s="264">
        <f>SUMIF(Calculations!$I$6:$JL$6, FinStats!X$11, Calculations!$I70:$JL70)</f>
        <v>0</v>
      </c>
      <c r="Y36" s="264">
        <f>SUMIF(Calculations!$I$6:$JL$6, FinStats!Y$11, Calculations!$I70:$JL70)</f>
        <v>0</v>
      </c>
      <c r="Z36" s="264">
        <f>SUMIF(Calculations!$I$6:$JL$6, FinStats!Z$11, Calculations!$I70:$JL70)</f>
        <v>0</v>
      </c>
      <c r="AA36" s="264">
        <f>SUMIF(Calculations!$I$6:$JL$6, FinStats!AA$11, Calculations!$I70:$JL70)</f>
        <v>0</v>
      </c>
      <c r="AB36" s="264">
        <f>SUMIF(Calculations!$I$6:$JL$6, FinStats!AB$11, Calculations!$I70:$JL70)</f>
        <v>0</v>
      </c>
      <c r="AC36" s="264">
        <f>SUMIF(Calculations!$I$6:$JL$6, FinStats!AC$11, Calculations!$I70:$JL70)</f>
        <v>0</v>
      </c>
      <c r="AD36" s="264">
        <f>SUMIF(Calculations!$I$6:$JL$6, FinStats!AD$11, Calculations!$I70:$JL70)</f>
        <v>0</v>
      </c>
      <c r="AE36" s="264">
        <f>SUMIF(Calculations!$I$6:$JL$6, FinStats!AE$11, Calculations!$I70:$JL70)</f>
        <v>0</v>
      </c>
      <c r="AF36" s="252" t="s">
        <v>321</v>
      </c>
      <c r="JM36" s="252" t="s">
        <v>321</v>
      </c>
    </row>
    <row r="37" spans="1:273" s="252" customFormat="1" x14ac:dyDescent="0.25">
      <c r="D37" s="252" t="str">
        <f>Calculations!D71</f>
        <v>Principal Payments</v>
      </c>
      <c r="I37" s="264" t="e">
        <f>SUMIF(Calculations!$I$6:$JL$6, FinStats!I$11, Calculations!$I71:$JL71)</f>
        <v>#NUM!</v>
      </c>
      <c r="J37" s="264" t="e">
        <f>SUMIF(Calculations!$I$6:$JL$6, FinStats!J$11, Calculations!$I71:$JL71)</f>
        <v>#NUM!</v>
      </c>
      <c r="K37" s="264" t="e">
        <f>SUMIF(Calculations!$I$6:$JL$6, FinStats!K$11, Calculations!$I71:$JL71)</f>
        <v>#NUM!</v>
      </c>
      <c r="L37" s="264" t="e">
        <f>SUMIF(Calculations!$I$6:$JL$6, FinStats!L$11, Calculations!$I71:$JL71)</f>
        <v>#NUM!</v>
      </c>
      <c r="M37" s="264" t="e">
        <f>SUMIF(Calculations!$I$6:$JL$6, FinStats!M$11, Calculations!$I71:$JL71)</f>
        <v>#NUM!</v>
      </c>
      <c r="N37" s="264" t="e">
        <f>SUMIF(Calculations!$I$6:$JL$6, FinStats!N$11, Calculations!$I71:$JL71)</f>
        <v>#NUM!</v>
      </c>
      <c r="O37" s="264" t="e">
        <f>SUMIF(Calculations!$I$6:$JL$6, FinStats!O$11, Calculations!$I71:$JL71)</f>
        <v>#NUM!</v>
      </c>
      <c r="P37" s="264" t="e">
        <f>SUMIF(Calculations!$I$6:$JL$6, FinStats!P$11, Calculations!$I71:$JL71)</f>
        <v>#NUM!</v>
      </c>
      <c r="Q37" s="264" t="e">
        <f>SUMIF(Calculations!$I$6:$JL$6, FinStats!Q$11, Calculations!$I71:$JL71)</f>
        <v>#NUM!</v>
      </c>
      <c r="R37" s="264" t="e">
        <f>SUMIF(Calculations!$I$6:$JL$6, FinStats!R$11, Calculations!$I71:$JL71)</f>
        <v>#NUM!</v>
      </c>
      <c r="S37" s="264" t="e">
        <f>SUMIF(Calculations!$I$6:$JL$6, FinStats!S$11, Calculations!$I71:$JL71)</f>
        <v>#NUM!</v>
      </c>
      <c r="T37" s="264" t="e">
        <f>SUMIF(Calculations!$I$6:$JL$6, FinStats!T$11, Calculations!$I71:$JL71)</f>
        <v>#NUM!</v>
      </c>
      <c r="U37" s="264" t="e">
        <f>SUMIF(Calculations!$I$6:$JL$6, FinStats!U$11, Calculations!$I71:$JL71)</f>
        <v>#NUM!</v>
      </c>
      <c r="V37" s="264" t="e">
        <f>SUMIF(Calculations!$I$6:$JL$6, FinStats!V$11, Calculations!$I71:$JL71)</f>
        <v>#NUM!</v>
      </c>
      <c r="W37" s="264" t="e">
        <f>SUMIF(Calculations!$I$6:$JL$6, FinStats!W$11, Calculations!$I71:$JL71)</f>
        <v>#NUM!</v>
      </c>
      <c r="X37" s="264" t="e">
        <f>SUMIF(Calculations!$I$6:$JL$6, FinStats!X$11, Calculations!$I71:$JL71)</f>
        <v>#NUM!</v>
      </c>
      <c r="Y37" s="264" t="e">
        <f>SUMIF(Calculations!$I$6:$JL$6, FinStats!Y$11, Calculations!$I71:$JL71)</f>
        <v>#NUM!</v>
      </c>
      <c r="Z37" s="264" t="e">
        <f>SUMIF(Calculations!$I$6:$JL$6, FinStats!Z$11, Calculations!$I71:$JL71)</f>
        <v>#NUM!</v>
      </c>
      <c r="AA37" s="264" t="e">
        <f>SUMIF(Calculations!$I$6:$JL$6, FinStats!AA$11, Calculations!$I71:$JL71)</f>
        <v>#NUM!</v>
      </c>
      <c r="AB37" s="264" t="e">
        <f>SUMIF(Calculations!$I$6:$JL$6, FinStats!AB$11, Calculations!$I71:$JL71)</f>
        <v>#NUM!</v>
      </c>
      <c r="AC37" s="264" t="e">
        <f>SUMIF(Calculations!$I$6:$JL$6, FinStats!AC$11, Calculations!$I71:$JL71)</f>
        <v>#NUM!</v>
      </c>
      <c r="AD37" s="264" t="e">
        <f>SUMIF(Calculations!$I$6:$JL$6, FinStats!AD$11, Calculations!$I71:$JL71)</f>
        <v>#NUM!</v>
      </c>
      <c r="AE37" s="264">
        <f>SUMIF(Calculations!$I$6:$JL$6, FinStats!AE$11, Calculations!$I71:$JL71)</f>
        <v>0</v>
      </c>
      <c r="AF37" s="252" t="s">
        <v>321</v>
      </c>
      <c r="JM37" s="252" t="s">
        <v>321</v>
      </c>
    </row>
    <row r="38" spans="1:273" s="252" customFormat="1" x14ac:dyDescent="0.25">
      <c r="D38" s="252" t="str">
        <f>Calculations!D72</f>
        <v>Interest Payments</v>
      </c>
      <c r="I38" s="264" t="e">
        <f>SUMIF(Calculations!$I$6:$JL$6, FinStats!I$11, Calculations!$I72:$JL72)</f>
        <v>#NUM!</v>
      </c>
      <c r="J38" s="264" t="e">
        <f>SUMIF(Calculations!$I$6:$JL$6, FinStats!J$11, Calculations!$I72:$JL72)</f>
        <v>#NUM!</v>
      </c>
      <c r="K38" s="264" t="e">
        <f>SUMIF(Calculations!$I$6:$JL$6, FinStats!K$11, Calculations!$I72:$JL72)</f>
        <v>#NUM!</v>
      </c>
      <c r="L38" s="264" t="e">
        <f>SUMIF(Calculations!$I$6:$JL$6, FinStats!L$11, Calculations!$I72:$JL72)</f>
        <v>#NUM!</v>
      </c>
      <c r="M38" s="264" t="e">
        <f>SUMIF(Calculations!$I$6:$JL$6, FinStats!M$11, Calculations!$I72:$JL72)</f>
        <v>#NUM!</v>
      </c>
      <c r="N38" s="264" t="e">
        <f>SUMIF(Calculations!$I$6:$JL$6, FinStats!N$11, Calculations!$I72:$JL72)</f>
        <v>#NUM!</v>
      </c>
      <c r="O38" s="264" t="e">
        <f>SUMIF(Calculations!$I$6:$JL$6, FinStats!O$11, Calculations!$I72:$JL72)</f>
        <v>#NUM!</v>
      </c>
      <c r="P38" s="264" t="e">
        <f>SUMIF(Calculations!$I$6:$JL$6, FinStats!P$11, Calculations!$I72:$JL72)</f>
        <v>#NUM!</v>
      </c>
      <c r="Q38" s="264" t="e">
        <f>SUMIF(Calculations!$I$6:$JL$6, FinStats!Q$11, Calculations!$I72:$JL72)</f>
        <v>#NUM!</v>
      </c>
      <c r="R38" s="264" t="e">
        <f>SUMIF(Calculations!$I$6:$JL$6, FinStats!R$11, Calculations!$I72:$JL72)</f>
        <v>#NUM!</v>
      </c>
      <c r="S38" s="264" t="e">
        <f>SUMIF(Calculations!$I$6:$JL$6, FinStats!S$11, Calculations!$I72:$JL72)</f>
        <v>#NUM!</v>
      </c>
      <c r="T38" s="264" t="e">
        <f>SUMIF(Calculations!$I$6:$JL$6, FinStats!T$11, Calculations!$I72:$JL72)</f>
        <v>#NUM!</v>
      </c>
      <c r="U38" s="264" t="e">
        <f>SUMIF(Calculations!$I$6:$JL$6, FinStats!U$11, Calculations!$I72:$JL72)</f>
        <v>#NUM!</v>
      </c>
      <c r="V38" s="264" t="e">
        <f>SUMIF(Calculations!$I$6:$JL$6, FinStats!V$11, Calculations!$I72:$JL72)</f>
        <v>#NUM!</v>
      </c>
      <c r="W38" s="264" t="e">
        <f>SUMIF(Calculations!$I$6:$JL$6, FinStats!W$11, Calculations!$I72:$JL72)</f>
        <v>#NUM!</v>
      </c>
      <c r="X38" s="264" t="e">
        <f>SUMIF(Calculations!$I$6:$JL$6, FinStats!X$11, Calculations!$I72:$JL72)</f>
        <v>#NUM!</v>
      </c>
      <c r="Y38" s="264" t="e">
        <f>SUMIF(Calculations!$I$6:$JL$6, FinStats!Y$11, Calculations!$I72:$JL72)</f>
        <v>#NUM!</v>
      </c>
      <c r="Z38" s="264" t="e">
        <f>SUMIF(Calculations!$I$6:$JL$6, FinStats!Z$11, Calculations!$I72:$JL72)</f>
        <v>#NUM!</v>
      </c>
      <c r="AA38" s="264" t="e">
        <f>SUMIF(Calculations!$I$6:$JL$6, FinStats!AA$11, Calculations!$I72:$JL72)</f>
        <v>#NUM!</v>
      </c>
      <c r="AB38" s="264" t="e">
        <f>SUMIF(Calculations!$I$6:$JL$6, FinStats!AB$11, Calculations!$I72:$JL72)</f>
        <v>#NUM!</v>
      </c>
      <c r="AC38" s="264" t="e">
        <f>SUMIF(Calculations!$I$6:$JL$6, FinStats!AC$11, Calculations!$I72:$JL72)</f>
        <v>#NUM!</v>
      </c>
      <c r="AD38" s="264" t="e">
        <f>SUMIF(Calculations!$I$6:$JL$6, FinStats!AD$11, Calculations!$I72:$JL72)</f>
        <v>#NUM!</v>
      </c>
      <c r="AE38" s="264">
        <f>SUMIF(Calculations!$I$6:$JL$6, FinStats!AE$11, Calculations!$I72:$JL72)</f>
        <v>0</v>
      </c>
      <c r="AF38" s="252" t="s">
        <v>321</v>
      </c>
      <c r="JM38" s="252" t="s">
        <v>321</v>
      </c>
    </row>
    <row r="39" spans="1:273" s="252" customFormat="1" x14ac:dyDescent="0.25">
      <c r="D39" s="252" t="str">
        <f>Calculations!D73</f>
        <v>Debt Service</v>
      </c>
      <c r="I39" s="264" t="e">
        <f>SUMIF(Calculations!$I$6:$JL$6, FinStats!I$11, Calculations!$I73:$JL73)</f>
        <v>#NUM!</v>
      </c>
      <c r="J39" s="264" t="e">
        <f>SUMIF(Calculations!$I$6:$JL$6, FinStats!J$11, Calculations!$I73:$JL73)</f>
        <v>#NUM!</v>
      </c>
      <c r="K39" s="264" t="e">
        <f>SUMIF(Calculations!$I$6:$JL$6, FinStats!K$11, Calculations!$I73:$JL73)</f>
        <v>#NUM!</v>
      </c>
      <c r="L39" s="264" t="e">
        <f>SUMIF(Calculations!$I$6:$JL$6, FinStats!L$11, Calculations!$I73:$JL73)</f>
        <v>#NUM!</v>
      </c>
      <c r="M39" s="264" t="e">
        <f>SUMIF(Calculations!$I$6:$JL$6, FinStats!M$11, Calculations!$I73:$JL73)</f>
        <v>#NUM!</v>
      </c>
      <c r="N39" s="264" t="e">
        <f>SUMIF(Calculations!$I$6:$JL$6, FinStats!N$11, Calculations!$I73:$JL73)</f>
        <v>#NUM!</v>
      </c>
      <c r="O39" s="264" t="e">
        <f>SUMIF(Calculations!$I$6:$JL$6, FinStats!O$11, Calculations!$I73:$JL73)</f>
        <v>#NUM!</v>
      </c>
      <c r="P39" s="264" t="e">
        <f>SUMIF(Calculations!$I$6:$JL$6, FinStats!P$11, Calculations!$I73:$JL73)</f>
        <v>#NUM!</v>
      </c>
      <c r="Q39" s="264" t="e">
        <f>SUMIF(Calculations!$I$6:$JL$6, FinStats!Q$11, Calculations!$I73:$JL73)</f>
        <v>#NUM!</v>
      </c>
      <c r="R39" s="264" t="e">
        <f>SUMIF(Calculations!$I$6:$JL$6, FinStats!R$11, Calculations!$I73:$JL73)</f>
        <v>#NUM!</v>
      </c>
      <c r="S39" s="264" t="e">
        <f>SUMIF(Calculations!$I$6:$JL$6, FinStats!S$11, Calculations!$I73:$JL73)</f>
        <v>#NUM!</v>
      </c>
      <c r="T39" s="264" t="e">
        <f>SUMIF(Calculations!$I$6:$JL$6, FinStats!T$11, Calculations!$I73:$JL73)</f>
        <v>#NUM!</v>
      </c>
      <c r="U39" s="264" t="e">
        <f>SUMIF(Calculations!$I$6:$JL$6, FinStats!U$11, Calculations!$I73:$JL73)</f>
        <v>#NUM!</v>
      </c>
      <c r="V39" s="264" t="e">
        <f>SUMIF(Calculations!$I$6:$JL$6, FinStats!V$11, Calculations!$I73:$JL73)</f>
        <v>#NUM!</v>
      </c>
      <c r="W39" s="264" t="e">
        <f>SUMIF(Calculations!$I$6:$JL$6, FinStats!W$11, Calculations!$I73:$JL73)</f>
        <v>#NUM!</v>
      </c>
      <c r="X39" s="264" t="e">
        <f>SUMIF(Calculations!$I$6:$JL$6, FinStats!X$11, Calculations!$I73:$JL73)</f>
        <v>#NUM!</v>
      </c>
      <c r="Y39" s="264" t="e">
        <f>SUMIF(Calculations!$I$6:$JL$6, FinStats!Y$11, Calculations!$I73:$JL73)</f>
        <v>#NUM!</v>
      </c>
      <c r="Z39" s="264" t="e">
        <f>SUMIF(Calculations!$I$6:$JL$6, FinStats!Z$11, Calculations!$I73:$JL73)</f>
        <v>#NUM!</v>
      </c>
      <c r="AA39" s="264" t="e">
        <f>SUMIF(Calculations!$I$6:$JL$6, FinStats!AA$11, Calculations!$I73:$JL73)</f>
        <v>#NUM!</v>
      </c>
      <c r="AB39" s="264" t="e">
        <f>SUMIF(Calculations!$I$6:$JL$6, FinStats!AB$11, Calculations!$I73:$JL73)</f>
        <v>#NUM!</v>
      </c>
      <c r="AC39" s="264" t="e">
        <f>SUMIF(Calculations!$I$6:$JL$6, FinStats!AC$11, Calculations!$I73:$JL73)</f>
        <v>#NUM!</v>
      </c>
      <c r="AD39" s="264" t="e">
        <f>SUMIF(Calculations!$I$6:$JL$6, FinStats!AD$11, Calculations!$I73:$JL73)</f>
        <v>#NUM!</v>
      </c>
      <c r="AE39" s="264">
        <f>SUMIF(Calculations!$I$6:$JL$6, FinStats!AE$11, Calculations!$I73:$JL73)</f>
        <v>0</v>
      </c>
      <c r="AF39" s="252" t="s">
        <v>321</v>
      </c>
      <c r="JM39" s="252" t="s">
        <v>321</v>
      </c>
    </row>
    <row r="40" spans="1:273" ht="15" customHeight="1" x14ac:dyDescent="0.25">
      <c r="A40" s="92"/>
      <c r="B40" s="231"/>
      <c r="C40" s="92" t="str">
        <f>Calculations!C81</f>
        <v>Cash Flow Available for Dividends</v>
      </c>
      <c r="H40" s="252"/>
      <c r="I40" s="265" t="e">
        <f ca="1">SUMIF(Calculations!$I$6:$JL$6, FinStats!I$11, Calculations!$I81:$JL81)</f>
        <v>#NUM!</v>
      </c>
      <c r="J40" s="265" t="e">
        <f ca="1">SUMIF(Calculations!$I$6:$JL$6, FinStats!J$11, Calculations!$I81:$JL81)</f>
        <v>#NUM!</v>
      </c>
      <c r="K40" s="265" t="e">
        <f ca="1">SUMIF(Calculations!$I$6:$JL$6, FinStats!K$11, Calculations!$I81:$JL81)</f>
        <v>#NUM!</v>
      </c>
      <c r="L40" s="265" t="e">
        <f ca="1">SUMIF(Calculations!$I$6:$JL$6, FinStats!L$11, Calculations!$I81:$JL81)</f>
        <v>#NUM!</v>
      </c>
      <c r="M40" s="265" t="e">
        <f ca="1">SUMIF(Calculations!$I$6:$JL$6, FinStats!M$11, Calculations!$I81:$JL81)</f>
        <v>#NUM!</v>
      </c>
      <c r="N40" s="265" t="e">
        <f ca="1">SUMIF(Calculations!$I$6:$JL$6, FinStats!N$11, Calculations!$I81:$JL81)</f>
        <v>#NUM!</v>
      </c>
      <c r="O40" s="265" t="e">
        <f ca="1">SUMIF(Calculations!$I$6:$JL$6, FinStats!O$11, Calculations!$I81:$JL81)</f>
        <v>#NUM!</v>
      </c>
      <c r="P40" s="265" t="e">
        <f ca="1">SUMIF(Calculations!$I$6:$JL$6, FinStats!P$11, Calculations!$I81:$JL81)</f>
        <v>#NUM!</v>
      </c>
      <c r="Q40" s="265" t="e">
        <f ca="1">SUMIF(Calculations!$I$6:$JL$6, FinStats!Q$11, Calculations!$I81:$JL81)</f>
        <v>#NUM!</v>
      </c>
      <c r="R40" s="265" t="e">
        <f ca="1">SUMIF(Calculations!$I$6:$JL$6, FinStats!R$11, Calculations!$I81:$JL81)</f>
        <v>#NUM!</v>
      </c>
      <c r="S40" s="265" t="e">
        <f ca="1">SUMIF(Calculations!$I$6:$JL$6, FinStats!S$11, Calculations!$I81:$JL81)</f>
        <v>#NUM!</v>
      </c>
      <c r="T40" s="265" t="e">
        <f ca="1">SUMIF(Calculations!$I$6:$JL$6, FinStats!T$11, Calculations!$I81:$JL81)</f>
        <v>#NUM!</v>
      </c>
      <c r="U40" s="265" t="e">
        <f ca="1">SUMIF(Calculations!$I$6:$JL$6, FinStats!U$11, Calculations!$I81:$JL81)</f>
        <v>#NUM!</v>
      </c>
      <c r="V40" s="265" t="e">
        <f ca="1">SUMIF(Calculations!$I$6:$JL$6, FinStats!V$11, Calculations!$I81:$JL81)</f>
        <v>#NUM!</v>
      </c>
      <c r="W40" s="265" t="e">
        <f ca="1">SUMIF(Calculations!$I$6:$JL$6, FinStats!W$11, Calculations!$I81:$JL81)</f>
        <v>#NUM!</v>
      </c>
      <c r="X40" s="265" t="e">
        <f ca="1">SUMIF(Calculations!$I$6:$JL$6, FinStats!X$11, Calculations!$I81:$JL81)</f>
        <v>#NUM!</v>
      </c>
      <c r="Y40" s="265" t="e">
        <f ca="1">SUMIF(Calculations!$I$6:$JL$6, FinStats!Y$11, Calculations!$I81:$JL81)</f>
        <v>#NUM!</v>
      </c>
      <c r="Z40" s="265" t="e">
        <f ca="1">SUMIF(Calculations!$I$6:$JL$6, FinStats!Z$11, Calculations!$I81:$JL81)</f>
        <v>#NUM!</v>
      </c>
      <c r="AA40" s="265" t="e">
        <f ca="1">SUMIF(Calculations!$I$6:$JL$6, FinStats!AA$11, Calculations!$I81:$JL81)</f>
        <v>#NUM!</v>
      </c>
      <c r="AB40" s="265" t="e">
        <f ca="1">SUMIF(Calculations!$I$6:$JL$6, FinStats!AB$11, Calculations!$I81:$JL81)</f>
        <v>#NUM!</v>
      </c>
      <c r="AC40" s="265" t="e">
        <f ca="1">SUMIF(Calculations!$I$6:$JL$6, FinStats!AC$11, Calculations!$I81:$JL81)</f>
        <v>#NUM!</v>
      </c>
      <c r="AD40" s="265" t="e">
        <f ca="1">SUMIF(Calculations!$I$6:$JL$6, FinStats!AD$11, Calculations!$I81:$JL81)</f>
        <v>#NUM!</v>
      </c>
      <c r="AE40" s="265">
        <f>SUMIF(Calculations!$I$6:$JL$6, FinStats!AE$11, Calculations!$I81:$JL81)</f>
        <v>0</v>
      </c>
      <c r="AF40" s="231" t="s">
        <v>321</v>
      </c>
      <c r="JM40" s="92" t="s">
        <v>321</v>
      </c>
    </row>
    <row r="41" spans="1:273" ht="15" customHeight="1" x14ac:dyDescent="0.25">
      <c r="A41" s="92"/>
      <c r="B41" s="231"/>
      <c r="C41" s="92" t="str">
        <f>Calculations!C82</f>
        <v>Dividend Paid</v>
      </c>
      <c r="H41" s="252"/>
      <c r="I41" s="265" t="e">
        <f ca="1">SUMIF(Calculations!$I$6:$JL$6, FinStats!I$11, Calculations!$I82:$JL82)</f>
        <v>#NUM!</v>
      </c>
      <c r="J41" s="265" t="e">
        <f ca="1">SUMIF(Calculations!$I$6:$JL$6, FinStats!J$11, Calculations!$I82:$JL82)</f>
        <v>#NUM!</v>
      </c>
      <c r="K41" s="265" t="e">
        <f ca="1">SUMIF(Calculations!$I$6:$JL$6, FinStats!K$11, Calculations!$I82:$JL82)</f>
        <v>#NUM!</v>
      </c>
      <c r="L41" s="265" t="e">
        <f ca="1">SUMIF(Calculations!$I$6:$JL$6, FinStats!L$11, Calculations!$I82:$JL82)</f>
        <v>#NUM!</v>
      </c>
      <c r="M41" s="265" t="e">
        <f ca="1">SUMIF(Calculations!$I$6:$JL$6, FinStats!M$11, Calculations!$I82:$JL82)</f>
        <v>#NUM!</v>
      </c>
      <c r="N41" s="265" t="e">
        <f ca="1">SUMIF(Calculations!$I$6:$JL$6, FinStats!N$11, Calculations!$I82:$JL82)</f>
        <v>#NUM!</v>
      </c>
      <c r="O41" s="265" t="e">
        <f ca="1">SUMIF(Calculations!$I$6:$JL$6, FinStats!O$11, Calculations!$I82:$JL82)</f>
        <v>#NUM!</v>
      </c>
      <c r="P41" s="265" t="e">
        <f ca="1">SUMIF(Calculations!$I$6:$JL$6, FinStats!P$11, Calculations!$I82:$JL82)</f>
        <v>#NUM!</v>
      </c>
      <c r="Q41" s="265" t="e">
        <f ca="1">SUMIF(Calculations!$I$6:$JL$6, FinStats!Q$11, Calculations!$I82:$JL82)</f>
        <v>#NUM!</v>
      </c>
      <c r="R41" s="265" t="e">
        <f ca="1">SUMIF(Calculations!$I$6:$JL$6, FinStats!R$11, Calculations!$I82:$JL82)</f>
        <v>#NUM!</v>
      </c>
      <c r="S41" s="265" t="e">
        <f ca="1">SUMIF(Calculations!$I$6:$JL$6, FinStats!S$11, Calculations!$I82:$JL82)</f>
        <v>#NUM!</v>
      </c>
      <c r="T41" s="265" t="e">
        <f ca="1">SUMIF(Calculations!$I$6:$JL$6, FinStats!T$11, Calculations!$I82:$JL82)</f>
        <v>#NUM!</v>
      </c>
      <c r="U41" s="265" t="e">
        <f ca="1">SUMIF(Calculations!$I$6:$JL$6, FinStats!U$11, Calculations!$I82:$JL82)</f>
        <v>#NUM!</v>
      </c>
      <c r="V41" s="265" t="e">
        <f ca="1">SUMIF(Calculations!$I$6:$JL$6, FinStats!V$11, Calculations!$I82:$JL82)</f>
        <v>#NUM!</v>
      </c>
      <c r="W41" s="265" t="e">
        <f ca="1">SUMIF(Calculations!$I$6:$JL$6, FinStats!W$11, Calculations!$I82:$JL82)</f>
        <v>#NUM!</v>
      </c>
      <c r="X41" s="265" t="e">
        <f ca="1">SUMIF(Calculations!$I$6:$JL$6, FinStats!X$11, Calculations!$I82:$JL82)</f>
        <v>#NUM!</v>
      </c>
      <c r="Y41" s="265" t="e">
        <f ca="1">SUMIF(Calculations!$I$6:$JL$6, FinStats!Y$11, Calculations!$I82:$JL82)</f>
        <v>#NUM!</v>
      </c>
      <c r="Z41" s="265" t="e">
        <f ca="1">SUMIF(Calculations!$I$6:$JL$6, FinStats!Z$11, Calculations!$I82:$JL82)</f>
        <v>#NUM!</v>
      </c>
      <c r="AA41" s="265" t="e">
        <f ca="1">SUMIF(Calculations!$I$6:$JL$6, FinStats!AA$11, Calculations!$I82:$JL82)</f>
        <v>#NUM!</v>
      </c>
      <c r="AB41" s="265" t="e">
        <f ca="1">SUMIF(Calculations!$I$6:$JL$6, FinStats!AB$11, Calculations!$I82:$JL82)</f>
        <v>#NUM!</v>
      </c>
      <c r="AC41" s="265" t="e">
        <f ca="1">SUMIF(Calculations!$I$6:$JL$6, FinStats!AC$11, Calculations!$I82:$JL82)</f>
        <v>#NUM!</v>
      </c>
      <c r="AD41" s="265" t="e">
        <f ca="1">SUMIF(Calculations!$I$6:$JL$6, FinStats!AD$11, Calculations!$I82:$JL82)</f>
        <v>#NUM!</v>
      </c>
      <c r="AE41" s="265">
        <f>SUMIF(Calculations!$I$6:$JL$6, FinStats!AE$11, Calculations!$I82:$JL82)</f>
        <v>0</v>
      </c>
      <c r="AF41" s="231" t="s">
        <v>321</v>
      </c>
      <c r="JM41" s="92" t="s">
        <v>321</v>
      </c>
    </row>
    <row r="42" spans="1:273" ht="15" customHeight="1" x14ac:dyDescent="0.25">
      <c r="A42" s="92"/>
      <c r="B42" s="231"/>
      <c r="C42" s="92" t="str">
        <f>Calculations!C83</f>
        <v>Closing Cash Balance</v>
      </c>
      <c r="H42" s="252"/>
      <c r="I42" s="265" t="e">
        <f ca="1">SUMIF(Calculations!$I$6:$JL$6, FinStats!I$11, Calculations!$I83:$JL83)</f>
        <v>#NUM!</v>
      </c>
      <c r="J42" s="265" t="e">
        <f ca="1">SUMIF(Calculations!$I$6:$JL$6, FinStats!J$11, Calculations!$I83:$JL83)</f>
        <v>#NUM!</v>
      </c>
      <c r="K42" s="265" t="e">
        <f ca="1">SUMIF(Calculations!$I$6:$JL$6, FinStats!K$11, Calculations!$I83:$JL83)</f>
        <v>#NUM!</v>
      </c>
      <c r="L42" s="265" t="e">
        <f ca="1">SUMIF(Calculations!$I$6:$JL$6, FinStats!L$11, Calculations!$I83:$JL83)</f>
        <v>#NUM!</v>
      </c>
      <c r="M42" s="265" t="e">
        <f ca="1">SUMIF(Calculations!$I$6:$JL$6, FinStats!M$11, Calculations!$I83:$JL83)</f>
        <v>#NUM!</v>
      </c>
      <c r="N42" s="265" t="e">
        <f ca="1">SUMIF(Calculations!$I$6:$JL$6, FinStats!N$11, Calculations!$I83:$JL83)</f>
        <v>#NUM!</v>
      </c>
      <c r="O42" s="265" t="e">
        <f ca="1">SUMIF(Calculations!$I$6:$JL$6, FinStats!O$11, Calculations!$I83:$JL83)</f>
        <v>#NUM!</v>
      </c>
      <c r="P42" s="265" t="e">
        <f ca="1">SUMIF(Calculations!$I$6:$JL$6, FinStats!P$11, Calculations!$I83:$JL83)</f>
        <v>#NUM!</v>
      </c>
      <c r="Q42" s="265" t="e">
        <f ca="1">SUMIF(Calculations!$I$6:$JL$6, FinStats!Q$11, Calculations!$I83:$JL83)</f>
        <v>#NUM!</v>
      </c>
      <c r="R42" s="265" t="e">
        <f ca="1">SUMIF(Calculations!$I$6:$JL$6, FinStats!R$11, Calculations!$I83:$JL83)</f>
        <v>#NUM!</v>
      </c>
      <c r="S42" s="265" t="e">
        <f ca="1">SUMIF(Calculations!$I$6:$JL$6, FinStats!S$11, Calculations!$I83:$JL83)</f>
        <v>#NUM!</v>
      </c>
      <c r="T42" s="265" t="e">
        <f ca="1">SUMIF(Calculations!$I$6:$JL$6, FinStats!T$11, Calculations!$I83:$JL83)</f>
        <v>#NUM!</v>
      </c>
      <c r="U42" s="265" t="e">
        <f ca="1">SUMIF(Calculations!$I$6:$JL$6, FinStats!U$11, Calculations!$I83:$JL83)</f>
        <v>#NUM!</v>
      </c>
      <c r="V42" s="265" t="e">
        <f ca="1">SUMIF(Calculations!$I$6:$JL$6, FinStats!V$11, Calculations!$I83:$JL83)</f>
        <v>#NUM!</v>
      </c>
      <c r="W42" s="265" t="e">
        <f ca="1">SUMIF(Calculations!$I$6:$JL$6, FinStats!W$11, Calculations!$I83:$JL83)</f>
        <v>#NUM!</v>
      </c>
      <c r="X42" s="265" t="e">
        <f ca="1">SUMIF(Calculations!$I$6:$JL$6, FinStats!X$11, Calculations!$I83:$JL83)</f>
        <v>#NUM!</v>
      </c>
      <c r="Y42" s="265" t="e">
        <f ca="1">SUMIF(Calculations!$I$6:$JL$6, FinStats!Y$11, Calculations!$I83:$JL83)</f>
        <v>#NUM!</v>
      </c>
      <c r="Z42" s="265" t="e">
        <f ca="1">SUMIF(Calculations!$I$6:$JL$6, FinStats!Z$11, Calculations!$I83:$JL83)</f>
        <v>#NUM!</v>
      </c>
      <c r="AA42" s="265" t="e">
        <f ca="1">SUMIF(Calculations!$I$6:$JL$6, FinStats!AA$11, Calculations!$I83:$JL83)</f>
        <v>#NUM!</v>
      </c>
      <c r="AB42" s="265" t="e">
        <f ca="1">SUMIF(Calculations!$I$6:$JL$6, FinStats!AB$11, Calculations!$I83:$JL83)</f>
        <v>#NUM!</v>
      </c>
      <c r="AC42" s="265" t="e">
        <f ca="1">SUMIF(Calculations!$I$6:$JL$6, FinStats!AC$11, Calculations!$I83:$JL83)</f>
        <v>#NUM!</v>
      </c>
      <c r="AD42" s="265" t="e">
        <f ca="1">SUMIF(Calculations!$I$6:$JL$6, FinStats!AD$11, Calculations!$I83:$JL83)</f>
        <v>#NUM!</v>
      </c>
      <c r="AE42" s="265">
        <f>SUMIF(Calculations!$I$6:$JL$6, FinStats!AE$11, Calculations!$I83:$JL83)</f>
        <v>0</v>
      </c>
      <c r="AF42" s="231" t="s">
        <v>321</v>
      </c>
      <c r="JM42" s="92" t="s">
        <v>321</v>
      </c>
    </row>
    <row r="43" spans="1:273" ht="15" customHeight="1" x14ac:dyDescent="0.25">
      <c r="A43" s="92"/>
      <c r="B43" s="231"/>
      <c r="C43" s="92" t="str">
        <f>Calculations!C85</f>
        <v>Equity Contributions</v>
      </c>
      <c r="H43" s="252"/>
      <c r="I43" s="265">
        <f>SUMIF(Calculations!$I$6:$JL$6, FinStats!I$11, Calculations!$I85:$JL85)</f>
        <v>0</v>
      </c>
      <c r="J43" s="265">
        <f>SUMIF(Calculations!$I$6:$JL$6, FinStats!J$11, Calculations!$I85:$JL85)</f>
        <v>0</v>
      </c>
      <c r="K43" s="265">
        <f>SUMIF(Calculations!$I$6:$JL$6, FinStats!K$11, Calculations!$I85:$JL85)</f>
        <v>0</v>
      </c>
      <c r="L43" s="265">
        <f>SUMIF(Calculations!$I$6:$JL$6, FinStats!L$11, Calculations!$I85:$JL85)</f>
        <v>0</v>
      </c>
      <c r="M43" s="265">
        <f>SUMIF(Calculations!$I$6:$JL$6, FinStats!M$11, Calculations!$I85:$JL85)</f>
        <v>0</v>
      </c>
      <c r="N43" s="265">
        <f>SUMIF(Calculations!$I$6:$JL$6, FinStats!N$11, Calculations!$I85:$JL85)</f>
        <v>0</v>
      </c>
      <c r="O43" s="265">
        <f>SUMIF(Calculations!$I$6:$JL$6, FinStats!O$11, Calculations!$I85:$JL85)</f>
        <v>0</v>
      </c>
      <c r="P43" s="265">
        <f>SUMIF(Calculations!$I$6:$JL$6, FinStats!P$11, Calculations!$I85:$JL85)</f>
        <v>0</v>
      </c>
      <c r="Q43" s="265">
        <f>SUMIF(Calculations!$I$6:$JL$6, FinStats!Q$11, Calculations!$I85:$JL85)</f>
        <v>0</v>
      </c>
      <c r="R43" s="265">
        <f>SUMIF(Calculations!$I$6:$JL$6, FinStats!R$11, Calculations!$I85:$JL85)</f>
        <v>0</v>
      </c>
      <c r="S43" s="265">
        <f>SUMIF(Calculations!$I$6:$JL$6, FinStats!S$11, Calculations!$I85:$JL85)</f>
        <v>0</v>
      </c>
      <c r="T43" s="265">
        <f>SUMIF(Calculations!$I$6:$JL$6, FinStats!T$11, Calculations!$I85:$JL85)</f>
        <v>0</v>
      </c>
      <c r="U43" s="265">
        <f>SUMIF(Calculations!$I$6:$JL$6, FinStats!U$11, Calculations!$I85:$JL85)</f>
        <v>0</v>
      </c>
      <c r="V43" s="265">
        <f>SUMIF(Calculations!$I$6:$JL$6, FinStats!V$11, Calculations!$I85:$JL85)</f>
        <v>0</v>
      </c>
      <c r="W43" s="265">
        <f>SUMIF(Calculations!$I$6:$JL$6, FinStats!W$11, Calculations!$I85:$JL85)</f>
        <v>0</v>
      </c>
      <c r="X43" s="265">
        <f>SUMIF(Calculations!$I$6:$JL$6, FinStats!X$11, Calculations!$I85:$JL85)</f>
        <v>0</v>
      </c>
      <c r="Y43" s="265">
        <f>SUMIF(Calculations!$I$6:$JL$6, FinStats!Y$11, Calculations!$I85:$JL85)</f>
        <v>0</v>
      </c>
      <c r="Z43" s="265">
        <f>SUMIF(Calculations!$I$6:$JL$6, FinStats!Z$11, Calculations!$I85:$JL85)</f>
        <v>0</v>
      </c>
      <c r="AA43" s="265">
        <f>SUMIF(Calculations!$I$6:$JL$6, FinStats!AA$11, Calculations!$I85:$JL85)</f>
        <v>0</v>
      </c>
      <c r="AB43" s="265">
        <f>SUMIF(Calculations!$I$6:$JL$6, FinStats!AB$11, Calculations!$I85:$JL85)</f>
        <v>0</v>
      </c>
      <c r="AC43" s="265">
        <f>SUMIF(Calculations!$I$6:$JL$6, FinStats!AC$11, Calculations!$I85:$JL85)</f>
        <v>0</v>
      </c>
      <c r="AD43" s="265">
        <f>SUMIF(Calculations!$I$6:$JL$6, FinStats!AD$11, Calculations!$I85:$JL85)</f>
        <v>0</v>
      </c>
      <c r="AE43" s="265">
        <f>SUMIF(Calculations!$I$6:$JL$6, FinStats!AE$11, Calculations!$I85:$JL85)</f>
        <v>0</v>
      </c>
      <c r="AF43" s="231" t="s">
        <v>321</v>
      </c>
      <c r="JM43" s="92" t="s">
        <v>321</v>
      </c>
    </row>
    <row r="44" spans="1:273" ht="15" customHeight="1" x14ac:dyDescent="0.25">
      <c r="A44" s="92"/>
      <c r="B44" s="231"/>
      <c r="C44" s="92" t="str">
        <f>Calculations!C86</f>
        <v>Equity Cashflow</v>
      </c>
      <c r="H44" s="252"/>
      <c r="I44" s="265" t="e">
        <f ca="1">SUMIF(Calculations!$I$6:$JL$6, FinStats!I$11, Calculations!$I86:$JL86)</f>
        <v>#NUM!</v>
      </c>
      <c r="J44" s="265" t="e">
        <f ca="1">SUMIF(Calculations!$I$6:$JL$6, FinStats!J$11, Calculations!$I86:$JL86)</f>
        <v>#NUM!</v>
      </c>
      <c r="K44" s="265" t="e">
        <f ca="1">SUMIF(Calculations!$I$6:$JL$6, FinStats!K$11, Calculations!$I86:$JL86)</f>
        <v>#NUM!</v>
      </c>
      <c r="L44" s="265" t="e">
        <f ca="1">SUMIF(Calculations!$I$6:$JL$6, FinStats!L$11, Calculations!$I86:$JL86)</f>
        <v>#NUM!</v>
      </c>
      <c r="M44" s="265" t="e">
        <f ca="1">SUMIF(Calculations!$I$6:$JL$6, FinStats!M$11, Calculations!$I86:$JL86)</f>
        <v>#NUM!</v>
      </c>
      <c r="N44" s="265" t="e">
        <f ca="1">SUMIF(Calculations!$I$6:$JL$6, FinStats!N$11, Calculations!$I86:$JL86)</f>
        <v>#NUM!</v>
      </c>
      <c r="O44" s="265" t="e">
        <f ca="1">SUMIF(Calculations!$I$6:$JL$6, FinStats!O$11, Calculations!$I86:$JL86)</f>
        <v>#NUM!</v>
      </c>
      <c r="P44" s="265" t="e">
        <f ca="1">SUMIF(Calculations!$I$6:$JL$6, FinStats!P$11, Calculations!$I86:$JL86)</f>
        <v>#NUM!</v>
      </c>
      <c r="Q44" s="265" t="e">
        <f ca="1">SUMIF(Calculations!$I$6:$JL$6, FinStats!Q$11, Calculations!$I86:$JL86)</f>
        <v>#NUM!</v>
      </c>
      <c r="R44" s="265" t="e">
        <f ca="1">SUMIF(Calculations!$I$6:$JL$6, FinStats!R$11, Calculations!$I86:$JL86)</f>
        <v>#NUM!</v>
      </c>
      <c r="S44" s="265" t="e">
        <f ca="1">SUMIF(Calculations!$I$6:$JL$6, FinStats!S$11, Calculations!$I86:$JL86)</f>
        <v>#NUM!</v>
      </c>
      <c r="T44" s="265" t="e">
        <f ca="1">SUMIF(Calculations!$I$6:$JL$6, FinStats!T$11, Calculations!$I86:$JL86)</f>
        <v>#NUM!</v>
      </c>
      <c r="U44" s="265" t="e">
        <f ca="1">SUMIF(Calculations!$I$6:$JL$6, FinStats!U$11, Calculations!$I86:$JL86)</f>
        <v>#NUM!</v>
      </c>
      <c r="V44" s="265" t="e">
        <f ca="1">SUMIF(Calculations!$I$6:$JL$6, FinStats!V$11, Calculations!$I86:$JL86)</f>
        <v>#NUM!</v>
      </c>
      <c r="W44" s="265" t="e">
        <f ca="1">SUMIF(Calculations!$I$6:$JL$6, FinStats!W$11, Calculations!$I86:$JL86)</f>
        <v>#NUM!</v>
      </c>
      <c r="X44" s="265" t="e">
        <f ca="1">SUMIF(Calculations!$I$6:$JL$6, FinStats!X$11, Calculations!$I86:$JL86)</f>
        <v>#NUM!</v>
      </c>
      <c r="Y44" s="265" t="e">
        <f ca="1">SUMIF(Calculations!$I$6:$JL$6, FinStats!Y$11, Calculations!$I86:$JL86)</f>
        <v>#NUM!</v>
      </c>
      <c r="Z44" s="265" t="e">
        <f ca="1">SUMIF(Calculations!$I$6:$JL$6, FinStats!Z$11, Calculations!$I86:$JL86)</f>
        <v>#NUM!</v>
      </c>
      <c r="AA44" s="265" t="e">
        <f ca="1">SUMIF(Calculations!$I$6:$JL$6, FinStats!AA$11, Calculations!$I86:$JL86)</f>
        <v>#NUM!</v>
      </c>
      <c r="AB44" s="265" t="e">
        <f ca="1">SUMIF(Calculations!$I$6:$JL$6, FinStats!AB$11, Calculations!$I86:$JL86)</f>
        <v>#NUM!</v>
      </c>
      <c r="AC44" s="265" t="e">
        <f ca="1">SUMIF(Calculations!$I$6:$JL$6, FinStats!AC$11, Calculations!$I86:$JL86)</f>
        <v>#NUM!</v>
      </c>
      <c r="AD44" s="265" t="e">
        <f ca="1">SUMIF(Calculations!$I$6:$JL$6, FinStats!AD$11, Calculations!$I86:$JL86)</f>
        <v>#NUM!</v>
      </c>
      <c r="AE44" s="265">
        <f>SUMIF(Calculations!$I$6:$JL$6, FinStats!AE$11, Calculations!$I86:$JL86)</f>
        <v>0</v>
      </c>
      <c r="AF44" s="231" t="s">
        <v>321</v>
      </c>
    </row>
    <row r="45" spans="1:273" ht="15" customHeight="1" x14ac:dyDescent="0.25">
      <c r="A45" s="92"/>
      <c r="B45" s="231"/>
      <c r="C45" s="92" t="str">
        <f>Calculations!C87</f>
        <v>Equity IRR</v>
      </c>
      <c r="E45" s="266" t="e">
        <f ca="1">XIRR(I44:AE44,$I$45:$AE$45, 10%)</f>
        <v>#NUM!</v>
      </c>
      <c r="F45" s="92" t="s">
        <v>1</v>
      </c>
      <c r="H45" s="252"/>
      <c r="I45" s="267">
        <f>DATE(I29, 12, 31)</f>
        <v>42734</v>
      </c>
      <c r="J45" s="267">
        <f t="shared" ref="J45:AE45" si="15">DATE(J29, 12, 31)</f>
        <v>43099</v>
      </c>
      <c r="K45" s="267">
        <f t="shared" si="15"/>
        <v>43464</v>
      </c>
      <c r="L45" s="267">
        <f t="shared" si="15"/>
        <v>43829</v>
      </c>
      <c r="M45" s="267">
        <f t="shared" si="15"/>
        <v>44195</v>
      </c>
      <c r="N45" s="267">
        <f t="shared" si="15"/>
        <v>44560</v>
      </c>
      <c r="O45" s="267">
        <f t="shared" si="15"/>
        <v>44925</v>
      </c>
      <c r="P45" s="267">
        <f t="shared" si="15"/>
        <v>45290</v>
      </c>
      <c r="Q45" s="267">
        <f t="shared" si="15"/>
        <v>45656</v>
      </c>
      <c r="R45" s="267">
        <f t="shared" si="15"/>
        <v>46021</v>
      </c>
      <c r="S45" s="267">
        <f t="shared" si="15"/>
        <v>46386</v>
      </c>
      <c r="T45" s="267">
        <f t="shared" si="15"/>
        <v>46751</v>
      </c>
      <c r="U45" s="267">
        <f t="shared" si="15"/>
        <v>47117</v>
      </c>
      <c r="V45" s="267">
        <f t="shared" si="15"/>
        <v>47482</v>
      </c>
      <c r="W45" s="267">
        <f t="shared" si="15"/>
        <v>47847</v>
      </c>
      <c r="X45" s="267">
        <f t="shared" si="15"/>
        <v>48212</v>
      </c>
      <c r="Y45" s="267">
        <f t="shared" si="15"/>
        <v>48578</v>
      </c>
      <c r="Z45" s="267">
        <f t="shared" si="15"/>
        <v>48943</v>
      </c>
      <c r="AA45" s="267">
        <f t="shared" si="15"/>
        <v>49308</v>
      </c>
      <c r="AB45" s="267">
        <f t="shared" si="15"/>
        <v>49673</v>
      </c>
      <c r="AC45" s="267">
        <f t="shared" si="15"/>
        <v>50039</v>
      </c>
      <c r="AD45" s="267">
        <f t="shared" si="15"/>
        <v>50404</v>
      </c>
      <c r="AE45" s="267">
        <f t="shared" si="15"/>
        <v>50769</v>
      </c>
      <c r="AF45" s="231" t="s">
        <v>321</v>
      </c>
    </row>
    <row r="46" spans="1:273" ht="15" customHeight="1" x14ac:dyDescent="0.25">
      <c r="A46" s="92"/>
      <c r="B46" s="231"/>
      <c r="C46" s="92" t="str">
        <f>Calculations!C88</f>
        <v>Project IRR</v>
      </c>
      <c r="E46" s="266" t="e">
        <f ca="1">XIRR(I46:AE46,$I$45:$AE$45, 10%)</f>
        <v>#NUM!</v>
      </c>
      <c r="F46" s="92" t="s">
        <v>1</v>
      </c>
      <c r="H46" s="252"/>
      <c r="I46" s="265" t="e">
        <f ca="1">SUMIF(Calculations!$I$6:$JL$6, FinStats!I$11, Calculations!$I88:$JL88)</f>
        <v>#NUM!</v>
      </c>
      <c r="J46" s="265" t="e">
        <f ca="1">SUMIF(Calculations!$I$6:$JL$6, FinStats!J$11, Calculations!$I88:$JL88)</f>
        <v>#NUM!</v>
      </c>
      <c r="K46" s="265" t="e">
        <f ca="1">SUMIF(Calculations!$I$6:$JL$6, FinStats!K$11, Calculations!$I88:$JL88)</f>
        <v>#NUM!</v>
      </c>
      <c r="L46" s="265" t="e">
        <f ca="1">SUMIF(Calculations!$I$6:$JL$6, FinStats!L$11, Calculations!$I88:$JL88)</f>
        <v>#NUM!</v>
      </c>
      <c r="M46" s="265" t="e">
        <f ca="1">SUMIF(Calculations!$I$6:$JL$6, FinStats!M$11, Calculations!$I88:$JL88)</f>
        <v>#NUM!</v>
      </c>
      <c r="N46" s="265" t="e">
        <f ca="1">SUMIF(Calculations!$I$6:$JL$6, FinStats!N$11, Calculations!$I88:$JL88)</f>
        <v>#NUM!</v>
      </c>
      <c r="O46" s="265" t="e">
        <f ca="1">SUMIF(Calculations!$I$6:$JL$6, FinStats!O$11, Calculations!$I88:$JL88)</f>
        <v>#NUM!</v>
      </c>
      <c r="P46" s="265" t="e">
        <f ca="1">SUMIF(Calculations!$I$6:$JL$6, FinStats!P$11, Calculations!$I88:$JL88)</f>
        <v>#NUM!</v>
      </c>
      <c r="Q46" s="265" t="e">
        <f ca="1">SUMIF(Calculations!$I$6:$JL$6, FinStats!Q$11, Calculations!$I88:$JL88)</f>
        <v>#NUM!</v>
      </c>
      <c r="R46" s="265" t="e">
        <f ca="1">SUMIF(Calculations!$I$6:$JL$6, FinStats!R$11, Calculations!$I88:$JL88)</f>
        <v>#NUM!</v>
      </c>
      <c r="S46" s="265" t="e">
        <f ca="1">SUMIF(Calculations!$I$6:$JL$6, FinStats!S$11, Calculations!$I88:$JL88)</f>
        <v>#NUM!</v>
      </c>
      <c r="T46" s="265" t="e">
        <f ca="1">SUMIF(Calculations!$I$6:$JL$6, FinStats!T$11, Calculations!$I88:$JL88)</f>
        <v>#NUM!</v>
      </c>
      <c r="U46" s="265" t="e">
        <f ca="1">SUMIF(Calculations!$I$6:$JL$6, FinStats!U$11, Calculations!$I88:$JL88)</f>
        <v>#NUM!</v>
      </c>
      <c r="V46" s="265" t="e">
        <f ca="1">SUMIF(Calculations!$I$6:$JL$6, FinStats!V$11, Calculations!$I88:$JL88)</f>
        <v>#NUM!</v>
      </c>
      <c r="W46" s="265" t="e">
        <f ca="1">SUMIF(Calculations!$I$6:$JL$6, FinStats!W$11, Calculations!$I88:$JL88)</f>
        <v>#NUM!</v>
      </c>
      <c r="X46" s="265" t="e">
        <f ca="1">SUMIF(Calculations!$I$6:$JL$6, FinStats!X$11, Calculations!$I88:$JL88)</f>
        <v>#NUM!</v>
      </c>
      <c r="Y46" s="265" t="e">
        <f ca="1">SUMIF(Calculations!$I$6:$JL$6, FinStats!Y$11, Calculations!$I88:$JL88)</f>
        <v>#NUM!</v>
      </c>
      <c r="Z46" s="265" t="e">
        <f ca="1">SUMIF(Calculations!$I$6:$JL$6, FinStats!Z$11, Calculations!$I88:$JL88)</f>
        <v>#NUM!</v>
      </c>
      <c r="AA46" s="265" t="e">
        <f ca="1">SUMIF(Calculations!$I$6:$JL$6, FinStats!AA$11, Calculations!$I88:$JL88)</f>
        <v>#NUM!</v>
      </c>
      <c r="AB46" s="265" t="e">
        <f ca="1">SUMIF(Calculations!$I$6:$JL$6, FinStats!AB$11, Calculations!$I88:$JL88)</f>
        <v>#NUM!</v>
      </c>
      <c r="AC46" s="265" t="e">
        <f ca="1">SUMIF(Calculations!$I$6:$JL$6, FinStats!AC$11, Calculations!$I88:$JL88)</f>
        <v>#NUM!</v>
      </c>
      <c r="AD46" s="265" t="e">
        <f ca="1">SUMIF(Calculations!$I$6:$JL$6, FinStats!AD$11, Calculations!$I88:$JL88)</f>
        <v>#NUM!</v>
      </c>
      <c r="AE46" s="265">
        <f>SUMIF(Calculations!$I$6:$JL$6, FinStats!AE$11, Calculations!$I88:$JL88)</f>
        <v>0</v>
      </c>
      <c r="AF46" s="231" t="s">
        <v>321</v>
      </c>
    </row>
    <row r="47" spans="1:273" ht="15" customHeight="1" x14ac:dyDescent="0.25">
      <c r="A47" s="92"/>
      <c r="B47" s="231"/>
      <c r="C47" s="92" t="s">
        <v>362</v>
      </c>
      <c r="E47" s="266" t="e">
        <f ca="1">XIRR(I47:AE47,$I$45:$AE$45, 10%)</f>
        <v>#NUM!</v>
      </c>
      <c r="F47" s="92" t="s">
        <v>1</v>
      </c>
      <c r="H47" s="252"/>
      <c r="I47" s="265" t="e">
        <f ca="1">SUMIF(Calculations!$I$6:$JL$6, FinStats!I$11, Calculations!$I89:$JL89)</f>
        <v>#NUM!</v>
      </c>
      <c r="J47" s="265" t="e">
        <f ca="1">SUMIF(Calculations!$I$6:$JL$6, FinStats!J$11, Calculations!$I89:$JL89)</f>
        <v>#NUM!</v>
      </c>
      <c r="K47" s="265" t="e">
        <f ca="1">SUMIF(Calculations!$I$6:$JL$6, FinStats!K$11, Calculations!$I89:$JL89)</f>
        <v>#NUM!</v>
      </c>
      <c r="L47" s="265" t="e">
        <f ca="1">SUMIF(Calculations!$I$6:$JL$6, FinStats!L$11, Calculations!$I89:$JL89)</f>
        <v>#NUM!</v>
      </c>
      <c r="M47" s="265" t="e">
        <f ca="1">SUMIF(Calculations!$I$6:$JL$6, FinStats!M$11, Calculations!$I89:$JL89)</f>
        <v>#NUM!</v>
      </c>
      <c r="N47" s="265" t="e">
        <f ca="1">SUMIF(Calculations!$I$6:$JL$6, FinStats!N$11, Calculations!$I89:$JL89)</f>
        <v>#NUM!</v>
      </c>
      <c r="O47" s="265" t="e">
        <f ca="1">SUMIF(Calculations!$I$6:$JL$6, FinStats!O$11, Calculations!$I89:$JL89)</f>
        <v>#NUM!</v>
      </c>
      <c r="P47" s="265" t="e">
        <f ca="1">SUMIF(Calculations!$I$6:$JL$6, FinStats!P$11, Calculations!$I89:$JL89)</f>
        <v>#NUM!</v>
      </c>
      <c r="Q47" s="265" t="e">
        <f ca="1">SUMIF(Calculations!$I$6:$JL$6, FinStats!Q$11, Calculations!$I89:$JL89)</f>
        <v>#NUM!</v>
      </c>
      <c r="R47" s="265" t="e">
        <f ca="1">SUMIF(Calculations!$I$6:$JL$6, FinStats!R$11, Calculations!$I89:$JL89)</f>
        <v>#NUM!</v>
      </c>
      <c r="S47" s="265" t="e">
        <f ca="1">SUMIF(Calculations!$I$6:$JL$6, FinStats!S$11, Calculations!$I89:$JL89)</f>
        <v>#NUM!</v>
      </c>
      <c r="T47" s="265" t="e">
        <f ca="1">SUMIF(Calculations!$I$6:$JL$6, FinStats!T$11, Calculations!$I89:$JL89)</f>
        <v>#NUM!</v>
      </c>
      <c r="U47" s="265" t="e">
        <f ca="1">SUMIF(Calculations!$I$6:$JL$6, FinStats!U$11, Calculations!$I89:$JL89)</f>
        <v>#NUM!</v>
      </c>
      <c r="V47" s="265" t="e">
        <f ca="1">SUMIF(Calculations!$I$6:$JL$6, FinStats!V$11, Calculations!$I89:$JL89)</f>
        <v>#NUM!</v>
      </c>
      <c r="W47" s="265" t="e">
        <f ca="1">SUMIF(Calculations!$I$6:$JL$6, FinStats!W$11, Calculations!$I89:$JL89)</f>
        <v>#NUM!</v>
      </c>
      <c r="X47" s="265" t="e">
        <f ca="1">SUMIF(Calculations!$I$6:$JL$6, FinStats!X$11, Calculations!$I89:$JL89)</f>
        <v>#NUM!</v>
      </c>
      <c r="Y47" s="265" t="e">
        <f ca="1">SUMIF(Calculations!$I$6:$JL$6, FinStats!Y$11, Calculations!$I89:$JL89)</f>
        <v>#NUM!</v>
      </c>
      <c r="Z47" s="265" t="e">
        <f ca="1">SUMIF(Calculations!$I$6:$JL$6, FinStats!Z$11, Calculations!$I89:$JL89)</f>
        <v>#NUM!</v>
      </c>
      <c r="AA47" s="265" t="e">
        <f ca="1">SUMIF(Calculations!$I$6:$JL$6, FinStats!AA$11, Calculations!$I89:$JL89)</f>
        <v>#NUM!</v>
      </c>
      <c r="AB47" s="265" t="e">
        <f ca="1">SUMIF(Calculations!$I$6:$JL$6, FinStats!AB$11, Calculations!$I89:$JL89)</f>
        <v>#NUM!</v>
      </c>
      <c r="AC47" s="265" t="e">
        <f ca="1">SUMIF(Calculations!$I$6:$JL$6, FinStats!AC$11, Calculations!$I89:$JL89)</f>
        <v>#NUM!</v>
      </c>
      <c r="AD47" s="265" t="e">
        <f ca="1">SUMIF(Calculations!$I$6:$JL$6, FinStats!AD$11, Calculations!$I89:$JL89)</f>
        <v>#NUM!</v>
      </c>
      <c r="AE47" s="265">
        <f>SUMIF(Calculations!$I$6:$JL$6, FinStats!AE$11, Calculations!$I89:$JL89)</f>
        <v>0</v>
      </c>
      <c r="AF47" s="231" t="s">
        <v>321</v>
      </c>
    </row>
    <row r="48" spans="1:273" ht="15" customHeight="1" x14ac:dyDescent="0.25">
      <c r="B48" s="246"/>
      <c r="D48" s="247"/>
      <c r="E48" s="247"/>
      <c r="F48" s="247"/>
      <c r="G48" s="247"/>
      <c r="H48" s="252"/>
      <c r="I48" s="264"/>
      <c r="J48" s="264"/>
      <c r="K48" s="264"/>
      <c r="L48" s="264"/>
      <c r="M48" s="264"/>
      <c r="N48" s="264"/>
      <c r="O48" s="264"/>
      <c r="P48" s="264"/>
      <c r="Q48" s="264"/>
      <c r="R48" s="264"/>
      <c r="S48" s="264"/>
      <c r="T48" s="264"/>
      <c r="U48" s="264"/>
      <c r="V48" s="264"/>
      <c r="W48" s="264"/>
      <c r="X48" s="264"/>
      <c r="Y48" s="264"/>
      <c r="Z48" s="264"/>
      <c r="AA48" s="264"/>
      <c r="AB48" s="264"/>
      <c r="AC48" s="264"/>
      <c r="AD48" s="264"/>
      <c r="AE48" s="231"/>
      <c r="AF48" s="231" t="s">
        <v>321</v>
      </c>
    </row>
    <row r="49" spans="1:273" x14ac:dyDescent="0.25">
      <c r="A49" s="92"/>
      <c r="B49" s="92"/>
      <c r="C49" s="92" t="s">
        <v>51</v>
      </c>
      <c r="AF49" s="231" t="s">
        <v>321</v>
      </c>
      <c r="JM49" s="92" t="s">
        <v>321</v>
      </c>
    </row>
    <row r="50" spans="1:273" x14ac:dyDescent="0.25">
      <c r="D50" s="92" t="str">
        <f>Calculations!D100</f>
        <v>Construction Costs</v>
      </c>
      <c r="G50" s="265"/>
      <c r="I50" s="265">
        <f>SUMIF(Calculations!$I$6:$JL$6, FinStats!I$11, Calculations!$I100:$JL100)</f>
        <v>0</v>
      </c>
      <c r="J50" s="265">
        <f>SUMIF(Calculations!$I$6:$JL$6, FinStats!J$11, Calculations!$I100:$JL100)</f>
        <v>0</v>
      </c>
      <c r="K50" s="265">
        <f>SUMIF(Calculations!$I$6:$JL$6, FinStats!K$11, Calculations!$I100:$JL100)</f>
        <v>0</v>
      </c>
      <c r="L50" s="265">
        <f>SUMIF(Calculations!$I$6:$JL$6, FinStats!L$11, Calculations!$I100:$JL100)</f>
        <v>0</v>
      </c>
      <c r="M50" s="265">
        <f>SUMIF(Calculations!$I$6:$JL$6, FinStats!M$11, Calculations!$I100:$JL100)</f>
        <v>0</v>
      </c>
      <c r="N50" s="265">
        <f>SUMIF(Calculations!$I$6:$JL$6, FinStats!N$11, Calculations!$I100:$JL100)</f>
        <v>0</v>
      </c>
      <c r="O50" s="265">
        <f>SUMIF(Calculations!$I$6:$JL$6, FinStats!O$11, Calculations!$I100:$JL100)</f>
        <v>0</v>
      </c>
      <c r="P50" s="265">
        <f>SUMIF(Calculations!$I$6:$JL$6, FinStats!P$11, Calculations!$I100:$JL100)</f>
        <v>0</v>
      </c>
      <c r="Q50" s="265">
        <f>SUMIF(Calculations!$I$6:$JL$6, FinStats!Q$11, Calculations!$I100:$JL100)</f>
        <v>0</v>
      </c>
      <c r="R50" s="265">
        <f>SUMIF(Calculations!$I$6:$JL$6, FinStats!R$11, Calculations!$I100:$JL100)</f>
        <v>0</v>
      </c>
      <c r="S50" s="265">
        <f>SUMIF(Calculations!$I$6:$JL$6, FinStats!S$11, Calculations!$I100:$JL100)</f>
        <v>0</v>
      </c>
      <c r="T50" s="265">
        <f>SUMIF(Calculations!$I$6:$JL$6, FinStats!T$11, Calculations!$I100:$JL100)</f>
        <v>0</v>
      </c>
      <c r="U50" s="265">
        <f>SUMIF(Calculations!$I$6:$JL$6, FinStats!U$11, Calculations!$I100:$JL100)</f>
        <v>0</v>
      </c>
      <c r="V50" s="265">
        <f>SUMIF(Calculations!$I$6:$JL$6, FinStats!V$11, Calculations!$I100:$JL100)</f>
        <v>0</v>
      </c>
      <c r="W50" s="265">
        <f>SUMIF(Calculations!$I$6:$JL$6, FinStats!W$11, Calculations!$I100:$JL100)</f>
        <v>0</v>
      </c>
      <c r="X50" s="265">
        <f>SUMIF(Calculations!$I$6:$JL$6, FinStats!X$11, Calculations!$I100:$JL100)</f>
        <v>0</v>
      </c>
      <c r="Y50" s="265">
        <f>SUMIF(Calculations!$I$6:$JL$6, FinStats!Y$11, Calculations!$I100:$JL100)</f>
        <v>0</v>
      </c>
      <c r="Z50" s="265">
        <f>SUMIF(Calculations!$I$6:$JL$6, FinStats!Z$11, Calculations!$I100:$JL100)</f>
        <v>0</v>
      </c>
      <c r="AA50" s="265">
        <f>SUMIF(Calculations!$I$6:$JL$6, FinStats!AA$11, Calculations!$I100:$JL100)</f>
        <v>0</v>
      </c>
      <c r="AB50" s="265">
        <f>SUMIF(Calculations!$I$6:$JL$6, FinStats!AB$11, Calculations!$I100:$JL100)</f>
        <v>0</v>
      </c>
      <c r="AC50" s="265">
        <f>SUMIF(Calculations!$I$6:$JL$6, FinStats!AC$11, Calculations!$I100:$JL100)</f>
        <v>0</v>
      </c>
      <c r="AD50" s="265">
        <f>SUMIF(Calculations!$I$6:$JL$6, FinStats!AD$11, Calculations!$I100:$JL100)</f>
        <v>0</v>
      </c>
      <c r="AE50" s="265">
        <f>SUMIF(Calculations!$I$6:$JL$6, FinStats!AE$11, Calculations!$I100:$JL100)</f>
        <v>0</v>
      </c>
      <c r="AF50" s="231" t="s">
        <v>321</v>
      </c>
      <c r="JM50" s="92" t="s">
        <v>321</v>
      </c>
    </row>
    <row r="51" spans="1:273" x14ac:dyDescent="0.25">
      <c r="D51" s="92" t="str">
        <f>Calculations!D101</f>
        <v>Interest During Construction</v>
      </c>
      <c r="E51" s="265"/>
      <c r="G51" s="265"/>
      <c r="I51" s="265">
        <f>SUMIF(Calculations!$I$6:$JL$6, FinStats!I$11, Calculations!$I101:$JL101)</f>
        <v>0</v>
      </c>
      <c r="J51" s="265">
        <f>SUMIF(Calculations!$I$6:$JL$6, FinStats!J$11, Calculations!$I101:$JL101)</f>
        <v>0</v>
      </c>
      <c r="K51" s="265">
        <f>SUMIF(Calculations!$I$6:$JL$6, FinStats!K$11, Calculations!$I101:$JL101)</f>
        <v>0</v>
      </c>
      <c r="L51" s="265">
        <f>SUMIF(Calculations!$I$6:$JL$6, FinStats!L$11, Calculations!$I101:$JL101)</f>
        <v>0</v>
      </c>
      <c r="M51" s="265">
        <f>SUMIF(Calculations!$I$6:$JL$6, FinStats!M$11, Calculations!$I101:$JL101)</f>
        <v>0</v>
      </c>
      <c r="N51" s="265">
        <f>SUMIF(Calculations!$I$6:$JL$6, FinStats!N$11, Calculations!$I101:$JL101)</f>
        <v>0</v>
      </c>
      <c r="O51" s="265">
        <f>SUMIF(Calculations!$I$6:$JL$6, FinStats!O$11, Calculations!$I101:$JL101)</f>
        <v>0</v>
      </c>
      <c r="P51" s="265">
        <f>SUMIF(Calculations!$I$6:$JL$6, FinStats!P$11, Calculations!$I101:$JL101)</f>
        <v>0</v>
      </c>
      <c r="Q51" s="265">
        <f>SUMIF(Calculations!$I$6:$JL$6, FinStats!Q$11, Calculations!$I101:$JL101)</f>
        <v>0</v>
      </c>
      <c r="R51" s="265">
        <f>SUMIF(Calculations!$I$6:$JL$6, FinStats!R$11, Calculations!$I101:$JL101)</f>
        <v>0</v>
      </c>
      <c r="S51" s="265">
        <f>SUMIF(Calculations!$I$6:$JL$6, FinStats!S$11, Calculations!$I101:$JL101)</f>
        <v>0</v>
      </c>
      <c r="T51" s="265">
        <f>SUMIF(Calculations!$I$6:$JL$6, FinStats!T$11, Calculations!$I101:$JL101)</f>
        <v>0</v>
      </c>
      <c r="U51" s="265">
        <f>SUMIF(Calculations!$I$6:$JL$6, FinStats!U$11, Calculations!$I101:$JL101)</f>
        <v>0</v>
      </c>
      <c r="V51" s="265">
        <f>SUMIF(Calculations!$I$6:$JL$6, FinStats!V$11, Calculations!$I101:$JL101)</f>
        <v>0</v>
      </c>
      <c r="W51" s="265">
        <f>SUMIF(Calculations!$I$6:$JL$6, FinStats!W$11, Calculations!$I101:$JL101)</f>
        <v>0</v>
      </c>
      <c r="X51" s="265">
        <f>SUMIF(Calculations!$I$6:$JL$6, FinStats!X$11, Calculations!$I101:$JL101)</f>
        <v>0</v>
      </c>
      <c r="Y51" s="265">
        <f>SUMIF(Calculations!$I$6:$JL$6, FinStats!Y$11, Calculations!$I101:$JL101)</f>
        <v>0</v>
      </c>
      <c r="Z51" s="265">
        <f>SUMIF(Calculations!$I$6:$JL$6, FinStats!Z$11, Calculations!$I101:$JL101)</f>
        <v>0</v>
      </c>
      <c r="AA51" s="265">
        <f>SUMIF(Calculations!$I$6:$JL$6, FinStats!AA$11, Calculations!$I101:$JL101)</f>
        <v>0</v>
      </c>
      <c r="AB51" s="265">
        <f>SUMIF(Calculations!$I$6:$JL$6, FinStats!AB$11, Calculations!$I101:$JL101)</f>
        <v>0</v>
      </c>
      <c r="AC51" s="265">
        <f>SUMIF(Calculations!$I$6:$JL$6, FinStats!AC$11, Calculations!$I101:$JL101)</f>
        <v>0</v>
      </c>
      <c r="AD51" s="265">
        <f>SUMIF(Calculations!$I$6:$JL$6, FinStats!AD$11, Calculations!$I101:$JL101)</f>
        <v>0</v>
      </c>
      <c r="AE51" s="265">
        <f>SUMIF(Calculations!$I$6:$JL$6, FinStats!AE$11, Calculations!$I101:$JL101)</f>
        <v>0</v>
      </c>
      <c r="AF51" s="231" t="s">
        <v>321</v>
      </c>
      <c r="JM51" s="92" t="s">
        <v>321</v>
      </c>
    </row>
    <row r="52" spans="1:273" x14ac:dyDescent="0.25">
      <c r="D52" s="92" t="str">
        <f>Calculations!D102</f>
        <v>Upfront Bank Fee</v>
      </c>
      <c r="F52" s="248"/>
      <c r="G52" s="265"/>
      <c r="I52" s="265">
        <f>SUMIF(Calculations!$I$6:$JL$6, FinStats!I$11, Calculations!$I102:$JL102)</f>
        <v>0</v>
      </c>
      <c r="J52" s="265">
        <f>SUMIF(Calculations!$I$6:$JL$6, FinStats!J$11, Calculations!$I102:$JL102)</f>
        <v>0</v>
      </c>
      <c r="K52" s="265">
        <f>SUMIF(Calculations!$I$6:$JL$6, FinStats!K$11, Calculations!$I102:$JL102)</f>
        <v>0</v>
      </c>
      <c r="L52" s="265">
        <f>SUMIF(Calculations!$I$6:$JL$6, FinStats!L$11, Calculations!$I102:$JL102)</f>
        <v>0</v>
      </c>
      <c r="M52" s="265">
        <f>SUMIF(Calculations!$I$6:$JL$6, FinStats!M$11, Calculations!$I102:$JL102)</f>
        <v>0</v>
      </c>
      <c r="N52" s="265">
        <f>SUMIF(Calculations!$I$6:$JL$6, FinStats!N$11, Calculations!$I102:$JL102)</f>
        <v>0</v>
      </c>
      <c r="O52" s="265">
        <f>SUMIF(Calculations!$I$6:$JL$6, FinStats!O$11, Calculations!$I102:$JL102)</f>
        <v>0</v>
      </c>
      <c r="P52" s="265">
        <f>SUMIF(Calculations!$I$6:$JL$6, FinStats!P$11, Calculations!$I102:$JL102)</f>
        <v>0</v>
      </c>
      <c r="Q52" s="265">
        <f>SUMIF(Calculations!$I$6:$JL$6, FinStats!Q$11, Calculations!$I102:$JL102)</f>
        <v>0</v>
      </c>
      <c r="R52" s="265">
        <f>SUMIF(Calculations!$I$6:$JL$6, FinStats!R$11, Calculations!$I102:$JL102)</f>
        <v>0</v>
      </c>
      <c r="S52" s="265">
        <f>SUMIF(Calculations!$I$6:$JL$6, FinStats!S$11, Calculations!$I102:$JL102)</f>
        <v>0</v>
      </c>
      <c r="T52" s="265">
        <f>SUMIF(Calculations!$I$6:$JL$6, FinStats!T$11, Calculations!$I102:$JL102)</f>
        <v>0</v>
      </c>
      <c r="U52" s="265">
        <f>SUMIF(Calculations!$I$6:$JL$6, FinStats!U$11, Calculations!$I102:$JL102)</f>
        <v>0</v>
      </c>
      <c r="V52" s="265">
        <f>SUMIF(Calculations!$I$6:$JL$6, FinStats!V$11, Calculations!$I102:$JL102)</f>
        <v>0</v>
      </c>
      <c r="W52" s="265">
        <f>SUMIF(Calculations!$I$6:$JL$6, FinStats!W$11, Calculations!$I102:$JL102)</f>
        <v>0</v>
      </c>
      <c r="X52" s="265">
        <f>SUMIF(Calculations!$I$6:$JL$6, FinStats!X$11, Calculations!$I102:$JL102)</f>
        <v>0</v>
      </c>
      <c r="Y52" s="265">
        <f>SUMIF(Calculations!$I$6:$JL$6, FinStats!Y$11, Calculations!$I102:$JL102)</f>
        <v>0</v>
      </c>
      <c r="Z52" s="265">
        <f>SUMIF(Calculations!$I$6:$JL$6, FinStats!Z$11, Calculations!$I102:$JL102)</f>
        <v>0</v>
      </c>
      <c r="AA52" s="265">
        <f>SUMIF(Calculations!$I$6:$JL$6, FinStats!AA$11, Calculations!$I102:$JL102)</f>
        <v>0</v>
      </c>
      <c r="AB52" s="265">
        <f>SUMIF(Calculations!$I$6:$JL$6, FinStats!AB$11, Calculations!$I102:$JL102)</f>
        <v>0</v>
      </c>
      <c r="AC52" s="265">
        <f>SUMIF(Calculations!$I$6:$JL$6, FinStats!AC$11, Calculations!$I102:$JL102)</f>
        <v>0</v>
      </c>
      <c r="AD52" s="265">
        <f>SUMIF(Calculations!$I$6:$JL$6, FinStats!AD$11, Calculations!$I102:$JL102)</f>
        <v>0</v>
      </c>
      <c r="AE52" s="265">
        <f>SUMIF(Calculations!$I$6:$JL$6, FinStats!AE$11, Calculations!$I102:$JL102)</f>
        <v>0</v>
      </c>
      <c r="AF52" s="231" t="s">
        <v>321</v>
      </c>
      <c r="JM52" s="92" t="s">
        <v>321</v>
      </c>
    </row>
    <row r="53" spans="1:273" x14ac:dyDescent="0.25">
      <c r="D53" s="92" t="str">
        <f>Calculations!C103</f>
        <v>Capitalised Costs</v>
      </c>
      <c r="G53" s="265"/>
      <c r="I53" s="265">
        <f>SUMIF(Calculations!$I$6:$JL$6, FinStats!I$11, Calculations!$I103:$JL103)</f>
        <v>0</v>
      </c>
      <c r="J53" s="265">
        <f>SUMIF(Calculations!$I$6:$JL$6, FinStats!J$11, Calculations!$I103:$JL103)</f>
        <v>0</v>
      </c>
      <c r="K53" s="265">
        <f>SUMIF(Calculations!$I$6:$JL$6, FinStats!K$11, Calculations!$I103:$JL103)</f>
        <v>0</v>
      </c>
      <c r="L53" s="265">
        <f>SUMIF(Calculations!$I$6:$JL$6, FinStats!L$11, Calculations!$I103:$JL103)</f>
        <v>0</v>
      </c>
      <c r="M53" s="265">
        <f>SUMIF(Calculations!$I$6:$JL$6, FinStats!M$11, Calculations!$I103:$JL103)</f>
        <v>0</v>
      </c>
      <c r="N53" s="265">
        <f>SUMIF(Calculations!$I$6:$JL$6, FinStats!N$11, Calculations!$I103:$JL103)</f>
        <v>0</v>
      </c>
      <c r="O53" s="265">
        <f>SUMIF(Calculations!$I$6:$JL$6, FinStats!O$11, Calculations!$I103:$JL103)</f>
        <v>0</v>
      </c>
      <c r="P53" s="265">
        <f>SUMIF(Calculations!$I$6:$JL$6, FinStats!P$11, Calculations!$I103:$JL103)</f>
        <v>0</v>
      </c>
      <c r="Q53" s="265">
        <f>SUMIF(Calculations!$I$6:$JL$6, FinStats!Q$11, Calculations!$I103:$JL103)</f>
        <v>0</v>
      </c>
      <c r="R53" s="265">
        <f>SUMIF(Calculations!$I$6:$JL$6, FinStats!R$11, Calculations!$I103:$JL103)</f>
        <v>0</v>
      </c>
      <c r="S53" s="265">
        <f>SUMIF(Calculations!$I$6:$JL$6, FinStats!S$11, Calculations!$I103:$JL103)</f>
        <v>0</v>
      </c>
      <c r="T53" s="265">
        <f>SUMIF(Calculations!$I$6:$JL$6, FinStats!T$11, Calculations!$I103:$JL103)</f>
        <v>0</v>
      </c>
      <c r="U53" s="265">
        <f>SUMIF(Calculations!$I$6:$JL$6, FinStats!U$11, Calculations!$I103:$JL103)</f>
        <v>0</v>
      </c>
      <c r="V53" s="265">
        <f>SUMIF(Calculations!$I$6:$JL$6, FinStats!V$11, Calculations!$I103:$JL103)</f>
        <v>0</v>
      </c>
      <c r="W53" s="265">
        <f>SUMIF(Calculations!$I$6:$JL$6, FinStats!W$11, Calculations!$I103:$JL103)</f>
        <v>0</v>
      </c>
      <c r="X53" s="265">
        <f>SUMIF(Calculations!$I$6:$JL$6, FinStats!X$11, Calculations!$I103:$JL103)</f>
        <v>0</v>
      </c>
      <c r="Y53" s="265">
        <f>SUMIF(Calculations!$I$6:$JL$6, FinStats!Y$11, Calculations!$I103:$JL103)</f>
        <v>0</v>
      </c>
      <c r="Z53" s="265">
        <f>SUMIF(Calculations!$I$6:$JL$6, FinStats!Z$11, Calculations!$I103:$JL103)</f>
        <v>0</v>
      </c>
      <c r="AA53" s="265">
        <f>SUMIF(Calculations!$I$6:$JL$6, FinStats!AA$11, Calculations!$I103:$JL103)</f>
        <v>0</v>
      </c>
      <c r="AB53" s="265">
        <f>SUMIF(Calculations!$I$6:$JL$6, FinStats!AB$11, Calculations!$I103:$JL103)</f>
        <v>0</v>
      </c>
      <c r="AC53" s="265">
        <f>SUMIF(Calculations!$I$6:$JL$6, FinStats!AC$11, Calculations!$I103:$JL103)</f>
        <v>0</v>
      </c>
      <c r="AD53" s="265">
        <f>SUMIF(Calculations!$I$6:$JL$6, FinStats!AD$11, Calculations!$I103:$JL103)</f>
        <v>0</v>
      </c>
      <c r="AE53" s="265">
        <f>SUMIF(Calculations!$I$6:$JL$6, FinStats!AE$11, Calculations!$I103:$JL103)</f>
        <v>0</v>
      </c>
      <c r="AF53" s="231" t="s">
        <v>321</v>
      </c>
      <c r="JM53" s="92" t="s">
        <v>321</v>
      </c>
    </row>
    <row r="54" spans="1:273" x14ac:dyDescent="0.25">
      <c r="C54" s="92" t="s">
        <v>21</v>
      </c>
      <c r="I54" s="265"/>
      <c r="J54" s="265"/>
      <c r="K54" s="265"/>
      <c r="L54" s="265"/>
      <c r="M54" s="265"/>
      <c r="N54" s="265"/>
      <c r="O54" s="265"/>
      <c r="P54" s="265"/>
      <c r="Q54" s="265"/>
      <c r="R54" s="265"/>
      <c r="S54" s="265"/>
      <c r="T54" s="265"/>
      <c r="U54" s="265"/>
      <c r="V54" s="265"/>
      <c r="W54" s="265"/>
      <c r="X54" s="265"/>
      <c r="Y54" s="265"/>
      <c r="Z54" s="265"/>
      <c r="AA54" s="265"/>
      <c r="AB54" s="265"/>
      <c r="AC54" s="265"/>
      <c r="AD54" s="265"/>
      <c r="AF54" s="231" t="s">
        <v>321</v>
      </c>
      <c r="JM54" s="92" t="s">
        <v>321</v>
      </c>
    </row>
    <row r="55" spans="1:273" x14ac:dyDescent="0.25">
      <c r="D55" s="92" t="s">
        <v>38</v>
      </c>
      <c r="I55" s="265" t="e">
        <f>SUMIF(Calculations!$I$6:$JL$6, FinStats!I$11, Calculations!$I121:$JL121)</f>
        <v>#NUM!</v>
      </c>
      <c r="J55" s="265" t="e">
        <f>SUMIF(Calculations!$I$6:$JL$6, FinStats!J$11, Calculations!$I121:$JL121)</f>
        <v>#NUM!</v>
      </c>
      <c r="K55" s="265" t="e">
        <f>SUMIF(Calculations!$I$6:$JL$6, FinStats!K$11, Calculations!$I121:$JL121)</f>
        <v>#NUM!</v>
      </c>
      <c r="L55" s="265" t="e">
        <f>SUMIF(Calculations!$I$6:$JL$6, FinStats!L$11, Calculations!$I121:$JL121)</f>
        <v>#NUM!</v>
      </c>
      <c r="M55" s="265" t="e">
        <f>SUMIF(Calculations!$I$6:$JL$6, FinStats!M$11, Calculations!$I121:$JL121)</f>
        <v>#NUM!</v>
      </c>
      <c r="N55" s="265" t="e">
        <f>SUMIF(Calculations!$I$6:$JL$6, FinStats!N$11, Calculations!$I121:$JL121)</f>
        <v>#NUM!</v>
      </c>
      <c r="O55" s="265" t="e">
        <f>SUMIF(Calculations!$I$6:$JL$6, FinStats!O$11, Calculations!$I121:$JL121)</f>
        <v>#NUM!</v>
      </c>
      <c r="P55" s="265" t="e">
        <f>SUMIF(Calculations!$I$6:$JL$6, FinStats!P$11, Calculations!$I121:$JL121)</f>
        <v>#NUM!</v>
      </c>
      <c r="Q55" s="265" t="e">
        <f>SUMIF(Calculations!$I$6:$JL$6, FinStats!Q$11, Calculations!$I121:$JL121)</f>
        <v>#NUM!</v>
      </c>
      <c r="R55" s="265" t="e">
        <f>SUMIF(Calculations!$I$6:$JL$6, FinStats!R$11, Calculations!$I121:$JL121)</f>
        <v>#NUM!</v>
      </c>
      <c r="S55" s="265" t="e">
        <f>SUMIF(Calculations!$I$6:$JL$6, FinStats!S$11, Calculations!$I121:$JL121)</f>
        <v>#NUM!</v>
      </c>
      <c r="T55" s="265" t="e">
        <f>SUMIF(Calculations!$I$6:$JL$6, FinStats!T$11, Calculations!$I121:$JL121)</f>
        <v>#NUM!</v>
      </c>
      <c r="U55" s="265" t="e">
        <f>SUMIF(Calculations!$I$6:$JL$6, FinStats!U$11, Calculations!$I121:$JL121)</f>
        <v>#NUM!</v>
      </c>
      <c r="V55" s="265" t="e">
        <f>SUMIF(Calculations!$I$6:$JL$6, FinStats!V$11, Calculations!$I121:$JL121)</f>
        <v>#NUM!</v>
      </c>
      <c r="W55" s="265" t="e">
        <f>SUMIF(Calculations!$I$6:$JL$6, FinStats!W$11, Calculations!$I121:$JL121)</f>
        <v>#NUM!</v>
      </c>
      <c r="X55" s="265" t="e">
        <f>SUMIF(Calculations!$I$6:$JL$6, FinStats!X$11, Calculations!$I121:$JL121)</f>
        <v>#NUM!</v>
      </c>
      <c r="Y55" s="265" t="e">
        <f>SUMIF(Calculations!$I$6:$JL$6, FinStats!Y$11, Calculations!$I121:$JL121)</f>
        <v>#NUM!</v>
      </c>
      <c r="Z55" s="265" t="e">
        <f>SUMIF(Calculations!$I$6:$JL$6, FinStats!Z$11, Calculations!$I121:$JL121)</f>
        <v>#NUM!</v>
      </c>
      <c r="AA55" s="265" t="e">
        <f>SUMIF(Calculations!$I$6:$JL$6, FinStats!AA$11, Calculations!$I121:$JL121)</f>
        <v>#NUM!</v>
      </c>
      <c r="AB55" s="265" t="e">
        <f>SUMIF(Calculations!$I$6:$JL$6, FinStats!AB$11, Calculations!$I121:$JL121)</f>
        <v>#NUM!</v>
      </c>
      <c r="AC55" s="265" t="e">
        <f>SUMIF(Calculations!$I$6:$JL$6, FinStats!AC$11, Calculations!$I121:$JL121)</f>
        <v>#NUM!</v>
      </c>
      <c r="AD55" s="265" t="e">
        <f>SUMIF(Calculations!$I$6:$JL$6, FinStats!AD$11, Calculations!$I121:$JL121)</f>
        <v>#NUM!</v>
      </c>
      <c r="AE55" s="265">
        <f>SUMIF(Calculations!$I$6:$JL$6, FinStats!AE$11, Calculations!$I121:$JL121)</f>
        <v>0</v>
      </c>
      <c r="AF55" s="231" t="s">
        <v>321</v>
      </c>
      <c r="JM55" s="92" t="s">
        <v>321</v>
      </c>
    </row>
    <row r="56" spans="1:273" x14ac:dyDescent="0.25">
      <c r="D56" s="92" t="s">
        <v>46</v>
      </c>
      <c r="I56" s="265" t="e">
        <f>SUMIF(Calculations!$I$6:$JL$6, FinStats!I$11, Calculations!$I122:$JL122)</f>
        <v>#NUM!</v>
      </c>
      <c r="J56" s="265" t="e">
        <f>SUMIF(Calculations!$I$6:$JL$6, FinStats!J$11, Calculations!$I122:$JL122)</f>
        <v>#NUM!</v>
      </c>
      <c r="K56" s="265" t="e">
        <f>SUMIF(Calculations!$I$6:$JL$6, FinStats!K$11, Calculations!$I122:$JL122)</f>
        <v>#NUM!</v>
      </c>
      <c r="L56" s="265" t="e">
        <f>SUMIF(Calculations!$I$6:$JL$6, FinStats!L$11, Calculations!$I122:$JL122)</f>
        <v>#NUM!</v>
      </c>
      <c r="M56" s="265" t="e">
        <f>SUMIF(Calculations!$I$6:$JL$6, FinStats!M$11, Calculations!$I122:$JL122)</f>
        <v>#NUM!</v>
      </c>
      <c r="N56" s="265" t="e">
        <f>SUMIF(Calculations!$I$6:$JL$6, FinStats!N$11, Calculations!$I122:$JL122)</f>
        <v>#NUM!</v>
      </c>
      <c r="O56" s="265" t="e">
        <f>SUMIF(Calculations!$I$6:$JL$6, FinStats!O$11, Calculations!$I122:$JL122)</f>
        <v>#NUM!</v>
      </c>
      <c r="P56" s="265" t="e">
        <f>SUMIF(Calculations!$I$6:$JL$6, FinStats!P$11, Calculations!$I122:$JL122)</f>
        <v>#NUM!</v>
      </c>
      <c r="Q56" s="265" t="e">
        <f>SUMIF(Calculations!$I$6:$JL$6, FinStats!Q$11, Calculations!$I122:$JL122)</f>
        <v>#NUM!</v>
      </c>
      <c r="R56" s="265" t="e">
        <f>SUMIF(Calculations!$I$6:$JL$6, FinStats!R$11, Calculations!$I122:$JL122)</f>
        <v>#NUM!</v>
      </c>
      <c r="S56" s="265" t="e">
        <f>SUMIF(Calculations!$I$6:$JL$6, FinStats!S$11, Calculations!$I122:$JL122)</f>
        <v>#NUM!</v>
      </c>
      <c r="T56" s="265" t="e">
        <f>SUMIF(Calculations!$I$6:$JL$6, FinStats!T$11, Calculations!$I122:$JL122)</f>
        <v>#NUM!</v>
      </c>
      <c r="U56" s="265" t="e">
        <f>SUMIF(Calculations!$I$6:$JL$6, FinStats!U$11, Calculations!$I122:$JL122)</f>
        <v>#NUM!</v>
      </c>
      <c r="V56" s="265" t="e">
        <f>SUMIF(Calculations!$I$6:$JL$6, FinStats!V$11, Calculations!$I122:$JL122)</f>
        <v>#NUM!</v>
      </c>
      <c r="W56" s="265" t="e">
        <f>SUMIF(Calculations!$I$6:$JL$6, FinStats!W$11, Calculations!$I122:$JL122)</f>
        <v>#NUM!</v>
      </c>
      <c r="X56" s="265" t="e">
        <f>SUMIF(Calculations!$I$6:$JL$6, FinStats!X$11, Calculations!$I122:$JL122)</f>
        <v>#NUM!</v>
      </c>
      <c r="Y56" s="265" t="e">
        <f>SUMIF(Calculations!$I$6:$JL$6, FinStats!Y$11, Calculations!$I122:$JL122)</f>
        <v>#NUM!</v>
      </c>
      <c r="Z56" s="265" t="e">
        <f>SUMIF(Calculations!$I$6:$JL$6, FinStats!Z$11, Calculations!$I122:$JL122)</f>
        <v>#NUM!</v>
      </c>
      <c r="AA56" s="265" t="e">
        <f>SUMIF(Calculations!$I$6:$JL$6, FinStats!AA$11, Calculations!$I122:$JL122)</f>
        <v>#NUM!</v>
      </c>
      <c r="AB56" s="265" t="e">
        <f>SUMIF(Calculations!$I$6:$JL$6, FinStats!AB$11, Calculations!$I122:$JL122)</f>
        <v>#NUM!</v>
      </c>
      <c r="AC56" s="265" t="e">
        <f>SUMIF(Calculations!$I$6:$JL$6, FinStats!AC$11, Calculations!$I122:$JL122)</f>
        <v>#NUM!</v>
      </c>
      <c r="AD56" s="265" t="e">
        <f>SUMIF(Calculations!$I$6:$JL$6, FinStats!AD$11, Calculations!$I122:$JL122)</f>
        <v>#NUM!</v>
      </c>
      <c r="AE56" s="265">
        <f>SUMIF(Calculations!$I$6:$JL$6, FinStats!AE$11, Calculations!$I122:$JL122)</f>
        <v>0</v>
      </c>
      <c r="AF56" s="231" t="s">
        <v>321</v>
      </c>
      <c r="JM56" s="92" t="s">
        <v>321</v>
      </c>
    </row>
    <row r="57" spans="1:273" x14ac:dyDescent="0.25">
      <c r="D57" s="92" t="s">
        <v>35</v>
      </c>
      <c r="H57" s="231"/>
      <c r="I57" s="265" t="e">
        <f>SUMIF(Calculations!$I$6:$JL$6, FinStats!I$11, Calculations!$I123:$JL123)</f>
        <v>#NUM!</v>
      </c>
      <c r="J57" s="265" t="e">
        <f>SUMIF(Calculations!$I$6:$JL$6, FinStats!J$11, Calculations!$I123:$JL123)</f>
        <v>#NUM!</v>
      </c>
      <c r="K57" s="265" t="e">
        <f>SUMIF(Calculations!$I$6:$JL$6, FinStats!K$11, Calculations!$I123:$JL123)</f>
        <v>#NUM!</v>
      </c>
      <c r="L57" s="265" t="e">
        <f>SUMIF(Calculations!$I$6:$JL$6, FinStats!L$11, Calculations!$I123:$JL123)</f>
        <v>#NUM!</v>
      </c>
      <c r="M57" s="265" t="e">
        <f>SUMIF(Calculations!$I$6:$JL$6, FinStats!M$11, Calculations!$I123:$JL123)</f>
        <v>#NUM!</v>
      </c>
      <c r="N57" s="265" t="e">
        <f>SUMIF(Calculations!$I$6:$JL$6, FinStats!N$11, Calculations!$I123:$JL123)</f>
        <v>#NUM!</v>
      </c>
      <c r="O57" s="265" t="e">
        <f>SUMIF(Calculations!$I$6:$JL$6, FinStats!O$11, Calculations!$I123:$JL123)</f>
        <v>#NUM!</v>
      </c>
      <c r="P57" s="265" t="e">
        <f>SUMIF(Calculations!$I$6:$JL$6, FinStats!P$11, Calculations!$I123:$JL123)</f>
        <v>#NUM!</v>
      </c>
      <c r="Q57" s="265" t="e">
        <f>SUMIF(Calculations!$I$6:$JL$6, FinStats!Q$11, Calculations!$I123:$JL123)</f>
        <v>#NUM!</v>
      </c>
      <c r="R57" s="265" t="e">
        <f>SUMIF(Calculations!$I$6:$JL$6, FinStats!R$11, Calculations!$I123:$JL123)</f>
        <v>#NUM!</v>
      </c>
      <c r="S57" s="265" t="e">
        <f>SUMIF(Calculations!$I$6:$JL$6, FinStats!S$11, Calculations!$I123:$JL123)</f>
        <v>#NUM!</v>
      </c>
      <c r="T57" s="265" t="e">
        <f>SUMIF(Calculations!$I$6:$JL$6, FinStats!T$11, Calculations!$I123:$JL123)</f>
        <v>#NUM!</v>
      </c>
      <c r="U57" s="265" t="e">
        <f>SUMIF(Calculations!$I$6:$JL$6, FinStats!U$11, Calculations!$I123:$JL123)</f>
        <v>#NUM!</v>
      </c>
      <c r="V57" s="265" t="e">
        <f>SUMIF(Calculations!$I$6:$JL$6, FinStats!V$11, Calculations!$I123:$JL123)</f>
        <v>#NUM!</v>
      </c>
      <c r="W57" s="265" t="e">
        <f>SUMIF(Calculations!$I$6:$JL$6, FinStats!W$11, Calculations!$I123:$JL123)</f>
        <v>#NUM!</v>
      </c>
      <c r="X57" s="265" t="e">
        <f>SUMIF(Calculations!$I$6:$JL$6, FinStats!X$11, Calculations!$I123:$JL123)</f>
        <v>#NUM!</v>
      </c>
      <c r="Y57" s="265" t="e">
        <f>SUMIF(Calculations!$I$6:$JL$6, FinStats!Y$11, Calculations!$I123:$JL123)</f>
        <v>#NUM!</v>
      </c>
      <c r="Z57" s="265" t="e">
        <f>SUMIF(Calculations!$I$6:$JL$6, FinStats!Z$11, Calculations!$I123:$JL123)</f>
        <v>#NUM!</v>
      </c>
      <c r="AA57" s="265" t="e">
        <f>SUMIF(Calculations!$I$6:$JL$6, FinStats!AA$11, Calculations!$I123:$JL123)</f>
        <v>#NUM!</v>
      </c>
      <c r="AB57" s="265" t="e">
        <f>SUMIF(Calculations!$I$6:$JL$6, FinStats!AB$11, Calculations!$I123:$JL123)</f>
        <v>#NUM!</v>
      </c>
      <c r="AC57" s="265" t="e">
        <f>SUMIF(Calculations!$I$6:$JL$6, FinStats!AC$11, Calculations!$I123:$JL123)</f>
        <v>#NUM!</v>
      </c>
      <c r="AD57" s="265" t="e">
        <f>SUMIF(Calculations!$I$6:$JL$6, FinStats!AD$11, Calculations!$I123:$JL123)</f>
        <v>#NUM!</v>
      </c>
      <c r="AE57" s="265">
        <f>SUMIF(Calculations!$I$6:$JL$6, FinStats!AE$11, Calculations!$I123:$JL123)</f>
        <v>0</v>
      </c>
      <c r="AF57" s="231" t="s">
        <v>321</v>
      </c>
      <c r="JM57" s="92" t="s">
        <v>321</v>
      </c>
    </row>
    <row r="58" spans="1:273" x14ac:dyDescent="0.25">
      <c r="D58" s="92" t="s">
        <v>364</v>
      </c>
      <c r="H58" s="231"/>
      <c r="I58" s="268">
        <f ca="1">SUMIF(Calculations!$I$6:$JL$6, FinStats!I$11, Calculations!$I76:$JL76)/2</f>
        <v>0</v>
      </c>
      <c r="J58" s="268">
        <f ca="1">SUMIF(Calculations!$I$6:$JL$6, FinStats!J$11, Calculations!$I76:$JL76)/2</f>
        <v>0</v>
      </c>
      <c r="K58" s="268">
        <f ca="1">SUMIF(Calculations!$I$6:$JL$6, FinStats!K$11, Calculations!$I76:$JL76)/2</f>
        <v>0</v>
      </c>
      <c r="L58" s="268">
        <f ca="1">SUMIF(Calculations!$I$6:$JL$6, FinStats!L$11, Calculations!$I76:$JL76)/2</f>
        <v>0</v>
      </c>
      <c r="M58" s="268">
        <f ca="1">SUMIF(Calculations!$I$6:$JL$6, FinStats!M$11, Calculations!$I76:$JL76)/2</f>
        <v>0</v>
      </c>
      <c r="N58" s="268">
        <f ca="1">SUMIF(Calculations!$I$6:$JL$6, FinStats!N$11, Calculations!$I76:$JL76)/2</f>
        <v>0</v>
      </c>
      <c r="O58" s="268">
        <f ca="1">SUMIF(Calculations!$I$6:$JL$6, FinStats!O$11, Calculations!$I76:$JL76)/2</f>
        <v>0</v>
      </c>
      <c r="P58" s="268">
        <f ca="1">SUMIF(Calculations!$I$6:$JL$6, FinStats!P$11, Calculations!$I76:$JL76)/2</f>
        <v>0</v>
      </c>
      <c r="Q58" s="268">
        <f ca="1">SUMIF(Calculations!$I$6:$JL$6, FinStats!Q$11, Calculations!$I76:$JL76)/2</f>
        <v>0</v>
      </c>
      <c r="R58" s="268">
        <f ca="1">SUMIF(Calculations!$I$6:$JL$6, FinStats!R$11, Calculations!$I76:$JL76)/2</f>
        <v>0</v>
      </c>
      <c r="S58" s="268">
        <f ca="1">SUMIF(Calculations!$I$6:$JL$6, FinStats!S$11, Calculations!$I76:$JL76)/2</f>
        <v>0</v>
      </c>
      <c r="T58" s="268">
        <f ca="1">SUMIF(Calculations!$I$6:$JL$6, FinStats!T$11, Calculations!$I76:$JL76)/2</f>
        <v>0</v>
      </c>
      <c r="U58" s="268">
        <f ca="1">SUMIF(Calculations!$I$6:$JL$6, FinStats!U$11, Calculations!$I76:$JL76)/2</f>
        <v>0</v>
      </c>
      <c r="V58" s="268">
        <f ca="1">SUMIF(Calculations!$I$6:$JL$6, FinStats!V$11, Calculations!$I76:$JL76)/2</f>
        <v>0</v>
      </c>
      <c r="W58" s="268">
        <f ca="1">SUMIF(Calculations!$I$6:$JL$6, FinStats!W$11, Calculations!$I76:$JL76)/2</f>
        <v>0</v>
      </c>
      <c r="X58" s="268">
        <f ca="1">SUMIF(Calculations!$I$6:$JL$6, FinStats!X$11, Calculations!$I76:$JL76)/2</f>
        <v>0</v>
      </c>
      <c r="Y58" s="268">
        <f ca="1">SUMIF(Calculations!$I$6:$JL$6, FinStats!Y$11, Calculations!$I76:$JL76)/2</f>
        <v>0</v>
      </c>
      <c r="Z58" s="268">
        <f ca="1">SUMIF(Calculations!$I$6:$JL$6, FinStats!Z$11, Calculations!$I76:$JL76)/2</f>
        <v>0</v>
      </c>
      <c r="AA58" s="268">
        <f ca="1">SUMIF(Calculations!$I$6:$JL$6, FinStats!AA$11, Calculations!$I76:$JL76)/2</f>
        <v>0</v>
      </c>
      <c r="AB58" s="268">
        <f ca="1">SUMIF(Calculations!$I$6:$JL$6, FinStats!AB$11, Calculations!$I76:$JL76)/2</f>
        <v>0</v>
      </c>
      <c r="AC58" s="268">
        <f ca="1">SUMIF(Calculations!$I$6:$JL$6, FinStats!AC$11, Calculations!$I76:$JL76)/2</f>
        <v>0</v>
      </c>
      <c r="AD58" s="268">
        <f ca="1">SUMIF(Calculations!$I$6:$JL$6, FinStats!AD$11, Calculations!$I76:$JL76)/2</f>
        <v>0</v>
      </c>
      <c r="AE58" s="268">
        <f>SUMIF(Calculations!$I$6:$JL$6, FinStats!AE$11, Calculations!$I76:$JL76)/2</f>
        <v>0</v>
      </c>
      <c r="AF58" s="231" t="s">
        <v>321</v>
      </c>
    </row>
    <row r="59" spans="1:273" x14ac:dyDescent="0.25">
      <c r="C59" s="92" t="s">
        <v>26</v>
      </c>
      <c r="I59" s="265"/>
      <c r="J59" s="265"/>
      <c r="K59" s="265"/>
      <c r="L59" s="265"/>
      <c r="M59" s="265"/>
      <c r="N59" s="265"/>
      <c r="O59" s="265"/>
      <c r="P59" s="265"/>
      <c r="Q59" s="265"/>
      <c r="R59" s="265"/>
      <c r="S59" s="265"/>
      <c r="T59" s="265"/>
      <c r="U59" s="265"/>
      <c r="V59" s="265"/>
      <c r="Y59" s="265"/>
      <c r="AF59" s="231" t="s">
        <v>321</v>
      </c>
      <c r="JM59" s="92" t="s">
        <v>321</v>
      </c>
    </row>
    <row r="60" spans="1:273" x14ac:dyDescent="0.25">
      <c r="D60" s="92" t="s">
        <v>49</v>
      </c>
      <c r="E60" s="269"/>
      <c r="I60" s="265">
        <f>SUMIF(Calculations!$I$6:$JL$6, FinStats!I$11, Calculations!$I140:$JL140)</f>
        <v>0</v>
      </c>
      <c r="J60" s="265">
        <f>SUMIF(Calculations!$I$6:$JL$6, FinStats!J$11, Calculations!$I140:$JL140)</f>
        <v>0</v>
      </c>
      <c r="K60" s="265">
        <f>SUMIF(Calculations!$I$6:$JL$6, FinStats!K$11, Calculations!$I140:$JL140)</f>
        <v>0</v>
      </c>
      <c r="L60" s="265">
        <f>SUMIF(Calculations!$I$6:$JL$6, FinStats!L$11, Calculations!$I140:$JL140)</f>
        <v>0</v>
      </c>
      <c r="M60" s="265">
        <f>SUMIF(Calculations!$I$6:$JL$6, FinStats!M$11, Calculations!$I140:$JL140)</f>
        <v>0</v>
      </c>
      <c r="N60" s="265">
        <f>SUMIF(Calculations!$I$6:$JL$6, FinStats!N$11, Calculations!$I140:$JL140)</f>
        <v>0</v>
      </c>
      <c r="O60" s="265">
        <f>SUMIF(Calculations!$I$6:$JL$6, FinStats!O$11, Calculations!$I140:$JL140)</f>
        <v>0</v>
      </c>
      <c r="P60" s="265">
        <f>SUMIF(Calculations!$I$6:$JL$6, FinStats!P$11, Calculations!$I140:$JL140)</f>
        <v>0</v>
      </c>
      <c r="Q60" s="265">
        <f>SUMIF(Calculations!$I$6:$JL$6, FinStats!Q$11, Calculations!$I140:$JL140)</f>
        <v>0</v>
      </c>
      <c r="R60" s="265">
        <f>SUMIF(Calculations!$I$6:$JL$6, FinStats!R$11, Calculations!$I140:$JL140)</f>
        <v>0</v>
      </c>
      <c r="S60" s="265">
        <f>SUMIF(Calculations!$I$6:$JL$6, FinStats!S$11, Calculations!$I140:$JL140)</f>
        <v>0</v>
      </c>
      <c r="T60" s="265">
        <f>SUMIF(Calculations!$I$6:$JL$6, FinStats!T$11, Calculations!$I140:$JL140)</f>
        <v>0</v>
      </c>
      <c r="U60" s="265">
        <f>SUMIF(Calculations!$I$6:$JL$6, FinStats!U$11, Calculations!$I140:$JL140)</f>
        <v>0</v>
      </c>
      <c r="V60" s="265">
        <f>SUMIF(Calculations!$I$6:$JL$6, FinStats!V$11, Calculations!$I140:$JL140)</f>
        <v>0</v>
      </c>
      <c r="W60" s="265">
        <f>SUMIF(Calculations!$I$6:$JL$6, FinStats!W$11, Calculations!$I140:$JL140)</f>
        <v>0</v>
      </c>
      <c r="X60" s="265">
        <f>SUMIF(Calculations!$I$6:$JL$6, FinStats!X$11, Calculations!$I140:$JL140)</f>
        <v>0</v>
      </c>
      <c r="Y60" s="265">
        <f>SUMIF(Calculations!$I$6:$JL$6, FinStats!Y$11, Calculations!$I140:$JL140)</f>
        <v>0</v>
      </c>
      <c r="Z60" s="265">
        <f>SUMIF(Calculations!$I$6:$JL$6, FinStats!Z$11, Calculations!$I140:$JL140)</f>
        <v>0</v>
      </c>
      <c r="AA60" s="265">
        <f>SUMIF(Calculations!$I$6:$JL$6, FinStats!AA$11, Calculations!$I140:$JL140)</f>
        <v>0</v>
      </c>
      <c r="AB60" s="265">
        <f>SUMIF(Calculations!$I$6:$JL$6, FinStats!AB$11, Calculations!$I140:$JL140)</f>
        <v>0</v>
      </c>
      <c r="AC60" s="265">
        <f>SUMIF(Calculations!$I$6:$JL$6, FinStats!AC$11, Calculations!$I140:$JL140)</f>
        <v>0</v>
      </c>
      <c r="AD60" s="265">
        <f>SUMIF(Calculations!$I$6:$JL$6, FinStats!AD$11, Calculations!$I140:$JL140)</f>
        <v>0</v>
      </c>
      <c r="AE60" s="265">
        <f>SUMIF(Calculations!$I$6:$JL$6, FinStats!AE$11, Calculations!$I140:$JL140)</f>
        <v>0</v>
      </c>
      <c r="AF60" s="231" t="s">
        <v>321</v>
      </c>
      <c r="JM60" s="92" t="s">
        <v>321</v>
      </c>
    </row>
    <row r="61" spans="1:273" x14ac:dyDescent="0.25">
      <c r="A61" s="92"/>
      <c r="B61" s="92"/>
      <c r="C61" s="92" t="s">
        <v>308</v>
      </c>
      <c r="AF61" s="231" t="s">
        <v>321</v>
      </c>
      <c r="JM61" s="92" t="s">
        <v>321</v>
      </c>
    </row>
    <row r="62" spans="1:273" x14ac:dyDescent="0.25">
      <c r="A62" s="92"/>
      <c r="B62" s="92"/>
      <c r="C62" s="92"/>
      <c r="D62" s="92" t="s">
        <v>354</v>
      </c>
      <c r="E62" s="270"/>
      <c r="I62" s="266">
        <f>SUMIF(Calculations!$I$6:$JL$6, FinStats!I$11, Calculations!$I23:$JL23) / 12</f>
        <v>8.0999999999999989E-2</v>
      </c>
      <c r="J62" s="266">
        <f>SUMIF(Calculations!$I$6:$JL$6, FinStats!J$11, Calculations!$I23:$JL23) / 12</f>
        <v>5.2000000000000011E-2</v>
      </c>
      <c r="K62" s="266">
        <f>SUMIF(Calculations!$I$6:$JL$6, FinStats!K$11, Calculations!$I23:$JL23) / 12</f>
        <v>5.2000000000000011E-2</v>
      </c>
      <c r="L62" s="266">
        <f ca="1">SUMIF(Calculations!$I$6:$JL$6, FinStats!L$11, Calculations!$I23:$JL23) / 12</f>
        <v>0</v>
      </c>
      <c r="M62" s="266">
        <f ca="1">SUMIF(Calculations!$I$6:$JL$6, FinStats!M$11, Calculations!$I23:$JL23) / 12</f>
        <v>0</v>
      </c>
      <c r="N62" s="266">
        <f ca="1">SUMIF(Calculations!$I$6:$JL$6, FinStats!N$11, Calculations!$I23:$JL23) / 12</f>
        <v>0</v>
      </c>
      <c r="O62" s="266">
        <f ca="1">SUMIF(Calculations!$I$6:$JL$6, FinStats!O$11, Calculations!$I23:$JL23) / 12</f>
        <v>0</v>
      </c>
      <c r="P62" s="266">
        <f ca="1">SUMIF(Calculations!$I$6:$JL$6, FinStats!P$11, Calculations!$I23:$JL23) / 12</f>
        <v>0</v>
      </c>
      <c r="Q62" s="266">
        <f ca="1">SUMIF(Calculations!$I$6:$JL$6, FinStats!Q$11, Calculations!$I23:$JL23) / 12</f>
        <v>0</v>
      </c>
      <c r="R62" s="266">
        <f ca="1">SUMIF(Calculations!$I$6:$JL$6, FinStats!R$11, Calculations!$I23:$JL23) / 12</f>
        <v>0</v>
      </c>
      <c r="S62" s="266">
        <f ca="1">SUMIF(Calculations!$I$6:$JL$6, FinStats!S$11, Calculations!$I23:$JL23) / 12</f>
        <v>0</v>
      </c>
      <c r="T62" s="266">
        <f ca="1">SUMIF(Calculations!$I$6:$JL$6, FinStats!T$11, Calculations!$I23:$JL23) / 12</f>
        <v>0</v>
      </c>
      <c r="U62" s="266">
        <f ca="1">SUMIF(Calculations!$I$6:$JL$6, FinStats!U$11, Calculations!$I23:$JL23) / 12</f>
        <v>0</v>
      </c>
      <c r="V62" s="266">
        <f ca="1">SUMIF(Calculations!$I$6:$JL$6, FinStats!V$11, Calculations!$I23:$JL23) / 12</f>
        <v>0</v>
      </c>
      <c r="W62" s="266">
        <f ca="1">SUMIF(Calculations!$I$6:$JL$6, FinStats!W$11, Calculations!$I23:$JL23) / 12</f>
        <v>0</v>
      </c>
      <c r="X62" s="266">
        <f ca="1">SUMIF(Calculations!$I$6:$JL$6, FinStats!X$11, Calculations!$I23:$JL23) / 12</f>
        <v>0</v>
      </c>
      <c r="Y62" s="266">
        <f ca="1">SUMIF(Calculations!$I$6:$JL$6, FinStats!Y$11, Calculations!$I23:$JL23) / 12</f>
        <v>0</v>
      </c>
      <c r="Z62" s="266">
        <f ca="1">SUMIF(Calculations!$I$6:$JL$6, FinStats!Z$11, Calculations!$I23:$JL23) / 12</f>
        <v>0</v>
      </c>
      <c r="AA62" s="266">
        <f ca="1">SUMIF(Calculations!$I$6:$JL$6, FinStats!AA$11, Calculations!$I23:$JL23) / 12</f>
        <v>0</v>
      </c>
      <c r="AB62" s="266">
        <f ca="1">SUMIF(Calculations!$I$6:$JL$6, FinStats!AB$11, Calculations!$I23:$JL23) / 12</f>
        <v>0</v>
      </c>
      <c r="AC62" s="266">
        <f ca="1">SUMIF(Calculations!$I$6:$JL$6, FinStats!AC$11, Calculations!$I23:$JL23) / 12</f>
        <v>0</v>
      </c>
      <c r="AD62" s="266">
        <f ca="1">SUMIF(Calculations!$I$6:$JL$6, FinStats!AD$11, Calculations!$I23:$JL23) / 12</f>
        <v>0</v>
      </c>
      <c r="AE62" s="266">
        <f>SUMIF(Calculations!$I$6:$JL$6, FinStats!AE$11, Calculations!$I23:$JL23) / 12</f>
        <v>0</v>
      </c>
      <c r="AF62" s="231" t="s">
        <v>321</v>
      </c>
      <c r="JM62" s="92" t="s">
        <v>321</v>
      </c>
    </row>
    <row r="63" spans="1:273" x14ac:dyDescent="0.25">
      <c r="A63" s="92"/>
      <c r="B63" s="92"/>
      <c r="C63" s="92"/>
      <c r="D63" s="92" t="s">
        <v>355</v>
      </c>
      <c r="E63" s="270"/>
      <c r="I63" s="93">
        <f ca="1">SUMIF(Calculations!$I$6:$JL$6, FinStats!I$11, Calculations!$I26:$JL26) / 12</f>
        <v>0</v>
      </c>
      <c r="J63" s="93">
        <f ca="1">SUMIF(Calculations!$I$6:$JL$6, FinStats!J$11, Calculations!$I26:$JL26) / 12</f>
        <v>0</v>
      </c>
      <c r="K63" s="93">
        <f ca="1">SUMIF(Calculations!$I$6:$JL$6, FinStats!K$11, Calculations!$I26:$JL26) / 12</f>
        <v>0</v>
      </c>
      <c r="L63" s="93">
        <f ca="1">SUMIF(Calculations!$I$6:$JL$6, FinStats!L$11, Calculations!$I26:$JL26) / 12</f>
        <v>0</v>
      </c>
      <c r="M63" s="93">
        <f ca="1">SUMIF(Calculations!$I$6:$JL$6, FinStats!M$11, Calculations!$I26:$JL26) / 12</f>
        <v>0</v>
      </c>
      <c r="N63" s="93">
        <f ca="1">SUMIF(Calculations!$I$6:$JL$6, FinStats!N$11, Calculations!$I26:$JL26) / 12</f>
        <v>0</v>
      </c>
      <c r="O63" s="93">
        <f ca="1">SUMIF(Calculations!$I$6:$JL$6, FinStats!O$11, Calculations!$I26:$JL26) / 12</f>
        <v>0</v>
      </c>
      <c r="P63" s="93">
        <f ca="1">SUMIF(Calculations!$I$6:$JL$6, FinStats!P$11, Calculations!$I26:$JL26) / 12</f>
        <v>0</v>
      </c>
      <c r="Q63" s="93">
        <f ca="1">SUMIF(Calculations!$I$6:$JL$6, FinStats!Q$11, Calculations!$I26:$JL26) / 12</f>
        <v>0</v>
      </c>
      <c r="R63" s="93">
        <f ca="1">SUMIF(Calculations!$I$6:$JL$6, FinStats!R$11, Calculations!$I26:$JL26) / 12</f>
        <v>0</v>
      </c>
      <c r="S63" s="93">
        <f ca="1">SUMIF(Calculations!$I$6:$JL$6, FinStats!S$11, Calculations!$I26:$JL26) / 12</f>
        <v>0</v>
      </c>
      <c r="T63" s="93">
        <f ca="1">SUMIF(Calculations!$I$6:$JL$6, FinStats!T$11, Calculations!$I26:$JL26) / 12</f>
        <v>0</v>
      </c>
      <c r="U63" s="93">
        <f ca="1">SUMIF(Calculations!$I$6:$JL$6, FinStats!U$11, Calculations!$I26:$JL26) / 12</f>
        <v>0</v>
      </c>
      <c r="V63" s="93">
        <f ca="1">SUMIF(Calculations!$I$6:$JL$6, FinStats!V$11, Calculations!$I26:$JL26) / 12</f>
        <v>0</v>
      </c>
      <c r="W63" s="93">
        <f ca="1">SUMIF(Calculations!$I$6:$JL$6, FinStats!W$11, Calculations!$I26:$JL26) / 12</f>
        <v>0</v>
      </c>
      <c r="X63" s="93">
        <f ca="1">SUMIF(Calculations!$I$6:$JL$6, FinStats!X$11, Calculations!$I26:$JL26) / 12</f>
        <v>0</v>
      </c>
      <c r="Y63" s="93">
        <f ca="1">SUMIF(Calculations!$I$6:$JL$6, FinStats!Y$11, Calculations!$I26:$JL26) / 12</f>
        <v>0</v>
      </c>
      <c r="Z63" s="93">
        <f ca="1">SUMIF(Calculations!$I$6:$JL$6, FinStats!Z$11, Calculations!$I26:$JL26) / 12</f>
        <v>0</v>
      </c>
      <c r="AA63" s="93">
        <f ca="1">SUMIF(Calculations!$I$6:$JL$6, FinStats!AA$11, Calculations!$I26:$JL26) / 12</f>
        <v>0</v>
      </c>
      <c r="AB63" s="93">
        <f ca="1">SUMIF(Calculations!$I$6:$JL$6, FinStats!AB$11, Calculations!$I26:$JL26) / 12</f>
        <v>0</v>
      </c>
      <c r="AC63" s="93">
        <f ca="1">SUMIF(Calculations!$I$6:$JL$6, FinStats!AC$11, Calculations!$I26:$JL26) / 12</f>
        <v>0</v>
      </c>
      <c r="AD63" s="93">
        <f ca="1">SUMIF(Calculations!$I$6:$JL$6, FinStats!AD$11, Calculations!$I26:$JL26) / 12</f>
        <v>0</v>
      </c>
      <c r="AE63" s="93">
        <f>SUMIF(Calculations!$I$6:$JL$6, FinStats!AE$11, Calculations!$I26:$JL26) / 12</f>
        <v>0</v>
      </c>
      <c r="AF63" s="231" t="s">
        <v>321</v>
      </c>
      <c r="JM63" s="92" t="s">
        <v>321</v>
      </c>
    </row>
    <row r="64" spans="1:273" x14ac:dyDescent="0.25">
      <c r="A64" s="92"/>
      <c r="B64" s="92"/>
      <c r="C64" s="92"/>
      <c r="D64" s="92" t="s">
        <v>356</v>
      </c>
      <c r="E64" s="270"/>
      <c r="I64" s="266">
        <f>SUMIF(Calculations!$I$6:$JL$6, FinStats!I$11, Calculations!$I29:$JL29) / 12</f>
        <v>0</v>
      </c>
      <c r="J64" s="266">
        <f>SUMIF(Calculations!$I$6:$JL$6, FinStats!J$11, Calculations!$I29:$JL29) / 12</f>
        <v>0</v>
      </c>
      <c r="K64" s="266">
        <f>SUMIF(Calculations!$I$6:$JL$6, FinStats!K$11, Calculations!$I29:$JL29) / 12</f>
        <v>0</v>
      </c>
      <c r="L64" s="266">
        <f>SUMIF(Calculations!$I$6:$JL$6, FinStats!L$11, Calculations!$I29:$JL29) / 12</f>
        <v>0</v>
      </c>
      <c r="M64" s="266">
        <f>SUMIF(Calculations!$I$6:$JL$6, FinStats!M$11, Calculations!$I29:$JL29) / 12</f>
        <v>0</v>
      </c>
      <c r="N64" s="266">
        <f>SUMIF(Calculations!$I$6:$JL$6, FinStats!N$11, Calculations!$I29:$JL29) / 12</f>
        <v>0</v>
      </c>
      <c r="O64" s="266">
        <f>SUMIF(Calculations!$I$6:$JL$6, FinStats!O$11, Calculations!$I29:$JL29) / 12</f>
        <v>0</v>
      </c>
      <c r="P64" s="266">
        <f>SUMIF(Calculations!$I$6:$JL$6, FinStats!P$11, Calculations!$I29:$JL29) / 12</f>
        <v>0</v>
      </c>
      <c r="Q64" s="266">
        <f>SUMIF(Calculations!$I$6:$JL$6, FinStats!Q$11, Calculations!$I29:$JL29) / 12</f>
        <v>0</v>
      </c>
      <c r="R64" s="266">
        <f>SUMIF(Calculations!$I$6:$JL$6, FinStats!R$11, Calculations!$I29:$JL29) / 12</f>
        <v>0</v>
      </c>
      <c r="S64" s="266">
        <f>SUMIF(Calculations!$I$6:$JL$6, FinStats!S$11, Calculations!$I29:$JL29) / 12</f>
        <v>0</v>
      </c>
      <c r="T64" s="266">
        <f>SUMIF(Calculations!$I$6:$JL$6, FinStats!T$11, Calculations!$I29:$JL29) / 12</f>
        <v>0</v>
      </c>
      <c r="U64" s="266">
        <f>SUMIF(Calculations!$I$6:$JL$6, FinStats!U$11, Calculations!$I29:$JL29) / 12</f>
        <v>0</v>
      </c>
      <c r="V64" s="266">
        <f>SUMIF(Calculations!$I$6:$JL$6, FinStats!V$11, Calculations!$I29:$JL29) / 12</f>
        <v>0</v>
      </c>
      <c r="W64" s="266">
        <f>SUMIF(Calculations!$I$6:$JL$6, FinStats!W$11, Calculations!$I29:$JL29) / 12</f>
        <v>0</v>
      </c>
      <c r="X64" s="266">
        <f>SUMIF(Calculations!$I$6:$JL$6, FinStats!X$11, Calculations!$I29:$JL29) / 12</f>
        <v>0</v>
      </c>
      <c r="Y64" s="266">
        <f>SUMIF(Calculations!$I$6:$JL$6, FinStats!Y$11, Calculations!$I29:$JL29) / 12</f>
        <v>0</v>
      </c>
      <c r="Z64" s="266">
        <f>SUMIF(Calculations!$I$6:$JL$6, FinStats!Z$11, Calculations!$I29:$JL29) / 12</f>
        <v>0</v>
      </c>
      <c r="AA64" s="266">
        <f>SUMIF(Calculations!$I$6:$JL$6, FinStats!AA$11, Calculations!$I29:$JL29) / 12</f>
        <v>0</v>
      </c>
      <c r="AB64" s="266">
        <f>SUMIF(Calculations!$I$6:$JL$6, FinStats!AB$11, Calculations!$I29:$JL29) / 12</f>
        <v>0</v>
      </c>
      <c r="AC64" s="266">
        <f>SUMIF(Calculations!$I$6:$JL$6, FinStats!AC$11, Calculations!$I29:$JL29) / 12</f>
        <v>0</v>
      </c>
      <c r="AD64" s="266">
        <f>SUMIF(Calculations!$I$6:$JL$6, FinStats!AD$11, Calculations!$I29:$JL29) / 12</f>
        <v>0</v>
      </c>
      <c r="AE64" s="266">
        <f>SUMIF(Calculations!$I$6:$JL$6, FinStats!AE$11, Calculations!$I29:$JL29) / 12</f>
        <v>0</v>
      </c>
      <c r="AF64" s="231" t="s">
        <v>321</v>
      </c>
      <c r="JM64" s="92" t="s">
        <v>321</v>
      </c>
    </row>
    <row r="65" spans="1:273" x14ac:dyDescent="0.25">
      <c r="A65" s="92"/>
      <c r="B65" s="92"/>
      <c r="C65" s="92" t="s">
        <v>31</v>
      </c>
      <c r="I65" s="268"/>
      <c r="J65" s="268"/>
      <c r="K65" s="268"/>
      <c r="L65" s="268"/>
      <c r="M65" s="268"/>
      <c r="N65" s="268"/>
      <c r="O65" s="268"/>
      <c r="P65" s="268"/>
      <c r="Q65" s="268"/>
      <c r="R65" s="268"/>
      <c r="S65" s="268"/>
      <c r="T65" s="268"/>
      <c r="U65" s="268"/>
      <c r="V65" s="268"/>
      <c r="W65" s="268"/>
      <c r="X65" s="268"/>
      <c r="Y65" s="268"/>
      <c r="Z65" s="268"/>
      <c r="AA65" s="268"/>
      <c r="AB65" s="268"/>
      <c r="AC65" s="268"/>
      <c r="AD65" s="268"/>
      <c r="AF65" s="231" t="s">
        <v>321</v>
      </c>
      <c r="JM65" s="92" t="s">
        <v>321</v>
      </c>
    </row>
    <row r="66" spans="1:273" x14ac:dyDescent="0.25">
      <c r="A66" s="92"/>
      <c r="B66" s="92"/>
      <c r="C66" s="92"/>
      <c r="D66" s="92" t="s">
        <v>357</v>
      </c>
      <c r="E66" s="270"/>
      <c r="F66" s="92" t="s">
        <v>1</v>
      </c>
      <c r="H66" s="231"/>
      <c r="I66" s="266">
        <f>SUMIF(Calculations!$I$6:$JL$6, FinStats!I$11, Calculations!$I34:$JL34) / 12 / 100</f>
        <v>1</v>
      </c>
      <c r="J66" s="266">
        <f>SUMIF(Calculations!$I$6:$JL$6, FinStats!J$11, Calculations!$I34:$JL34) / 12 / 100</f>
        <v>1</v>
      </c>
      <c r="K66" s="266">
        <f>SUMIF(Calculations!$I$6:$JL$6, FinStats!K$11, Calculations!$I34:$JL34) / 12 / 100</f>
        <v>1</v>
      </c>
      <c r="L66" s="266">
        <f>SUMIF(Calculations!$I$6:$JL$6, FinStats!L$11, Calculations!$I34:$JL34) / 12 / 100</f>
        <v>1</v>
      </c>
      <c r="M66" s="266">
        <f>SUMIF(Calculations!$I$6:$JL$6, FinStats!M$11, Calculations!$I34:$JL34) / 12 / 100</f>
        <v>1</v>
      </c>
      <c r="N66" s="266">
        <f>SUMIF(Calculations!$I$6:$JL$6, FinStats!N$11, Calculations!$I34:$JL34) / 12 / 100</f>
        <v>1</v>
      </c>
      <c r="O66" s="266">
        <f>SUMIF(Calculations!$I$6:$JL$6, FinStats!O$11, Calculations!$I34:$JL34) / 12 / 100</f>
        <v>1</v>
      </c>
      <c r="P66" s="266">
        <f>SUMIF(Calculations!$I$6:$JL$6, FinStats!P$11, Calculations!$I34:$JL34) / 12 / 100</f>
        <v>1</v>
      </c>
      <c r="Q66" s="266">
        <f>SUMIF(Calculations!$I$6:$JL$6, FinStats!Q$11, Calculations!$I34:$JL34) / 12 / 100</f>
        <v>1</v>
      </c>
      <c r="R66" s="266">
        <f>SUMIF(Calculations!$I$6:$JL$6, FinStats!R$11, Calculations!$I34:$JL34) / 12 / 100</f>
        <v>1</v>
      </c>
      <c r="S66" s="266">
        <f>SUMIF(Calculations!$I$6:$JL$6, FinStats!S$11, Calculations!$I34:$JL34) / 12 / 100</f>
        <v>1</v>
      </c>
      <c r="T66" s="266">
        <f>SUMIF(Calculations!$I$6:$JL$6, FinStats!T$11, Calculations!$I34:$JL34) / 12 / 100</f>
        <v>1</v>
      </c>
      <c r="U66" s="266">
        <f>SUMIF(Calculations!$I$6:$JL$6, FinStats!U$11, Calculations!$I34:$JL34) / 12 / 100</f>
        <v>1</v>
      </c>
      <c r="V66" s="266">
        <f>SUMIF(Calculations!$I$6:$JL$6, FinStats!V$11, Calculations!$I34:$JL34) / 12 / 100</f>
        <v>1</v>
      </c>
      <c r="W66" s="266">
        <f>SUMIF(Calculations!$I$6:$JL$6, FinStats!W$11, Calculations!$I34:$JL34) / 12 / 100</f>
        <v>1</v>
      </c>
      <c r="X66" s="266">
        <f>SUMIF(Calculations!$I$6:$JL$6, FinStats!X$11, Calculations!$I34:$JL34) / 12 / 100</f>
        <v>1</v>
      </c>
      <c r="Y66" s="266">
        <f>SUMIF(Calculations!$I$6:$JL$6, FinStats!Y$11, Calculations!$I34:$JL34) / 12 / 100</f>
        <v>1</v>
      </c>
      <c r="Z66" s="266">
        <f>SUMIF(Calculations!$I$6:$JL$6, FinStats!Z$11, Calculations!$I34:$JL34) / 12 / 100</f>
        <v>1</v>
      </c>
      <c r="AA66" s="266">
        <f>SUMIF(Calculations!$I$6:$JL$6, FinStats!AA$11, Calculations!$I34:$JL34) / 12 / 100</f>
        <v>1</v>
      </c>
      <c r="AB66" s="266">
        <f>SUMIF(Calculations!$I$6:$JL$6, FinStats!AB$11, Calculations!$I34:$JL34) / 12 / 100</f>
        <v>1</v>
      </c>
      <c r="AC66" s="266">
        <f>SUMIF(Calculations!$I$6:$JL$6, FinStats!AC$11, Calculations!$I34:$JL34) / 12 / 100</f>
        <v>1</v>
      </c>
      <c r="AD66" s="266">
        <f>SUMIF(Calculations!$I$6:$JL$6, FinStats!AD$11, Calculations!$I34:$JL34) / 12 / 100</f>
        <v>1</v>
      </c>
      <c r="AE66" s="266">
        <f>SUMIF(Calculations!$I$6:$JL$6, FinStats!AE$11, Calculations!$I34:$JL34) / 12 / 100</f>
        <v>0</v>
      </c>
      <c r="AF66" s="231" t="s">
        <v>321</v>
      </c>
      <c r="JM66" s="92" t="s">
        <v>321</v>
      </c>
    </row>
    <row r="67" spans="1:273" x14ac:dyDescent="0.25">
      <c r="A67" s="92"/>
      <c r="B67" s="92"/>
      <c r="C67" s="92"/>
      <c r="D67" s="92" t="s">
        <v>32</v>
      </c>
      <c r="E67" s="271"/>
      <c r="F67" s="92" t="s">
        <v>30</v>
      </c>
      <c r="G67" s="265">
        <f>SUM(I67:AB67)</f>
        <v>0</v>
      </c>
      <c r="I67" s="93">
        <f>SUMIF(Calculations!$I$6:$JL$6, FinStats!I$11, Calculations!$I35:$JL35)</f>
        <v>0</v>
      </c>
      <c r="J67" s="93">
        <f>SUMIF(Calculations!$I$6:$JL$6, FinStats!J$11, Calculations!$I35:$JL35)</f>
        <v>0</v>
      </c>
      <c r="K67" s="93">
        <f>SUMIF(Calculations!$I$6:$JL$6, FinStats!K$11, Calculations!$I35:$JL35)</f>
        <v>0</v>
      </c>
      <c r="L67" s="93">
        <f>SUMIF(Calculations!$I$6:$JL$6, FinStats!L$11, Calculations!$I35:$JL35)</f>
        <v>0</v>
      </c>
      <c r="M67" s="93">
        <f>SUMIF(Calculations!$I$6:$JL$6, FinStats!M$11, Calculations!$I35:$JL35)</f>
        <v>0</v>
      </c>
      <c r="N67" s="93">
        <f>SUMIF(Calculations!$I$6:$JL$6, FinStats!N$11, Calculations!$I35:$JL35)</f>
        <v>0</v>
      </c>
      <c r="O67" s="93">
        <f>SUMIF(Calculations!$I$6:$JL$6, FinStats!O$11, Calculations!$I35:$JL35)</f>
        <v>0</v>
      </c>
      <c r="P67" s="93">
        <f>SUMIF(Calculations!$I$6:$JL$6, FinStats!P$11, Calculations!$I35:$JL35)</f>
        <v>0</v>
      </c>
      <c r="Q67" s="93">
        <f>SUMIF(Calculations!$I$6:$JL$6, FinStats!Q$11, Calculations!$I35:$JL35)</f>
        <v>0</v>
      </c>
      <c r="R67" s="93">
        <f>SUMIF(Calculations!$I$6:$JL$6, FinStats!R$11, Calculations!$I35:$JL35)</f>
        <v>0</v>
      </c>
      <c r="S67" s="93">
        <f>SUMIF(Calculations!$I$6:$JL$6, FinStats!S$11, Calculations!$I35:$JL35)</f>
        <v>0</v>
      </c>
      <c r="T67" s="93">
        <f>SUMIF(Calculations!$I$6:$JL$6, FinStats!T$11, Calculations!$I35:$JL35)</f>
        <v>0</v>
      </c>
      <c r="U67" s="93">
        <f>SUMIF(Calculations!$I$6:$JL$6, FinStats!U$11, Calculations!$I35:$JL35)</f>
        <v>0</v>
      </c>
      <c r="V67" s="93">
        <f>SUMIF(Calculations!$I$6:$JL$6, FinStats!V$11, Calculations!$I35:$JL35)</f>
        <v>0</v>
      </c>
      <c r="W67" s="93">
        <f>SUMIF(Calculations!$I$6:$JL$6, FinStats!W$11, Calculations!$I35:$JL35)</f>
        <v>0</v>
      </c>
      <c r="X67" s="93">
        <f>SUMIF(Calculations!$I$6:$JL$6, FinStats!X$11, Calculations!$I35:$JL35)</f>
        <v>0</v>
      </c>
      <c r="Y67" s="93">
        <f>SUMIF(Calculations!$I$6:$JL$6, FinStats!Y$11, Calculations!$I35:$JL35)</f>
        <v>0</v>
      </c>
      <c r="Z67" s="93">
        <f>SUMIF(Calculations!$I$6:$JL$6, FinStats!Z$11, Calculations!$I35:$JL35)</f>
        <v>0</v>
      </c>
      <c r="AA67" s="93">
        <f>SUMIF(Calculations!$I$6:$JL$6, FinStats!AA$11, Calculations!$I35:$JL35)</f>
        <v>0</v>
      </c>
      <c r="AB67" s="93">
        <f>SUMIF(Calculations!$I$6:$JL$6, FinStats!AB$11, Calculations!$I35:$JL35)</f>
        <v>0</v>
      </c>
      <c r="AC67" s="93">
        <f>SUMIF(Calculations!$I$6:$JL$6, FinStats!AC$11, Calculations!$I35:$JL35)</f>
        <v>0</v>
      </c>
      <c r="AD67" s="93">
        <f>SUMIF(Calculations!$I$6:$JL$6, FinStats!AD$11, Calculations!$I35:$JL35)</f>
        <v>0</v>
      </c>
      <c r="AE67" s="93">
        <f>SUMIF(Calculations!$I$6:$JL$6, FinStats!AE$11, Calculations!$I35:$JL35)</f>
        <v>0</v>
      </c>
      <c r="AF67" s="231" t="s">
        <v>321</v>
      </c>
      <c r="JM67" s="92" t="s">
        <v>321</v>
      </c>
    </row>
  </sheetData>
  <phoneticPr fontId="2" type="noConversion"/>
  <conditionalFormatting sqref="J38:AD39">
    <cfRule type="cellIs" dxfId="7" priority="1" operator="equal">
      <formula>1</formula>
    </cfRule>
  </conditionalFormatting>
  <pageMargins left="0.75" right="0.75" top="1" bottom="1" header="0.5" footer="0.5"/>
  <pageSetup paperSize="0"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34219-FE6B-D944-9BD7-2B0BB4EEFCD8}">
  <sheetPr codeName="Sheet7">
    <tabColor theme="8" tint="0.39997558519241921"/>
    <pageSetUpPr fitToPage="1"/>
  </sheetPr>
  <dimension ref="E1:AG29"/>
  <sheetViews>
    <sheetView zoomScale="90" zoomScaleNormal="90" workbookViewId="0">
      <selection activeCell="G19" sqref="G19"/>
    </sheetView>
  </sheetViews>
  <sheetFormatPr defaultColWidth="10.81640625" defaultRowHeight="13.8" x14ac:dyDescent="0.25"/>
  <cols>
    <col min="1" max="4" width="2.1796875" style="91" customWidth="1"/>
    <col min="5" max="5" width="34" style="91" customWidth="1"/>
    <col min="6" max="7" width="10.81640625" style="91"/>
    <col min="8" max="8" width="6.81640625" style="91" customWidth="1"/>
    <col min="9" max="25" width="10.81640625" style="91"/>
    <col min="26" max="26" width="12.1796875" style="91" customWidth="1"/>
    <col min="27" max="16384" width="10.81640625" style="91"/>
  </cols>
  <sheetData>
    <row r="1" spans="5:33" x14ac:dyDescent="0.25">
      <c r="E1" s="90" t="s">
        <v>129</v>
      </c>
    </row>
    <row r="3" spans="5:33" ht="16.95" customHeight="1" x14ac:dyDescent="0.25">
      <c r="I3" s="121" t="s">
        <v>360</v>
      </c>
      <c r="J3" s="122">
        <f>FinStats!I45</f>
        <v>42734</v>
      </c>
      <c r="K3" s="122">
        <f>FinStats!J45</f>
        <v>43099</v>
      </c>
      <c r="L3" s="122">
        <f>FinStats!K45</f>
        <v>43464</v>
      </c>
      <c r="M3" s="122">
        <f>FinStats!L45</f>
        <v>43829</v>
      </c>
      <c r="N3" s="122">
        <f>FinStats!M45</f>
        <v>44195</v>
      </c>
      <c r="O3" s="122">
        <f>FinStats!N45</f>
        <v>44560</v>
      </c>
      <c r="P3" s="122">
        <f>FinStats!O45</f>
        <v>44925</v>
      </c>
      <c r="Q3" s="122">
        <f>FinStats!P45</f>
        <v>45290</v>
      </c>
      <c r="R3" s="122">
        <f>FinStats!Q45</f>
        <v>45656</v>
      </c>
      <c r="S3" s="122">
        <f>FinStats!R45</f>
        <v>46021</v>
      </c>
      <c r="T3" s="122">
        <f>FinStats!S45</f>
        <v>46386</v>
      </c>
      <c r="U3" s="122">
        <f>FinStats!T45</f>
        <v>46751</v>
      </c>
      <c r="V3" s="122">
        <f>FinStats!U45</f>
        <v>47117</v>
      </c>
      <c r="W3" s="122">
        <f>FinStats!V45</f>
        <v>47482</v>
      </c>
      <c r="X3" s="122">
        <f>FinStats!W45</f>
        <v>47847</v>
      </c>
      <c r="Y3" s="122">
        <f>FinStats!X45</f>
        <v>48212</v>
      </c>
      <c r="Z3" s="122">
        <f>FinStats!Y45</f>
        <v>48578</v>
      </c>
      <c r="AA3" s="122">
        <f>FinStats!Z45</f>
        <v>48943</v>
      </c>
      <c r="AB3" s="122">
        <f>FinStats!AA45</f>
        <v>49308</v>
      </c>
      <c r="AC3" s="122">
        <f>FinStats!AB45</f>
        <v>49673</v>
      </c>
      <c r="AD3" s="122">
        <f>FinStats!AC45</f>
        <v>50039</v>
      </c>
      <c r="AE3" s="122">
        <f>FinStats!AD45</f>
        <v>50404</v>
      </c>
      <c r="AF3" s="122">
        <f>FinStats!AE45</f>
        <v>50769</v>
      </c>
      <c r="AG3" s="91" t="s">
        <v>321</v>
      </c>
    </row>
    <row r="4" spans="5:33" ht="16.95" customHeight="1" thickBot="1" x14ac:dyDescent="0.3">
      <c r="E4" s="125" t="s">
        <v>366</v>
      </c>
      <c r="F4" s="124"/>
      <c r="G4" s="124"/>
      <c r="H4" s="124"/>
      <c r="I4" s="126" t="s">
        <v>119</v>
      </c>
      <c r="J4" s="126">
        <f>FinStats!I29</f>
        <v>2020</v>
      </c>
      <c r="K4" s="126">
        <f>FinStats!J29</f>
        <v>2021</v>
      </c>
      <c r="L4" s="126">
        <f>FinStats!K29</f>
        <v>2022</v>
      </c>
      <c r="M4" s="126">
        <f>FinStats!L29</f>
        <v>2023</v>
      </c>
      <c r="N4" s="126">
        <f>FinStats!M29</f>
        <v>2024</v>
      </c>
      <c r="O4" s="126">
        <f>FinStats!N29</f>
        <v>2025</v>
      </c>
      <c r="P4" s="126">
        <f>FinStats!O29</f>
        <v>2026</v>
      </c>
      <c r="Q4" s="126">
        <f>FinStats!P29</f>
        <v>2027</v>
      </c>
      <c r="R4" s="126">
        <f>FinStats!Q29</f>
        <v>2028</v>
      </c>
      <c r="S4" s="126">
        <f>FinStats!R29</f>
        <v>2029</v>
      </c>
      <c r="T4" s="126">
        <f>FinStats!S29</f>
        <v>2030</v>
      </c>
      <c r="U4" s="126">
        <f>FinStats!T29</f>
        <v>2031</v>
      </c>
      <c r="V4" s="126">
        <f>FinStats!U29</f>
        <v>2032</v>
      </c>
      <c r="W4" s="126">
        <f>FinStats!V29</f>
        <v>2033</v>
      </c>
      <c r="X4" s="126">
        <f>FinStats!W29</f>
        <v>2034</v>
      </c>
      <c r="Y4" s="126">
        <f>FinStats!X29</f>
        <v>2035</v>
      </c>
      <c r="Z4" s="126">
        <f>FinStats!Y29</f>
        <v>2036</v>
      </c>
      <c r="AA4" s="126">
        <f>FinStats!Z29</f>
        <v>2037</v>
      </c>
      <c r="AB4" s="126">
        <f>FinStats!AA29</f>
        <v>2038</v>
      </c>
      <c r="AC4" s="126">
        <f>FinStats!AB29</f>
        <v>2039</v>
      </c>
      <c r="AD4" s="126">
        <f>FinStats!AC29</f>
        <v>2040</v>
      </c>
      <c r="AE4" s="126">
        <f>FinStats!AD29</f>
        <v>2041</v>
      </c>
      <c r="AF4" s="126">
        <f>FinStats!AE29</f>
        <v>2042</v>
      </c>
      <c r="AG4" s="91" t="s">
        <v>321</v>
      </c>
    </row>
    <row r="5" spans="5:33" ht="16.95" customHeight="1" x14ac:dyDescent="0.25">
      <c r="E5" s="94" t="s">
        <v>60</v>
      </c>
      <c r="F5" s="94"/>
      <c r="G5" s="94"/>
      <c r="H5" s="94"/>
      <c r="J5" s="95" t="e">
        <f ca="1">FinStats!I41</f>
        <v>#NUM!</v>
      </c>
      <c r="K5" s="95" t="e">
        <f ca="1">FinStats!J41</f>
        <v>#NUM!</v>
      </c>
      <c r="L5" s="95" t="e">
        <f ca="1">FinStats!K41</f>
        <v>#NUM!</v>
      </c>
      <c r="M5" s="95" t="e">
        <f ca="1">FinStats!L41</f>
        <v>#NUM!</v>
      </c>
      <c r="N5" s="95" t="e">
        <f ca="1">FinStats!M41</f>
        <v>#NUM!</v>
      </c>
      <c r="O5" s="95" t="e">
        <f ca="1">FinStats!N41</f>
        <v>#NUM!</v>
      </c>
      <c r="P5" s="95" t="e">
        <f ca="1">FinStats!O41</f>
        <v>#NUM!</v>
      </c>
      <c r="Q5" s="95" t="e">
        <f ca="1">FinStats!P41</f>
        <v>#NUM!</v>
      </c>
      <c r="R5" s="95" t="e">
        <f ca="1">FinStats!Q41</f>
        <v>#NUM!</v>
      </c>
      <c r="S5" s="95" t="e">
        <f ca="1">FinStats!R41</f>
        <v>#NUM!</v>
      </c>
      <c r="T5" s="95" t="e">
        <f ca="1">FinStats!S41</f>
        <v>#NUM!</v>
      </c>
      <c r="U5" s="95" t="e">
        <f ca="1">FinStats!T41</f>
        <v>#NUM!</v>
      </c>
      <c r="V5" s="95" t="e">
        <f ca="1">FinStats!U41</f>
        <v>#NUM!</v>
      </c>
      <c r="W5" s="95" t="e">
        <f ca="1">FinStats!V41</f>
        <v>#NUM!</v>
      </c>
      <c r="X5" s="95" t="e">
        <f ca="1">FinStats!W41</f>
        <v>#NUM!</v>
      </c>
      <c r="Y5" s="95" t="e">
        <f ca="1">FinStats!X41</f>
        <v>#NUM!</v>
      </c>
      <c r="Z5" s="95" t="e">
        <f ca="1">FinStats!Y41</f>
        <v>#NUM!</v>
      </c>
      <c r="AA5" s="95" t="e">
        <f ca="1">FinStats!Z41</f>
        <v>#NUM!</v>
      </c>
      <c r="AB5" s="95" t="e">
        <f ca="1">FinStats!AA41</f>
        <v>#NUM!</v>
      </c>
      <c r="AC5" s="95" t="e">
        <f ca="1">FinStats!AB41</f>
        <v>#NUM!</v>
      </c>
      <c r="AD5" s="95" t="e">
        <f ca="1">FinStats!AC41</f>
        <v>#NUM!</v>
      </c>
      <c r="AE5" s="95" t="e">
        <f ca="1">FinStats!AD41</f>
        <v>#NUM!</v>
      </c>
      <c r="AF5" s="95">
        <f>FinStats!AE41</f>
        <v>0</v>
      </c>
      <c r="AG5" s="91" t="s">
        <v>321</v>
      </c>
    </row>
    <row r="6" spans="5:33" ht="16.95" customHeight="1" x14ac:dyDescent="0.25">
      <c r="E6" s="91" t="s">
        <v>56</v>
      </c>
      <c r="J6" s="95">
        <f>FinStats!I43 *-1</f>
        <v>0</v>
      </c>
      <c r="K6" s="95">
        <f>FinStats!J43 *-1</f>
        <v>0</v>
      </c>
      <c r="L6" s="95">
        <f>FinStats!K43 *-1</f>
        <v>0</v>
      </c>
      <c r="M6" s="95">
        <f>FinStats!L43 *-1</f>
        <v>0</v>
      </c>
      <c r="N6" s="95">
        <f>FinStats!M43 *-1</f>
        <v>0</v>
      </c>
      <c r="O6" s="95">
        <f>FinStats!N43 *-1</f>
        <v>0</v>
      </c>
      <c r="P6" s="95">
        <f>FinStats!O43 *-1</f>
        <v>0</v>
      </c>
      <c r="Q6" s="95">
        <f>FinStats!P43 *-1</f>
        <v>0</v>
      </c>
      <c r="R6" s="95">
        <f>FinStats!Q43 *-1</f>
        <v>0</v>
      </c>
      <c r="S6" s="95">
        <f>FinStats!R43 *-1</f>
        <v>0</v>
      </c>
      <c r="T6" s="95">
        <f>FinStats!S43 *-1</f>
        <v>0</v>
      </c>
      <c r="U6" s="95">
        <f>FinStats!T43 *-1</f>
        <v>0</v>
      </c>
      <c r="V6" s="95">
        <f>FinStats!U43 *-1</f>
        <v>0</v>
      </c>
      <c r="W6" s="95">
        <f>FinStats!V43 *-1</f>
        <v>0</v>
      </c>
      <c r="X6" s="95">
        <f>FinStats!W43 *-1</f>
        <v>0</v>
      </c>
      <c r="Y6" s="95">
        <f>FinStats!X43 *-1</f>
        <v>0</v>
      </c>
      <c r="Z6" s="95">
        <f>FinStats!Y43 *-1</f>
        <v>0</v>
      </c>
      <c r="AA6" s="95">
        <f>FinStats!Z43 *-1</f>
        <v>0</v>
      </c>
      <c r="AB6" s="95">
        <f>FinStats!AA43 *-1</f>
        <v>0</v>
      </c>
      <c r="AC6" s="95">
        <f>FinStats!AB43 *-1</f>
        <v>0</v>
      </c>
      <c r="AD6" s="95">
        <f>FinStats!AC43 *-1</f>
        <v>0</v>
      </c>
      <c r="AE6" s="95">
        <f>FinStats!AD43 *-1</f>
        <v>0</v>
      </c>
      <c r="AF6" s="95">
        <f>FinStats!AE43 *-1</f>
        <v>0</v>
      </c>
      <c r="AG6" s="91" t="s">
        <v>321</v>
      </c>
    </row>
    <row r="7" spans="5:33" ht="16.95" customHeight="1" x14ac:dyDescent="0.25">
      <c r="E7" s="90" t="s">
        <v>361</v>
      </c>
      <c r="J7" s="95"/>
      <c r="K7" s="95"/>
      <c r="L7" s="95"/>
      <c r="M7" s="95"/>
      <c r="N7" s="95"/>
      <c r="O7" s="95"/>
      <c r="P7" s="95"/>
      <c r="Q7" s="95"/>
      <c r="R7" s="95"/>
      <c r="S7" s="95"/>
      <c r="T7" s="95"/>
      <c r="U7" s="95"/>
      <c r="V7" s="95"/>
      <c r="W7" s="95"/>
      <c r="X7" s="95"/>
      <c r="Y7" s="95"/>
      <c r="Z7" s="95"/>
      <c r="AA7" s="95"/>
      <c r="AB7" s="95"/>
      <c r="AC7" s="95"/>
      <c r="AD7" s="95"/>
      <c r="AE7" s="95"/>
      <c r="AF7" s="95"/>
      <c r="AG7" s="91" t="s">
        <v>321</v>
      </c>
    </row>
    <row r="8" spans="5:33" ht="16.95" customHeight="1" x14ac:dyDescent="0.25">
      <c r="E8" s="127" t="s">
        <v>67</v>
      </c>
      <c r="F8" s="116"/>
      <c r="G8" s="117" t="e">
        <f ca="1">XIRR(J8:AF8, $J$3:$AF$3, 10%)</f>
        <v>#NUM!</v>
      </c>
      <c r="H8" s="94"/>
      <c r="J8" s="95" t="e">
        <f t="shared" ref="J8:AF8" ca="1" si="0">SUM(J5:J6)</f>
        <v>#NUM!</v>
      </c>
      <c r="K8" s="95" t="e">
        <f t="shared" ca="1" si="0"/>
        <v>#NUM!</v>
      </c>
      <c r="L8" s="95" t="e">
        <f t="shared" ca="1" si="0"/>
        <v>#NUM!</v>
      </c>
      <c r="M8" s="95" t="e">
        <f t="shared" ca="1" si="0"/>
        <v>#NUM!</v>
      </c>
      <c r="N8" s="95" t="e">
        <f t="shared" ca="1" si="0"/>
        <v>#NUM!</v>
      </c>
      <c r="O8" s="95" t="e">
        <f t="shared" ca="1" si="0"/>
        <v>#NUM!</v>
      </c>
      <c r="P8" s="95" t="e">
        <f t="shared" ca="1" si="0"/>
        <v>#NUM!</v>
      </c>
      <c r="Q8" s="95" t="e">
        <f t="shared" ca="1" si="0"/>
        <v>#NUM!</v>
      </c>
      <c r="R8" s="95" t="e">
        <f t="shared" ca="1" si="0"/>
        <v>#NUM!</v>
      </c>
      <c r="S8" s="95" t="e">
        <f t="shared" ca="1" si="0"/>
        <v>#NUM!</v>
      </c>
      <c r="T8" s="95" t="e">
        <f t="shared" ca="1" si="0"/>
        <v>#NUM!</v>
      </c>
      <c r="U8" s="95" t="e">
        <f t="shared" ca="1" si="0"/>
        <v>#NUM!</v>
      </c>
      <c r="V8" s="95" t="e">
        <f t="shared" ca="1" si="0"/>
        <v>#NUM!</v>
      </c>
      <c r="W8" s="95" t="e">
        <f t="shared" ca="1" si="0"/>
        <v>#NUM!</v>
      </c>
      <c r="X8" s="95" t="e">
        <f t="shared" ca="1" si="0"/>
        <v>#NUM!</v>
      </c>
      <c r="Y8" s="95" t="e">
        <f t="shared" ca="1" si="0"/>
        <v>#NUM!</v>
      </c>
      <c r="Z8" s="95" t="e">
        <f t="shared" ca="1" si="0"/>
        <v>#NUM!</v>
      </c>
      <c r="AA8" s="95" t="e">
        <f t="shared" ca="1" si="0"/>
        <v>#NUM!</v>
      </c>
      <c r="AB8" s="95" t="e">
        <f t="shared" ca="1" si="0"/>
        <v>#NUM!</v>
      </c>
      <c r="AC8" s="95" t="e">
        <f t="shared" ca="1" si="0"/>
        <v>#NUM!</v>
      </c>
      <c r="AD8" s="95" t="e">
        <f t="shared" ca="1" si="0"/>
        <v>#NUM!</v>
      </c>
      <c r="AE8" s="95" t="e">
        <f t="shared" ca="1" si="0"/>
        <v>#NUM!</v>
      </c>
      <c r="AF8" s="95">
        <f t="shared" si="0"/>
        <v>0</v>
      </c>
      <c r="AG8" s="91" t="s">
        <v>321</v>
      </c>
    </row>
    <row r="9" spans="5:33" ht="16.95" customHeight="1" x14ac:dyDescent="0.25">
      <c r="E9" s="127" t="s">
        <v>66</v>
      </c>
      <c r="F9" s="116"/>
      <c r="G9" s="117" t="e">
        <f ca="1">XIRR(J9:AF9, $J$3:$AF$3, 10%)</f>
        <v>#NUM!</v>
      </c>
      <c r="H9" s="96"/>
      <c r="J9" s="95" t="e">
        <f ca="1">FinStats!I46</f>
        <v>#NUM!</v>
      </c>
      <c r="K9" s="95" t="e">
        <f ca="1">FinStats!J46</f>
        <v>#NUM!</v>
      </c>
      <c r="L9" s="95" t="e">
        <f ca="1">FinStats!K46</f>
        <v>#NUM!</v>
      </c>
      <c r="M9" s="95" t="e">
        <f ca="1">FinStats!L46</f>
        <v>#NUM!</v>
      </c>
      <c r="N9" s="95" t="e">
        <f ca="1">FinStats!M46</f>
        <v>#NUM!</v>
      </c>
      <c r="O9" s="95" t="e">
        <f ca="1">FinStats!N46</f>
        <v>#NUM!</v>
      </c>
      <c r="P9" s="95" t="e">
        <f ca="1">FinStats!O46</f>
        <v>#NUM!</v>
      </c>
      <c r="Q9" s="95" t="e">
        <f ca="1">FinStats!P46</f>
        <v>#NUM!</v>
      </c>
      <c r="R9" s="95" t="e">
        <f ca="1">FinStats!Q46</f>
        <v>#NUM!</v>
      </c>
      <c r="S9" s="95" t="e">
        <f ca="1">FinStats!R46</f>
        <v>#NUM!</v>
      </c>
      <c r="T9" s="95" t="e">
        <f ca="1">FinStats!S46</f>
        <v>#NUM!</v>
      </c>
      <c r="U9" s="95" t="e">
        <f ca="1">FinStats!T46</f>
        <v>#NUM!</v>
      </c>
      <c r="V9" s="95" t="e">
        <f ca="1">FinStats!U46</f>
        <v>#NUM!</v>
      </c>
      <c r="W9" s="95" t="e">
        <f ca="1">FinStats!V46</f>
        <v>#NUM!</v>
      </c>
      <c r="X9" s="95" t="e">
        <f ca="1">FinStats!W46</f>
        <v>#NUM!</v>
      </c>
      <c r="Y9" s="95" t="e">
        <f ca="1">FinStats!X46</f>
        <v>#NUM!</v>
      </c>
      <c r="Z9" s="95" t="e">
        <f ca="1">FinStats!Y46</f>
        <v>#NUM!</v>
      </c>
      <c r="AA9" s="95" t="e">
        <f ca="1">FinStats!Z46</f>
        <v>#NUM!</v>
      </c>
      <c r="AB9" s="95" t="e">
        <f ca="1">FinStats!AA46</f>
        <v>#NUM!</v>
      </c>
      <c r="AC9" s="95" t="e">
        <f ca="1">FinStats!AB46</f>
        <v>#NUM!</v>
      </c>
      <c r="AD9" s="95" t="e">
        <f ca="1">FinStats!AC46</f>
        <v>#NUM!</v>
      </c>
      <c r="AE9" s="95" t="e">
        <f ca="1">FinStats!AD46</f>
        <v>#NUM!</v>
      </c>
      <c r="AF9" s="95">
        <f>FinStats!AE46</f>
        <v>0</v>
      </c>
      <c r="AG9" s="91" t="s">
        <v>321</v>
      </c>
    </row>
    <row r="10" spans="5:33" ht="16.95" customHeight="1" x14ac:dyDescent="0.25">
      <c r="E10" s="127" t="s">
        <v>142</v>
      </c>
      <c r="F10" s="118">
        <f>Inputs!F41</f>
        <v>0</v>
      </c>
      <c r="G10" s="119" t="e">
        <f ca="1">NPV(F10,J8:AC8)</f>
        <v>#NUM!</v>
      </c>
      <c r="H10" s="96"/>
      <c r="J10" s="95"/>
      <c r="K10" s="95"/>
      <c r="L10" s="95"/>
      <c r="M10" s="95"/>
      <c r="N10" s="95"/>
      <c r="O10" s="95"/>
      <c r="P10" s="95"/>
      <c r="Q10" s="95"/>
      <c r="R10" s="95"/>
      <c r="S10" s="95"/>
      <c r="T10" s="95"/>
      <c r="U10" s="95"/>
      <c r="V10" s="95"/>
      <c r="W10" s="95"/>
      <c r="X10" s="95"/>
      <c r="Y10" s="95"/>
      <c r="Z10" s="95"/>
      <c r="AA10" s="95"/>
      <c r="AB10" s="95"/>
      <c r="AC10" s="95"/>
      <c r="AG10" s="91" t="s">
        <v>321</v>
      </c>
    </row>
    <row r="11" spans="5:33" ht="16.95" customHeight="1" x14ac:dyDescent="0.25">
      <c r="E11" s="90" t="s">
        <v>139</v>
      </c>
      <c r="G11" s="96"/>
      <c r="H11" s="96"/>
      <c r="J11" s="95"/>
      <c r="K11" s="95"/>
      <c r="L11" s="95"/>
      <c r="M11" s="95"/>
      <c r="N11" s="95"/>
      <c r="O11" s="95"/>
      <c r="P11" s="95"/>
      <c r="Q11" s="95"/>
      <c r="R11" s="95"/>
      <c r="S11" s="95"/>
      <c r="T11" s="95"/>
      <c r="U11" s="95"/>
      <c r="V11" s="95"/>
      <c r="W11" s="95"/>
      <c r="X11" s="95"/>
      <c r="Y11" s="95"/>
      <c r="Z11" s="95"/>
      <c r="AA11" s="95"/>
      <c r="AB11" s="95"/>
      <c r="AC11" s="95"/>
      <c r="AG11" s="91" t="s">
        <v>321</v>
      </c>
    </row>
    <row r="12" spans="5:33" ht="16.95" customHeight="1" x14ac:dyDescent="0.25">
      <c r="E12" s="127" t="s">
        <v>138</v>
      </c>
      <c r="F12" s="118">
        <f>Inputs!F$42</f>
        <v>0</v>
      </c>
      <c r="G12" s="119" t="e">
        <f ca="1">NPV(F12,J12:AF12)</f>
        <v>#NUM!</v>
      </c>
      <c r="H12" s="97"/>
      <c r="J12" s="95" t="e">
        <f ca="1">FinStats!I47</f>
        <v>#NUM!</v>
      </c>
      <c r="K12" s="95" t="e">
        <f ca="1">FinStats!J47</f>
        <v>#NUM!</v>
      </c>
      <c r="L12" s="95" t="e">
        <f ca="1">FinStats!K47</f>
        <v>#NUM!</v>
      </c>
      <c r="M12" s="95" t="e">
        <f ca="1">FinStats!L47</f>
        <v>#NUM!</v>
      </c>
      <c r="N12" s="95" t="e">
        <f ca="1">FinStats!M47</f>
        <v>#NUM!</v>
      </c>
      <c r="O12" s="95" t="e">
        <f ca="1">FinStats!N47</f>
        <v>#NUM!</v>
      </c>
      <c r="P12" s="95" t="e">
        <f ca="1">FinStats!O47</f>
        <v>#NUM!</v>
      </c>
      <c r="Q12" s="95" t="e">
        <f ca="1">FinStats!P47</f>
        <v>#NUM!</v>
      </c>
      <c r="R12" s="95" t="e">
        <f ca="1">FinStats!Q47</f>
        <v>#NUM!</v>
      </c>
      <c r="S12" s="95" t="e">
        <f ca="1">FinStats!R47</f>
        <v>#NUM!</v>
      </c>
      <c r="T12" s="95" t="e">
        <f ca="1">FinStats!S47</f>
        <v>#NUM!</v>
      </c>
      <c r="U12" s="95" t="e">
        <f ca="1">FinStats!T47</f>
        <v>#NUM!</v>
      </c>
      <c r="V12" s="95" t="e">
        <f ca="1">FinStats!U47</f>
        <v>#NUM!</v>
      </c>
      <c r="W12" s="95" t="e">
        <f ca="1">FinStats!V47</f>
        <v>#NUM!</v>
      </c>
      <c r="X12" s="95" t="e">
        <f ca="1">FinStats!W47</f>
        <v>#NUM!</v>
      </c>
      <c r="Y12" s="95" t="e">
        <f ca="1">FinStats!X47</f>
        <v>#NUM!</v>
      </c>
      <c r="Z12" s="95" t="e">
        <f ca="1">FinStats!Y47</f>
        <v>#NUM!</v>
      </c>
      <c r="AA12" s="95" t="e">
        <f ca="1">FinStats!Z47</f>
        <v>#NUM!</v>
      </c>
      <c r="AB12" s="95" t="e">
        <f ca="1">FinStats!AA47</f>
        <v>#NUM!</v>
      </c>
      <c r="AC12" s="95" t="e">
        <f ca="1">FinStats!AB47</f>
        <v>#NUM!</v>
      </c>
      <c r="AD12" s="95" t="e">
        <f ca="1">FinStats!AC47</f>
        <v>#NUM!</v>
      </c>
      <c r="AE12" s="95" t="e">
        <f ca="1">FinStats!AD47</f>
        <v>#NUM!</v>
      </c>
      <c r="AF12" s="95">
        <f>FinStats!AE47</f>
        <v>0</v>
      </c>
      <c r="AG12" s="91" t="s">
        <v>321</v>
      </c>
    </row>
    <row r="13" spans="5:33" ht="16.95" customHeight="1" x14ac:dyDescent="0.25">
      <c r="E13" s="127" t="s">
        <v>132</v>
      </c>
      <c r="F13" s="120"/>
      <c r="G13" s="119">
        <f ca="1">Risks!E82</f>
        <v>0</v>
      </c>
      <c r="H13" s="97"/>
      <c r="AG13" s="91" t="s">
        <v>321</v>
      </c>
    </row>
    <row r="14" spans="5:33" ht="16.95" customHeight="1" x14ac:dyDescent="0.25">
      <c r="E14" s="127" t="s">
        <v>133</v>
      </c>
      <c r="F14" s="116"/>
      <c r="G14" s="119" t="e">
        <f ca="1">G12-G13</f>
        <v>#NUM!</v>
      </c>
      <c r="H14" s="98"/>
      <c r="AG14" s="91" t="s">
        <v>321</v>
      </c>
    </row>
    <row r="15" spans="5:33" ht="16.95" customHeight="1" thickBot="1" x14ac:dyDescent="0.3">
      <c r="E15" s="123" t="s">
        <v>141</v>
      </c>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91" t="s">
        <v>321</v>
      </c>
    </row>
    <row r="16" spans="5:33" ht="16.95" customHeight="1" x14ac:dyDescent="0.25">
      <c r="E16" s="94" t="s">
        <v>368</v>
      </c>
      <c r="F16" s="94"/>
      <c r="G16" s="94"/>
      <c r="H16" s="94"/>
      <c r="I16" s="94"/>
      <c r="J16" s="100" t="e">
        <f>FinStats!I55</f>
        <v>#NUM!</v>
      </c>
      <c r="K16" s="100" t="e">
        <f>FinStats!J55</f>
        <v>#NUM!</v>
      </c>
      <c r="L16" s="100" t="e">
        <f>FinStats!K55</f>
        <v>#NUM!</v>
      </c>
      <c r="M16" s="100" t="e">
        <f>FinStats!L55</f>
        <v>#NUM!</v>
      </c>
      <c r="N16" s="100" t="e">
        <f>FinStats!M55</f>
        <v>#NUM!</v>
      </c>
      <c r="O16" s="100" t="e">
        <f>FinStats!N55</f>
        <v>#NUM!</v>
      </c>
      <c r="P16" s="100" t="e">
        <f>FinStats!O55</f>
        <v>#NUM!</v>
      </c>
      <c r="Q16" s="100" t="e">
        <f>FinStats!P55</f>
        <v>#NUM!</v>
      </c>
      <c r="R16" s="100" t="e">
        <f>FinStats!Q55</f>
        <v>#NUM!</v>
      </c>
      <c r="S16" s="100" t="e">
        <f>FinStats!R55</f>
        <v>#NUM!</v>
      </c>
      <c r="T16" s="100" t="e">
        <f>FinStats!S55</f>
        <v>#NUM!</v>
      </c>
      <c r="U16" s="100" t="e">
        <f>FinStats!T55</f>
        <v>#NUM!</v>
      </c>
      <c r="V16" s="100" t="e">
        <f>FinStats!U55</f>
        <v>#NUM!</v>
      </c>
      <c r="W16" s="100" t="e">
        <f>FinStats!V55</f>
        <v>#NUM!</v>
      </c>
      <c r="X16" s="100" t="e">
        <f>FinStats!W55</f>
        <v>#NUM!</v>
      </c>
      <c r="Y16" s="100" t="e">
        <f>FinStats!X55</f>
        <v>#NUM!</v>
      </c>
      <c r="Z16" s="100" t="e">
        <f>FinStats!Y55</f>
        <v>#NUM!</v>
      </c>
      <c r="AA16" s="100" t="e">
        <f>FinStats!Z55</f>
        <v>#NUM!</v>
      </c>
      <c r="AB16" s="100" t="e">
        <f>FinStats!AA55</f>
        <v>#NUM!</v>
      </c>
      <c r="AC16" s="100" t="e">
        <f>FinStats!AB55</f>
        <v>#NUM!</v>
      </c>
      <c r="AD16" s="100" t="e">
        <f>FinStats!AC55</f>
        <v>#NUM!</v>
      </c>
      <c r="AE16" s="100" t="e">
        <f>FinStats!AD55</f>
        <v>#NUM!</v>
      </c>
      <c r="AF16" s="100">
        <f>FinStats!AE55</f>
        <v>0</v>
      </c>
      <c r="AG16" s="91" t="s">
        <v>321</v>
      </c>
    </row>
    <row r="17" spans="5:33" ht="16.95" customHeight="1" x14ac:dyDescent="0.25">
      <c r="E17" s="94" t="s">
        <v>367</v>
      </c>
      <c r="F17" s="94"/>
      <c r="G17" s="94"/>
      <c r="H17" s="94"/>
      <c r="I17" s="94"/>
      <c r="J17" s="100" t="e">
        <f>FinStats!I56</f>
        <v>#NUM!</v>
      </c>
      <c r="K17" s="100" t="e">
        <f>FinStats!J56</f>
        <v>#NUM!</v>
      </c>
      <c r="L17" s="100" t="e">
        <f>FinStats!K56</f>
        <v>#NUM!</v>
      </c>
      <c r="M17" s="100" t="e">
        <f>FinStats!L56</f>
        <v>#NUM!</v>
      </c>
      <c r="N17" s="100" t="e">
        <f>FinStats!M56</f>
        <v>#NUM!</v>
      </c>
      <c r="O17" s="100" t="e">
        <f>FinStats!N56</f>
        <v>#NUM!</v>
      </c>
      <c r="P17" s="100" t="e">
        <f>FinStats!O56</f>
        <v>#NUM!</v>
      </c>
      <c r="Q17" s="100" t="e">
        <f>FinStats!P56</f>
        <v>#NUM!</v>
      </c>
      <c r="R17" s="100" t="e">
        <f>FinStats!Q56</f>
        <v>#NUM!</v>
      </c>
      <c r="S17" s="100" t="e">
        <f>FinStats!R56</f>
        <v>#NUM!</v>
      </c>
      <c r="T17" s="100" t="e">
        <f>FinStats!S56</f>
        <v>#NUM!</v>
      </c>
      <c r="U17" s="100" t="e">
        <f>FinStats!T56</f>
        <v>#NUM!</v>
      </c>
      <c r="V17" s="100" t="e">
        <f>FinStats!U56</f>
        <v>#NUM!</v>
      </c>
      <c r="W17" s="100" t="e">
        <f>FinStats!V56</f>
        <v>#NUM!</v>
      </c>
      <c r="X17" s="100" t="e">
        <f>FinStats!W56</f>
        <v>#NUM!</v>
      </c>
      <c r="Y17" s="100" t="e">
        <f>FinStats!X56</f>
        <v>#NUM!</v>
      </c>
      <c r="Z17" s="100" t="e">
        <f>FinStats!Y56</f>
        <v>#NUM!</v>
      </c>
      <c r="AA17" s="100" t="e">
        <f>FinStats!Z56</f>
        <v>#NUM!</v>
      </c>
      <c r="AB17" s="100" t="e">
        <f>FinStats!AA56</f>
        <v>#NUM!</v>
      </c>
      <c r="AC17" s="100" t="e">
        <f>FinStats!AB56</f>
        <v>#NUM!</v>
      </c>
      <c r="AD17" s="100" t="e">
        <f>FinStats!AC56</f>
        <v>#NUM!</v>
      </c>
      <c r="AE17" s="100" t="e">
        <f>FinStats!AD56</f>
        <v>#NUM!</v>
      </c>
      <c r="AF17" s="100">
        <f>FinStats!AE56</f>
        <v>0</v>
      </c>
      <c r="AG17" s="91" t="s">
        <v>321</v>
      </c>
    </row>
    <row r="18" spans="5:33" ht="16.95" customHeight="1" x14ac:dyDescent="0.25">
      <c r="E18" s="90" t="s">
        <v>94</v>
      </c>
      <c r="AG18" s="91" t="s">
        <v>321</v>
      </c>
    </row>
    <row r="19" spans="5:33" ht="16.95" customHeight="1" x14ac:dyDescent="0.25">
      <c r="E19" s="128" t="s">
        <v>365</v>
      </c>
      <c r="F19" s="116"/>
      <c r="G19" s="119"/>
      <c r="J19" s="99">
        <f ca="1">FinStats!I58</f>
        <v>0</v>
      </c>
      <c r="K19" s="99">
        <f ca="1">FinStats!J58</f>
        <v>0</v>
      </c>
      <c r="L19" s="99">
        <f ca="1">FinStats!K58</f>
        <v>0</v>
      </c>
      <c r="M19" s="99">
        <f ca="1">FinStats!L58</f>
        <v>0</v>
      </c>
      <c r="N19" s="99">
        <f ca="1">FinStats!M58</f>
        <v>0</v>
      </c>
      <c r="O19" s="99">
        <f ca="1">FinStats!N58</f>
        <v>0</v>
      </c>
      <c r="P19" s="99">
        <f ca="1">FinStats!O58</f>
        <v>0</v>
      </c>
      <c r="Q19" s="99">
        <f ca="1">FinStats!P58</f>
        <v>0</v>
      </c>
      <c r="R19" s="99">
        <f ca="1">FinStats!Q58</f>
        <v>0</v>
      </c>
      <c r="S19" s="99">
        <f ca="1">FinStats!R58</f>
        <v>0</v>
      </c>
      <c r="T19" s="99">
        <f ca="1">FinStats!S58</f>
        <v>0</v>
      </c>
      <c r="U19" s="99">
        <f ca="1">FinStats!T58</f>
        <v>0</v>
      </c>
      <c r="V19" s="99">
        <f ca="1">FinStats!U58</f>
        <v>0</v>
      </c>
      <c r="W19" s="99">
        <f ca="1">FinStats!V58</f>
        <v>0</v>
      </c>
      <c r="X19" s="99">
        <f ca="1">FinStats!W58</f>
        <v>0</v>
      </c>
      <c r="Y19" s="99">
        <f ca="1">FinStats!X58</f>
        <v>0</v>
      </c>
      <c r="Z19" s="99">
        <f ca="1">FinStats!Y58</f>
        <v>0</v>
      </c>
      <c r="AA19" s="99">
        <f ca="1">FinStats!Z58</f>
        <v>0</v>
      </c>
      <c r="AB19" s="99">
        <f ca="1">FinStats!AA58</f>
        <v>0</v>
      </c>
      <c r="AC19" s="99">
        <f ca="1">FinStats!AB58</f>
        <v>0</v>
      </c>
      <c r="AD19" s="99">
        <f ca="1">FinStats!AC58</f>
        <v>0</v>
      </c>
      <c r="AE19" s="99">
        <f ca="1">FinStats!AD58</f>
        <v>0</v>
      </c>
      <c r="AF19" s="99">
        <f>FinStats!AE58</f>
        <v>0</v>
      </c>
      <c r="AG19" s="91" t="s">
        <v>321</v>
      </c>
    </row>
    <row r="20" spans="5:33" ht="16.95" customHeight="1" x14ac:dyDescent="0.25">
      <c r="E20" s="128" t="s">
        <v>134</v>
      </c>
      <c r="F20" s="116"/>
      <c r="G20" s="129">
        <f ca="1">Calculations!E76</f>
        <v>0</v>
      </c>
      <c r="J20" s="99"/>
      <c r="K20" s="99"/>
      <c r="L20" s="99"/>
      <c r="M20" s="99"/>
      <c r="N20" s="99"/>
      <c r="O20" s="99"/>
      <c r="P20" s="99"/>
      <c r="Q20" s="99"/>
      <c r="R20" s="99"/>
      <c r="S20" s="99"/>
      <c r="T20" s="99"/>
      <c r="U20" s="99"/>
      <c r="V20" s="99"/>
      <c r="W20" s="99"/>
      <c r="X20" s="99"/>
      <c r="Y20" s="99"/>
      <c r="Z20" s="99"/>
      <c r="AA20" s="99"/>
      <c r="AB20" s="99"/>
      <c r="AC20" s="99"/>
      <c r="AD20" s="99"/>
      <c r="AE20" s="99"/>
      <c r="AF20" s="99"/>
      <c r="AG20" s="91" t="s">
        <v>321</v>
      </c>
    </row>
    <row r="21" spans="5:33" ht="16.95" customHeight="1" thickBot="1" x14ac:dyDescent="0.3">
      <c r="E21" s="123" t="s">
        <v>140</v>
      </c>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91" t="s">
        <v>321</v>
      </c>
    </row>
    <row r="22" spans="5:33" ht="16.95" customHeight="1" x14ac:dyDescent="0.25">
      <c r="E22" s="94" t="s">
        <v>135</v>
      </c>
      <c r="F22" s="94"/>
      <c r="G22" s="94"/>
      <c r="H22" s="94"/>
      <c r="I22" s="94"/>
      <c r="J22" s="100" t="e">
        <f ca="1">FinStats!I41</f>
        <v>#NUM!</v>
      </c>
      <c r="K22" s="100" t="e">
        <f ca="1">FinStats!J41</f>
        <v>#NUM!</v>
      </c>
      <c r="L22" s="100" t="e">
        <f ca="1">FinStats!K41</f>
        <v>#NUM!</v>
      </c>
      <c r="M22" s="100" t="e">
        <f ca="1">FinStats!L41</f>
        <v>#NUM!</v>
      </c>
      <c r="N22" s="100" t="e">
        <f ca="1">FinStats!M41</f>
        <v>#NUM!</v>
      </c>
      <c r="O22" s="100" t="e">
        <f ca="1">FinStats!N41</f>
        <v>#NUM!</v>
      </c>
      <c r="P22" s="100" t="e">
        <f ca="1">FinStats!O41</f>
        <v>#NUM!</v>
      </c>
      <c r="Q22" s="100" t="e">
        <f ca="1">FinStats!P41</f>
        <v>#NUM!</v>
      </c>
      <c r="R22" s="100" t="e">
        <f ca="1">FinStats!Q41</f>
        <v>#NUM!</v>
      </c>
      <c r="S22" s="100" t="e">
        <f ca="1">FinStats!R41</f>
        <v>#NUM!</v>
      </c>
      <c r="T22" s="100" t="e">
        <f ca="1">FinStats!S41</f>
        <v>#NUM!</v>
      </c>
      <c r="U22" s="100" t="e">
        <f ca="1">FinStats!T41</f>
        <v>#NUM!</v>
      </c>
      <c r="V22" s="100" t="e">
        <f ca="1">FinStats!U41</f>
        <v>#NUM!</v>
      </c>
      <c r="W22" s="100" t="e">
        <f ca="1">FinStats!V41</f>
        <v>#NUM!</v>
      </c>
      <c r="X22" s="100" t="e">
        <f ca="1">FinStats!W41</f>
        <v>#NUM!</v>
      </c>
      <c r="Y22" s="100" t="e">
        <f ca="1">FinStats!X41</f>
        <v>#NUM!</v>
      </c>
      <c r="Z22" s="100" t="e">
        <f ca="1">FinStats!Y41</f>
        <v>#NUM!</v>
      </c>
      <c r="AA22" s="100" t="e">
        <f ca="1">FinStats!Z41</f>
        <v>#NUM!</v>
      </c>
      <c r="AB22" s="100" t="e">
        <f ca="1">FinStats!AA41</f>
        <v>#NUM!</v>
      </c>
      <c r="AC22" s="100" t="e">
        <f ca="1">FinStats!AB41</f>
        <v>#NUM!</v>
      </c>
      <c r="AD22" s="100" t="e">
        <f ca="1">FinStats!AC41</f>
        <v>#NUM!</v>
      </c>
      <c r="AE22" s="100" t="e">
        <f ca="1">FinStats!AD41</f>
        <v>#NUM!</v>
      </c>
      <c r="AF22" s="100">
        <f>FinStats!AE41</f>
        <v>0</v>
      </c>
      <c r="AG22" s="91" t="s">
        <v>321</v>
      </c>
    </row>
    <row r="23" spans="5:33" ht="16.95" customHeight="1" x14ac:dyDescent="0.25">
      <c r="E23" s="94" t="s">
        <v>20</v>
      </c>
      <c r="F23" s="94"/>
      <c r="G23" s="94"/>
      <c r="H23" s="94"/>
      <c r="I23" s="94"/>
      <c r="J23" s="100" t="e">
        <f ca="1">FinStats!I33</f>
        <v>#NUM!</v>
      </c>
      <c r="K23" s="100" t="e">
        <f ca="1">FinStats!J33</f>
        <v>#NUM!</v>
      </c>
      <c r="L23" s="100" t="e">
        <f ca="1">FinStats!K33</f>
        <v>#NUM!</v>
      </c>
      <c r="M23" s="100" t="e">
        <f ca="1">FinStats!L33</f>
        <v>#NUM!</v>
      </c>
      <c r="N23" s="100" t="e">
        <f ca="1">FinStats!M33</f>
        <v>#NUM!</v>
      </c>
      <c r="O23" s="100" t="e">
        <f ca="1">FinStats!N33</f>
        <v>#NUM!</v>
      </c>
      <c r="P23" s="100" t="e">
        <f ca="1">FinStats!O33</f>
        <v>#NUM!</v>
      </c>
      <c r="Q23" s="100" t="e">
        <f ca="1">FinStats!P33</f>
        <v>#NUM!</v>
      </c>
      <c r="R23" s="100" t="e">
        <f ca="1">FinStats!Q33</f>
        <v>#NUM!</v>
      </c>
      <c r="S23" s="100" t="e">
        <f ca="1">FinStats!R33</f>
        <v>#NUM!</v>
      </c>
      <c r="T23" s="100" t="e">
        <f ca="1">FinStats!S33</f>
        <v>#NUM!</v>
      </c>
      <c r="U23" s="100" t="e">
        <f ca="1">FinStats!T33</f>
        <v>#NUM!</v>
      </c>
      <c r="V23" s="100" t="e">
        <f ca="1">FinStats!U33</f>
        <v>#NUM!</v>
      </c>
      <c r="W23" s="100" t="e">
        <f ca="1">FinStats!V33</f>
        <v>#NUM!</v>
      </c>
      <c r="X23" s="100" t="e">
        <f ca="1">FinStats!W33</f>
        <v>#NUM!</v>
      </c>
      <c r="Y23" s="100" t="e">
        <f ca="1">FinStats!X33</f>
        <v>#NUM!</v>
      </c>
      <c r="Z23" s="100" t="e">
        <f ca="1">FinStats!Y33</f>
        <v>#NUM!</v>
      </c>
      <c r="AA23" s="100" t="e">
        <f ca="1">FinStats!Z33</f>
        <v>#NUM!</v>
      </c>
      <c r="AB23" s="100" t="e">
        <f ca="1">FinStats!AA33</f>
        <v>#NUM!</v>
      </c>
      <c r="AC23" s="100" t="e">
        <f ca="1">FinStats!AB33</f>
        <v>#NUM!</v>
      </c>
      <c r="AD23" s="100" t="e">
        <f ca="1">FinStats!AC33</f>
        <v>#NUM!</v>
      </c>
      <c r="AE23" s="100" t="e">
        <f ca="1">FinStats!AD33</f>
        <v>#NUM!</v>
      </c>
      <c r="AF23" s="100">
        <f>FinStats!AE33</f>
        <v>0</v>
      </c>
      <c r="AG23" s="91" t="s">
        <v>321</v>
      </c>
    </row>
    <row r="24" spans="5:33" ht="16.95" customHeight="1" x14ac:dyDescent="0.25">
      <c r="E24" s="94" t="s">
        <v>21</v>
      </c>
      <c r="F24" s="94"/>
      <c r="G24" s="94"/>
      <c r="H24" s="94"/>
      <c r="I24" s="94"/>
      <c r="J24" s="100" t="e">
        <f>J16+J17</f>
        <v>#NUM!</v>
      </c>
      <c r="K24" s="100" t="e">
        <f t="shared" ref="K24:AF24" si="1">K16+K17</f>
        <v>#NUM!</v>
      </c>
      <c r="L24" s="100" t="e">
        <f t="shared" si="1"/>
        <v>#NUM!</v>
      </c>
      <c r="M24" s="100" t="e">
        <f t="shared" si="1"/>
        <v>#NUM!</v>
      </c>
      <c r="N24" s="100" t="e">
        <f t="shared" si="1"/>
        <v>#NUM!</v>
      </c>
      <c r="O24" s="100" t="e">
        <f t="shared" si="1"/>
        <v>#NUM!</v>
      </c>
      <c r="P24" s="100" t="e">
        <f t="shared" si="1"/>
        <v>#NUM!</v>
      </c>
      <c r="Q24" s="100" t="e">
        <f t="shared" si="1"/>
        <v>#NUM!</v>
      </c>
      <c r="R24" s="100" t="e">
        <f t="shared" si="1"/>
        <v>#NUM!</v>
      </c>
      <c r="S24" s="100" t="e">
        <f t="shared" si="1"/>
        <v>#NUM!</v>
      </c>
      <c r="T24" s="100" t="e">
        <f t="shared" si="1"/>
        <v>#NUM!</v>
      </c>
      <c r="U24" s="100" t="e">
        <f t="shared" si="1"/>
        <v>#NUM!</v>
      </c>
      <c r="V24" s="100" t="e">
        <f t="shared" si="1"/>
        <v>#NUM!</v>
      </c>
      <c r="W24" s="100" t="e">
        <f t="shared" si="1"/>
        <v>#NUM!</v>
      </c>
      <c r="X24" s="100" t="e">
        <f t="shared" si="1"/>
        <v>#NUM!</v>
      </c>
      <c r="Y24" s="100" t="e">
        <f t="shared" si="1"/>
        <v>#NUM!</v>
      </c>
      <c r="Z24" s="100" t="e">
        <f t="shared" si="1"/>
        <v>#NUM!</v>
      </c>
      <c r="AA24" s="100" t="e">
        <f t="shared" si="1"/>
        <v>#NUM!</v>
      </c>
      <c r="AB24" s="100" t="e">
        <f t="shared" si="1"/>
        <v>#NUM!</v>
      </c>
      <c r="AC24" s="100" t="e">
        <f t="shared" si="1"/>
        <v>#NUM!</v>
      </c>
      <c r="AD24" s="100" t="e">
        <f t="shared" si="1"/>
        <v>#NUM!</v>
      </c>
      <c r="AE24" s="100" t="e">
        <f t="shared" si="1"/>
        <v>#NUM!</v>
      </c>
      <c r="AF24" s="100">
        <f t="shared" si="1"/>
        <v>0</v>
      </c>
      <c r="AG24" s="91" t="s">
        <v>321</v>
      </c>
    </row>
    <row r="25" spans="5:33" ht="16.95" customHeight="1" x14ac:dyDescent="0.25">
      <c r="E25" s="94" t="s">
        <v>24</v>
      </c>
      <c r="F25" s="94"/>
      <c r="G25" s="94"/>
      <c r="H25" s="94"/>
      <c r="I25" s="94"/>
      <c r="J25" s="100" t="e">
        <f ca="1">FinStats!I19</f>
        <v>#NUM!</v>
      </c>
      <c r="K25" s="100" t="e">
        <f ca="1">FinStats!J19</f>
        <v>#NUM!</v>
      </c>
      <c r="L25" s="100" t="e">
        <f ca="1">FinStats!K19</f>
        <v>#NUM!</v>
      </c>
      <c r="M25" s="100" t="e">
        <f ca="1">FinStats!L19</f>
        <v>#NUM!</v>
      </c>
      <c r="N25" s="100" t="e">
        <f ca="1">FinStats!M19</f>
        <v>#NUM!</v>
      </c>
      <c r="O25" s="100" t="e">
        <f ca="1">FinStats!N19</f>
        <v>#NUM!</v>
      </c>
      <c r="P25" s="100" t="e">
        <f ca="1">FinStats!O19</f>
        <v>#NUM!</v>
      </c>
      <c r="Q25" s="100" t="e">
        <f ca="1">FinStats!P19</f>
        <v>#NUM!</v>
      </c>
      <c r="R25" s="100" t="e">
        <f ca="1">FinStats!Q19</f>
        <v>#NUM!</v>
      </c>
      <c r="S25" s="100" t="e">
        <f ca="1">FinStats!R19</f>
        <v>#NUM!</v>
      </c>
      <c r="T25" s="100" t="e">
        <f ca="1">FinStats!S19</f>
        <v>#NUM!</v>
      </c>
      <c r="U25" s="100" t="e">
        <f ca="1">FinStats!T19</f>
        <v>#NUM!</v>
      </c>
      <c r="V25" s="100" t="e">
        <f ca="1">FinStats!U19</f>
        <v>#NUM!</v>
      </c>
      <c r="W25" s="100" t="e">
        <f ca="1">FinStats!V19</f>
        <v>#NUM!</v>
      </c>
      <c r="X25" s="100" t="e">
        <f ca="1">FinStats!W19</f>
        <v>#NUM!</v>
      </c>
      <c r="Y25" s="100" t="e">
        <f ca="1">FinStats!X19</f>
        <v>#NUM!</v>
      </c>
      <c r="Z25" s="100" t="e">
        <f ca="1">FinStats!Y19</f>
        <v>#NUM!</v>
      </c>
      <c r="AA25" s="100" t="e">
        <f ca="1">FinStats!Z19</f>
        <v>#NUM!</v>
      </c>
      <c r="AB25" s="100" t="e">
        <f ca="1">FinStats!AA19</f>
        <v>#NUM!</v>
      </c>
      <c r="AC25" s="100" t="e">
        <f ca="1">FinStats!AB19</f>
        <v>#NUM!</v>
      </c>
      <c r="AD25" s="100" t="e">
        <f ca="1">FinStats!AC19</f>
        <v>#NUM!</v>
      </c>
      <c r="AE25" s="100" t="e">
        <f ca="1">FinStats!AD19</f>
        <v>#NUM!</v>
      </c>
      <c r="AF25" s="100">
        <f>FinStats!AE19</f>
        <v>0</v>
      </c>
      <c r="AG25" s="91" t="s">
        <v>321</v>
      </c>
    </row>
    <row r="26" spans="5:33" x14ac:dyDescent="0.25">
      <c r="AG26" s="91" t="s">
        <v>321</v>
      </c>
    </row>
    <row r="27" spans="5:33" x14ac:dyDescent="0.25">
      <c r="E27" s="90" t="s">
        <v>165</v>
      </c>
      <c r="F27" s="90"/>
      <c r="G27" s="90"/>
      <c r="H27" s="90"/>
      <c r="I27" s="101" t="s">
        <v>22</v>
      </c>
      <c r="J27" s="102" t="e">
        <f ca="1">FinStats!I13</f>
        <v>#NUM!</v>
      </c>
      <c r="K27" s="102" t="e">
        <f ca="1">FinStats!J13</f>
        <v>#NUM!</v>
      </c>
      <c r="L27" s="102" t="e">
        <f ca="1">FinStats!K13</f>
        <v>#NUM!</v>
      </c>
      <c r="M27" s="102" t="e">
        <f ca="1">FinStats!L13</f>
        <v>#NUM!</v>
      </c>
      <c r="N27" s="102" t="e">
        <f ca="1">FinStats!M13</f>
        <v>#NUM!</v>
      </c>
      <c r="O27" s="102" t="e">
        <f ca="1">FinStats!N13</f>
        <v>#NUM!</v>
      </c>
      <c r="P27" s="102" t="e">
        <f ca="1">FinStats!O13</f>
        <v>#NUM!</v>
      </c>
      <c r="Q27" s="102" t="e">
        <f ca="1">FinStats!P13</f>
        <v>#NUM!</v>
      </c>
      <c r="R27" s="102" t="e">
        <f ca="1">FinStats!Q13</f>
        <v>#NUM!</v>
      </c>
      <c r="S27" s="102" t="e">
        <f ca="1">FinStats!R13</f>
        <v>#NUM!</v>
      </c>
      <c r="T27" s="102" t="e">
        <f ca="1">FinStats!S13</f>
        <v>#NUM!</v>
      </c>
      <c r="U27" s="102" t="e">
        <f ca="1">FinStats!T13</f>
        <v>#NUM!</v>
      </c>
      <c r="V27" s="102" t="e">
        <f ca="1">FinStats!U13</f>
        <v>#NUM!</v>
      </c>
      <c r="W27" s="102" t="e">
        <f ca="1">FinStats!V13</f>
        <v>#NUM!</v>
      </c>
      <c r="X27" s="102" t="e">
        <f ca="1">FinStats!W13</f>
        <v>#NUM!</v>
      </c>
      <c r="Y27" s="102" t="e">
        <f ca="1">FinStats!X13</f>
        <v>#NUM!</v>
      </c>
      <c r="Z27" s="102" t="e">
        <f ca="1">FinStats!Y13</f>
        <v>#NUM!</v>
      </c>
      <c r="AA27" s="102" t="e">
        <f ca="1">FinStats!Z13</f>
        <v>#NUM!</v>
      </c>
      <c r="AB27" s="102" t="e">
        <f ca="1">FinStats!AA13</f>
        <v>#NUM!</v>
      </c>
      <c r="AC27" s="102" t="e">
        <f ca="1">FinStats!AB13</f>
        <v>#NUM!</v>
      </c>
      <c r="AG27" s="91" t="s">
        <v>321</v>
      </c>
    </row>
    <row r="28" spans="5:33" x14ac:dyDescent="0.25">
      <c r="E28" s="90"/>
      <c r="F28" s="90"/>
      <c r="G28" s="90"/>
      <c r="H28" s="90"/>
      <c r="I28" s="101"/>
      <c r="J28" s="102"/>
      <c r="K28" s="102"/>
      <c r="L28" s="102"/>
      <c r="M28" s="102"/>
      <c r="N28" s="102"/>
      <c r="O28" s="102"/>
      <c r="P28" s="102"/>
      <c r="Q28" s="102"/>
      <c r="R28" s="102"/>
      <c r="S28" s="102"/>
      <c r="T28" s="102"/>
      <c r="U28" s="102"/>
      <c r="V28" s="102"/>
      <c r="W28" s="102"/>
      <c r="X28" s="102"/>
      <c r="Y28" s="102"/>
      <c r="Z28" s="102"/>
      <c r="AA28" s="102"/>
      <c r="AB28" s="102"/>
      <c r="AC28" s="102"/>
    </row>
    <row r="29" spans="5:33" x14ac:dyDescent="0.25">
      <c r="E29" s="90"/>
      <c r="F29" s="90"/>
      <c r="G29" s="90"/>
      <c r="H29" s="90"/>
      <c r="I29" s="101"/>
      <c r="J29" s="102"/>
      <c r="K29" s="103"/>
      <c r="L29" s="102"/>
      <c r="M29" s="102"/>
      <c r="N29" s="102"/>
      <c r="O29" s="102"/>
      <c r="P29" s="102"/>
      <c r="Q29" s="102"/>
      <c r="R29" s="102"/>
      <c r="S29" s="102"/>
      <c r="T29" s="102"/>
      <c r="U29" s="102"/>
      <c r="V29" s="102"/>
      <c r="W29" s="102"/>
      <c r="X29" s="102"/>
      <c r="Y29" s="102"/>
      <c r="Z29" s="102"/>
      <c r="AA29" s="102"/>
      <c r="AB29" s="102"/>
      <c r="AC29" s="102"/>
    </row>
  </sheetData>
  <pageMargins left="0.7" right="0.7" top="0.75" bottom="0.75" header="0.3" footer="0.3"/>
  <pageSetup paperSize="9" scale="35" fitToHeight="2"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60B27-5ED5-7D4F-9DB4-B7494A11C45B}">
  <sheetPr codeName="Sheet9">
    <tabColor theme="5"/>
  </sheetPr>
  <dimension ref="A1:L55"/>
  <sheetViews>
    <sheetView zoomScaleNormal="100" workbookViewId="0">
      <selection activeCell="B3" sqref="B3"/>
    </sheetView>
  </sheetViews>
  <sheetFormatPr defaultColWidth="10.81640625" defaultRowHeight="13.8" x14ac:dyDescent="0.25"/>
  <cols>
    <col min="1" max="3" width="2.1796875" style="91" customWidth="1"/>
    <col min="4" max="6" width="10.81640625" style="91"/>
    <col min="7" max="11" width="11.1796875" style="91" customWidth="1"/>
    <col min="12" max="12" width="10.36328125" style="91" customWidth="1"/>
    <col min="13" max="13" width="11.453125" style="91" customWidth="1"/>
    <col min="14" max="16384" width="10.81640625" style="91"/>
  </cols>
  <sheetData>
    <row r="1" spans="1:12" s="201" customFormat="1" ht="21" x14ac:dyDescent="0.4">
      <c r="D1" s="202" t="s">
        <v>147</v>
      </c>
    </row>
    <row r="2" spans="1:12" ht="10.050000000000001" customHeight="1" x14ac:dyDescent="0.25">
      <c r="A2" s="90"/>
    </row>
    <row r="3" spans="1:12" s="204" customFormat="1" ht="17.399999999999999" x14ac:dyDescent="0.3">
      <c r="A3" s="203"/>
      <c r="D3" s="205" t="s">
        <v>148</v>
      </c>
      <c r="E3" s="206" t="str">
        <f>Inputs!F3</f>
        <v>Base case</v>
      </c>
      <c r="F3" s="207"/>
    </row>
    <row r="4" spans="1:12" ht="7.05" customHeight="1" x14ac:dyDescent="0.25"/>
    <row r="5" spans="1:12" x14ac:dyDescent="0.25">
      <c r="F5" s="90" t="s">
        <v>455</v>
      </c>
    </row>
    <row r="6" spans="1:12" x14ac:dyDescent="0.25">
      <c r="F6" s="90"/>
    </row>
    <row r="7" spans="1:12" s="208" customFormat="1" ht="15.6" x14ac:dyDescent="0.3">
      <c r="D7" s="209" t="s">
        <v>160</v>
      </c>
    </row>
    <row r="8" spans="1:12" ht="14.4" x14ac:dyDescent="0.3">
      <c r="J8" s="210" t="s">
        <v>22</v>
      </c>
    </row>
    <row r="9" spans="1:12" ht="51" customHeight="1" x14ac:dyDescent="0.25">
      <c r="D9" s="211" t="s">
        <v>87</v>
      </c>
      <c r="E9" s="211"/>
      <c r="F9" s="212" t="s">
        <v>88</v>
      </c>
      <c r="G9" s="212" t="s">
        <v>98</v>
      </c>
      <c r="H9" s="212" t="s">
        <v>67</v>
      </c>
      <c r="I9" s="212" t="s">
        <v>66</v>
      </c>
      <c r="J9" s="212" t="s">
        <v>143</v>
      </c>
      <c r="K9" s="212" t="s">
        <v>144</v>
      </c>
      <c r="L9" s="212" t="s">
        <v>145</v>
      </c>
    </row>
    <row r="10" spans="1:12" ht="14.4" x14ac:dyDescent="0.25">
      <c r="D10" s="213"/>
      <c r="E10" s="214">
        <f ca="1">OFFSET(E11,F10-1,0)</f>
        <v>0</v>
      </c>
      <c r="F10" s="215">
        <v>4</v>
      </c>
      <c r="G10" s="216">
        <f ca="1">Inputs!F7</f>
        <v>0</v>
      </c>
      <c r="H10" s="216" t="e">
        <f ca="1">Results!$G$8</f>
        <v>#NUM!</v>
      </c>
      <c r="I10" s="216" t="e">
        <f ca="1">Results!$G$9</f>
        <v>#NUM!</v>
      </c>
      <c r="J10" s="217" t="e">
        <f ca="1">Results!$G$10</f>
        <v>#NUM!</v>
      </c>
      <c r="K10" s="217" t="e">
        <f ca="1">Results!$G$12</f>
        <v>#NUM!</v>
      </c>
      <c r="L10" s="217" t="e">
        <f ca="1">Results!$G$14</f>
        <v>#NUM!</v>
      </c>
    </row>
    <row r="11" spans="1:12" x14ac:dyDescent="0.25">
      <c r="C11" s="91">
        <v>1</v>
      </c>
      <c r="D11" s="218" t="s">
        <v>82</v>
      </c>
      <c r="E11" s="219">
        <v>-0.4</v>
      </c>
      <c r="F11" s="91">
        <v>1</v>
      </c>
      <c r="G11" s="220">
        <f t="dataTable" ref="G11:L17" dt2D="0" dtr="0" r1="F10" ca="1"/>
        <v>3.3000000000000002E-2</v>
      </c>
      <c r="H11" s="220">
        <v>0.17212929129600521</v>
      </c>
      <c r="I11" s="220">
        <v>0.13606533408164981</v>
      </c>
      <c r="J11" s="95">
        <v>2234.0858147283384</v>
      </c>
      <c r="K11" s="95">
        <v>24699.501186230787</v>
      </c>
      <c r="L11" s="95">
        <v>18722.438335938095</v>
      </c>
    </row>
    <row r="12" spans="1:12" x14ac:dyDescent="0.25">
      <c r="C12" s="91">
        <v>2</v>
      </c>
      <c r="D12" s="218" t="s">
        <v>83</v>
      </c>
      <c r="E12" s="219">
        <v>-0.2</v>
      </c>
      <c r="F12" s="91">
        <v>2</v>
      </c>
      <c r="G12" s="220">
        <v>4.4000000000000004E-2</v>
      </c>
      <c r="H12" s="220">
        <v>0.18695003390312195</v>
      </c>
      <c r="I12" s="220">
        <v>0.14499695897102355</v>
      </c>
      <c r="J12" s="95">
        <v>4203.1733629283999</v>
      </c>
      <c r="K12" s="95">
        <v>30552.709549528521</v>
      </c>
      <c r="L12" s="95">
        <v>24575.646699235829</v>
      </c>
    </row>
    <row r="13" spans="1:12" x14ac:dyDescent="0.25">
      <c r="C13" s="91">
        <v>3</v>
      </c>
      <c r="D13" s="218" t="s">
        <v>83</v>
      </c>
      <c r="E13" s="219">
        <v>-0.1</v>
      </c>
      <c r="F13" s="91">
        <v>3</v>
      </c>
      <c r="G13" s="220">
        <v>4.9500000000000002E-2</v>
      </c>
      <c r="H13" s="220">
        <v>0.19402839541435238</v>
      </c>
      <c r="I13" s="220">
        <v>0.14945550560951235</v>
      </c>
      <c r="J13" s="95">
        <v>5253.9413507792397</v>
      </c>
      <c r="K13" s="95">
        <v>33719.66503208159</v>
      </c>
      <c r="L13" s="95">
        <v>27742.602181788898</v>
      </c>
    </row>
    <row r="14" spans="1:12" x14ac:dyDescent="0.25">
      <c r="C14" s="91">
        <v>4</v>
      </c>
      <c r="D14" s="218" t="s">
        <v>84</v>
      </c>
      <c r="E14" s="219">
        <v>0</v>
      </c>
      <c r="F14" s="91">
        <v>4</v>
      </c>
      <c r="G14" s="220">
        <v>5.5E-2</v>
      </c>
      <c r="H14" s="220">
        <v>0.20090441107749943</v>
      </c>
      <c r="I14" s="220">
        <v>0.15390359759330749</v>
      </c>
      <c r="J14" s="95">
        <v>6349.9757697799641</v>
      </c>
      <c r="K14" s="95">
        <v>37059.672420960887</v>
      </c>
      <c r="L14" s="95">
        <v>31082.609570668195</v>
      </c>
    </row>
    <row r="15" spans="1:12" x14ac:dyDescent="0.25">
      <c r="C15" s="91">
        <v>5</v>
      </c>
      <c r="D15" s="218" t="s">
        <v>85</v>
      </c>
      <c r="E15" s="219">
        <v>0.1</v>
      </c>
      <c r="F15" s="91">
        <v>5</v>
      </c>
      <c r="G15" s="220">
        <v>6.0500000000000005E-2</v>
      </c>
      <c r="H15" s="220">
        <v>0.20752126574516294</v>
      </c>
      <c r="I15" s="220">
        <v>0.15831155180931092</v>
      </c>
      <c r="J15" s="95">
        <v>7483.9535419130843</v>
      </c>
      <c r="K15" s="95">
        <v>40583.075993818245</v>
      </c>
      <c r="L15" s="95">
        <v>34606.013143525553</v>
      </c>
    </row>
    <row r="16" spans="1:12" x14ac:dyDescent="0.25">
      <c r="C16" s="91">
        <v>6</v>
      </c>
      <c r="D16" s="218" t="s">
        <v>85</v>
      </c>
      <c r="E16" s="219">
        <v>0.2</v>
      </c>
      <c r="F16" s="91">
        <v>6</v>
      </c>
      <c r="G16" s="220">
        <v>6.6000000000000003E-2</v>
      </c>
      <c r="H16" s="220">
        <v>0.21399304270744324</v>
      </c>
      <c r="I16" s="220">
        <v>0.16271627545356757</v>
      </c>
      <c r="J16" s="95">
        <v>8669.895020663078</v>
      </c>
      <c r="K16" s="95">
        <v>44300.846535826153</v>
      </c>
      <c r="L16" s="95">
        <v>38323.783685533461</v>
      </c>
    </row>
    <row r="17" spans="3:12" x14ac:dyDescent="0.25">
      <c r="C17" s="91">
        <v>7</v>
      </c>
      <c r="D17" s="218" t="s">
        <v>86</v>
      </c>
      <c r="E17" s="219">
        <v>0.4</v>
      </c>
      <c r="F17" s="221">
        <v>7</v>
      </c>
      <c r="G17" s="222">
        <v>7.6999999999999999E-2</v>
      </c>
      <c r="H17" s="222">
        <v>0.22655782103538513</v>
      </c>
      <c r="I17" s="222">
        <v>0.17151735424995423</v>
      </c>
      <c r="J17" s="223">
        <v>11208.691565663403</v>
      </c>
      <c r="K17" s="223">
        <v>52366.72866160726</v>
      </c>
      <c r="L17" s="223">
        <v>46389.665811314568</v>
      </c>
    </row>
    <row r="20" spans="3:12" s="208" customFormat="1" ht="15.6" x14ac:dyDescent="0.3">
      <c r="D20" s="209" t="s">
        <v>159</v>
      </c>
    </row>
    <row r="21" spans="3:12" ht="14.4" x14ac:dyDescent="0.3">
      <c r="J21" s="210" t="s">
        <v>22</v>
      </c>
    </row>
    <row r="22" spans="3:12" ht="48" customHeight="1" x14ac:dyDescent="0.25">
      <c r="D22" s="211" t="s">
        <v>87</v>
      </c>
      <c r="E22" s="211"/>
      <c r="F22" s="212" t="s">
        <v>88</v>
      </c>
      <c r="G22" s="212" t="s">
        <v>146</v>
      </c>
      <c r="H22" s="212" t="s">
        <v>67</v>
      </c>
      <c r="I22" s="212" t="s">
        <v>66</v>
      </c>
      <c r="J22" s="212" t="s">
        <v>143</v>
      </c>
      <c r="K22" s="212" t="s">
        <v>144</v>
      </c>
      <c r="L22" s="212" t="s">
        <v>145</v>
      </c>
    </row>
    <row r="23" spans="3:12" x14ac:dyDescent="0.25">
      <c r="D23" s="224">
        <f ca="1">Inputs!F24</f>
        <v>0</v>
      </c>
      <c r="E23" s="214">
        <f ca="1">OFFSET(E24,F23-1,0)</f>
        <v>0</v>
      </c>
      <c r="F23" s="215">
        <v>4</v>
      </c>
      <c r="G23" s="216">
        <f ca="1">Inputs!F24</f>
        <v>0</v>
      </c>
      <c r="H23" s="216" t="e">
        <f ca="1">Results!$G$8</f>
        <v>#NUM!</v>
      </c>
      <c r="I23" s="216" t="e">
        <f ca="1">Results!$G$9</f>
        <v>#NUM!</v>
      </c>
      <c r="J23" s="217" t="e">
        <f ca="1">Results!$G$10</f>
        <v>#NUM!</v>
      </c>
      <c r="K23" s="217" t="e">
        <f ca="1">Results!$G$12</f>
        <v>#NUM!</v>
      </c>
      <c r="L23" s="217" t="e">
        <f ca="1">Results!$G$14</f>
        <v>#NUM!</v>
      </c>
    </row>
    <row r="24" spans="3:12" x14ac:dyDescent="0.25">
      <c r="C24" s="91">
        <v>1</v>
      </c>
      <c r="D24" s="218" t="s">
        <v>82</v>
      </c>
      <c r="E24" s="219">
        <v>0.25</v>
      </c>
      <c r="F24" s="91">
        <v>1</v>
      </c>
      <c r="G24" s="220">
        <f t="dataTable" ref="G24:L30" dt2D="0" dtr="0" r1="F23" ca="1"/>
        <v>2.1875000000000002E-2</v>
      </c>
      <c r="H24" s="220">
        <v>0.19090766310691834</v>
      </c>
      <c r="I24" s="220">
        <v>0.14880047440528874</v>
      </c>
      <c r="J24" s="95">
        <v>5013.1044854822549</v>
      </c>
      <c r="K24" s="95">
        <v>34340.001819074314</v>
      </c>
      <c r="L24" s="95">
        <v>28233.036412821464</v>
      </c>
    </row>
    <row r="25" spans="3:12" x14ac:dyDescent="0.25">
      <c r="C25" s="91">
        <v>2</v>
      </c>
      <c r="D25" s="218" t="s">
        <v>83</v>
      </c>
      <c r="E25" s="219">
        <v>0.1</v>
      </c>
      <c r="F25" s="91">
        <v>2</v>
      </c>
      <c r="G25" s="220">
        <v>1.9250000000000003E-2</v>
      </c>
      <c r="H25" s="220">
        <v>0.19691451191902165</v>
      </c>
      <c r="I25" s="220">
        <v>0.15186858773231512</v>
      </c>
      <c r="J25" s="95">
        <v>5816.3953251372677</v>
      </c>
      <c r="K25" s="95">
        <v>35971.804180206265</v>
      </c>
      <c r="L25" s="95">
        <v>29942.780307529509</v>
      </c>
    </row>
    <row r="26" spans="3:12" x14ac:dyDescent="0.25">
      <c r="C26" s="91">
        <v>3</v>
      </c>
      <c r="D26" s="218" t="s">
        <v>83</v>
      </c>
      <c r="E26" s="219">
        <v>0.05</v>
      </c>
      <c r="F26" s="91">
        <v>3</v>
      </c>
      <c r="G26" s="220">
        <v>1.8375000000000002E-2</v>
      </c>
      <c r="H26" s="220">
        <v>0.1989173114299774</v>
      </c>
      <c r="I26" s="220">
        <v>0.15288956761360167</v>
      </c>
      <c r="J26" s="95">
        <v>6084.1589383556075</v>
      </c>
      <c r="K26" s="95">
        <v>36515.738300583573</v>
      </c>
      <c r="L26" s="95">
        <v>30512.694939098852</v>
      </c>
    </row>
    <row r="27" spans="3:12" x14ac:dyDescent="0.25">
      <c r="C27" s="91">
        <v>4</v>
      </c>
      <c r="D27" s="218" t="s">
        <v>84</v>
      </c>
      <c r="E27" s="219">
        <v>0</v>
      </c>
      <c r="F27" s="91">
        <v>4</v>
      </c>
      <c r="G27" s="220">
        <v>1.7500000000000002E-2</v>
      </c>
      <c r="H27" s="220">
        <v>0.20090441107749943</v>
      </c>
      <c r="I27" s="220">
        <v>0.15390359759330749</v>
      </c>
      <c r="J27" s="95">
        <v>6349.9757697799641</v>
      </c>
      <c r="K27" s="95">
        <v>37059.672420960887</v>
      </c>
      <c r="L27" s="95">
        <v>31082.609570668195</v>
      </c>
    </row>
    <row r="28" spans="3:12" x14ac:dyDescent="0.25">
      <c r="C28" s="91">
        <v>5</v>
      </c>
      <c r="D28" s="218" t="s">
        <v>85</v>
      </c>
      <c r="E28" s="219">
        <v>-0.05</v>
      </c>
      <c r="F28" s="91">
        <v>5</v>
      </c>
      <c r="G28" s="220">
        <v>1.6625000000000001E-2</v>
      </c>
      <c r="H28" s="220">
        <v>0.20286955237388613</v>
      </c>
      <c r="I28" s="220">
        <v>0.1549082934856415</v>
      </c>
      <c r="J28" s="95">
        <v>6613.0961481828972</v>
      </c>
      <c r="K28" s="95">
        <v>37603.606541338224</v>
      </c>
      <c r="L28" s="95">
        <v>31652.524202237568</v>
      </c>
    </row>
    <row r="29" spans="3:12" x14ac:dyDescent="0.25">
      <c r="C29" s="91">
        <v>6</v>
      </c>
      <c r="D29" s="218" t="s">
        <v>85</v>
      </c>
      <c r="E29" s="219">
        <v>-0.1</v>
      </c>
      <c r="F29" s="91">
        <v>6</v>
      </c>
      <c r="G29" s="220">
        <v>1.5750000000000004E-2</v>
      </c>
      <c r="H29" s="220">
        <v>0.20483497977256773</v>
      </c>
      <c r="I29" s="220">
        <v>0.15591215491294866</v>
      </c>
      <c r="J29" s="95">
        <v>6876.2165265858312</v>
      </c>
      <c r="K29" s="95">
        <v>38147.540661715531</v>
      </c>
      <c r="L29" s="95">
        <v>32222.438833806904</v>
      </c>
    </row>
    <row r="30" spans="3:12" x14ac:dyDescent="0.25">
      <c r="C30" s="91">
        <v>7</v>
      </c>
      <c r="D30" s="218" t="s">
        <v>86</v>
      </c>
      <c r="E30" s="219">
        <v>-0.25</v>
      </c>
      <c r="F30" s="221">
        <v>7</v>
      </c>
      <c r="G30" s="222">
        <v>1.3125000000000001E-2</v>
      </c>
      <c r="H30" s="222">
        <v>0.21073366999626161</v>
      </c>
      <c r="I30" s="222">
        <v>0.15891894698143008</v>
      </c>
      <c r="J30" s="223">
        <v>7665.577661794634</v>
      </c>
      <c r="K30" s="223">
        <v>39779.34302284749</v>
      </c>
      <c r="L30" s="223">
        <v>33932.182728514956</v>
      </c>
    </row>
    <row r="32" spans="3:12" s="208" customFormat="1" ht="15.6" x14ac:dyDescent="0.3">
      <c r="D32" s="209" t="s">
        <v>158</v>
      </c>
    </row>
    <row r="33" spans="3:12" ht="14.4" x14ac:dyDescent="0.3">
      <c r="J33" s="210" t="s">
        <v>22</v>
      </c>
    </row>
    <row r="34" spans="3:12" ht="41.4" x14ac:dyDescent="0.25">
      <c r="D34" s="211" t="s">
        <v>87</v>
      </c>
      <c r="E34" s="211"/>
      <c r="F34" s="212" t="s">
        <v>88</v>
      </c>
      <c r="G34" s="212" t="s">
        <v>70</v>
      </c>
      <c r="H34" s="212" t="s">
        <v>67</v>
      </c>
      <c r="I34" s="212" t="s">
        <v>66</v>
      </c>
      <c r="J34" s="212" t="s">
        <v>143</v>
      </c>
      <c r="K34" s="212" t="s">
        <v>144</v>
      </c>
      <c r="L34" s="212" t="s">
        <v>145</v>
      </c>
    </row>
    <row r="35" spans="3:12" x14ac:dyDescent="0.25">
      <c r="D35" s="225"/>
      <c r="E35" s="214">
        <f ca="1">OFFSET(E36,F35-1,0)</f>
        <v>0</v>
      </c>
      <c r="F35" s="215">
        <v>4</v>
      </c>
      <c r="G35" s="226">
        <f ca="1">Inputs!F19</f>
        <v>0</v>
      </c>
      <c r="H35" s="216" t="e">
        <f ca="1">Results!$G$8</f>
        <v>#NUM!</v>
      </c>
      <c r="I35" s="216" t="e">
        <f ca="1">Results!$G$9</f>
        <v>#NUM!</v>
      </c>
      <c r="J35" s="217" t="e">
        <f ca="1">Results!$G$10</f>
        <v>#NUM!</v>
      </c>
      <c r="K35" s="217" t="e">
        <f ca="1">Results!$G$12</f>
        <v>#NUM!</v>
      </c>
      <c r="L35" s="217" t="e">
        <f ca="1">Results!$G$14</f>
        <v>#NUM!</v>
      </c>
    </row>
    <row r="36" spans="3:12" x14ac:dyDescent="0.25">
      <c r="C36" s="91">
        <v>1</v>
      </c>
      <c r="D36" s="218" t="s">
        <v>82</v>
      </c>
      <c r="E36" s="227">
        <v>-7.4999999999999997E-2</v>
      </c>
      <c r="F36" s="91">
        <v>1</v>
      </c>
      <c r="G36" s="95">
        <f t="dataTable" ref="G36:L42" dt2D="0" dtr="0" r1="F35" ca="1"/>
        <v>951.82500000000005</v>
      </c>
      <c r="H36" s="220">
        <v>0.17452140450477602</v>
      </c>
      <c r="I36" s="220">
        <v>0.14033511281013489</v>
      </c>
      <c r="J36" s="95">
        <v>2816.2661692252336</v>
      </c>
      <c r="K36" s="95">
        <v>29803.794386779533</v>
      </c>
      <c r="L36" s="95">
        <v>23865.468478674164</v>
      </c>
    </row>
    <row r="37" spans="3:12" x14ac:dyDescent="0.25">
      <c r="C37" s="91">
        <v>2</v>
      </c>
      <c r="D37" s="218" t="s">
        <v>83</v>
      </c>
      <c r="E37" s="227">
        <v>-0.05</v>
      </c>
      <c r="F37" s="91">
        <v>2</v>
      </c>
      <c r="G37" s="95">
        <v>977.55</v>
      </c>
      <c r="H37" s="220">
        <v>0.18333665728569032</v>
      </c>
      <c r="I37" s="220">
        <v>0.14488322138786316</v>
      </c>
      <c r="J37" s="95">
        <v>3994.8182966748004</v>
      </c>
      <c r="K37" s="95">
        <v>32222.420398173304</v>
      </c>
      <c r="L37" s="95">
        <v>26271.182176005495</v>
      </c>
    </row>
    <row r="38" spans="3:12" x14ac:dyDescent="0.25">
      <c r="C38" s="91">
        <v>3</v>
      </c>
      <c r="D38" s="218" t="s">
        <v>83</v>
      </c>
      <c r="E38" s="227">
        <v>-2.5000000000000001E-2</v>
      </c>
      <c r="F38" s="91">
        <v>3</v>
      </c>
      <c r="G38" s="95">
        <v>1003.275</v>
      </c>
      <c r="H38" s="220">
        <v>0.19213395714759826</v>
      </c>
      <c r="I38" s="220">
        <v>0.14940740466117858</v>
      </c>
      <c r="J38" s="95">
        <v>5173.3704241243722</v>
      </c>
      <c r="K38" s="95">
        <v>34641.046409567098</v>
      </c>
      <c r="L38" s="95">
        <v>28676.895873336845</v>
      </c>
    </row>
    <row r="39" spans="3:12" x14ac:dyDescent="0.25">
      <c r="C39" s="91">
        <v>4</v>
      </c>
      <c r="D39" s="218" t="s">
        <v>84</v>
      </c>
      <c r="E39" s="227">
        <v>0</v>
      </c>
      <c r="F39" s="91">
        <v>4</v>
      </c>
      <c r="G39" s="95">
        <v>1029</v>
      </c>
      <c r="H39" s="220">
        <v>0.20090441107749943</v>
      </c>
      <c r="I39" s="220">
        <v>0.15390359759330749</v>
      </c>
      <c r="J39" s="95">
        <v>6349.9757697799641</v>
      </c>
      <c r="K39" s="95">
        <v>37059.672420960887</v>
      </c>
      <c r="L39" s="95">
        <v>31082.609570668195</v>
      </c>
    </row>
    <row r="40" spans="3:12" x14ac:dyDescent="0.25">
      <c r="C40" s="91">
        <v>5</v>
      </c>
      <c r="D40" s="218" t="s">
        <v>85</v>
      </c>
      <c r="E40" s="227">
        <v>0.05</v>
      </c>
      <c r="F40" s="91">
        <v>5</v>
      </c>
      <c r="G40" s="95">
        <v>1080.45</v>
      </c>
      <c r="H40" s="220">
        <v>0.21812747120857234</v>
      </c>
      <c r="I40" s="220">
        <v>0.16272074580192569</v>
      </c>
      <c r="J40" s="95">
        <v>8666.4458241349821</v>
      </c>
      <c r="K40" s="95">
        <v>41896.924443748489</v>
      </c>
      <c r="L40" s="95">
        <v>35894.036965330917</v>
      </c>
    </row>
    <row r="41" spans="3:12" x14ac:dyDescent="0.25">
      <c r="C41" s="91">
        <v>6</v>
      </c>
      <c r="D41" s="218" t="s">
        <v>85</v>
      </c>
      <c r="E41" s="227">
        <v>0.1</v>
      </c>
      <c r="F41" s="91">
        <v>6</v>
      </c>
      <c r="G41" s="95">
        <v>1131.9000000000001</v>
      </c>
      <c r="H41" s="220">
        <v>0.23532469868659972</v>
      </c>
      <c r="I41" s="220">
        <v>0.17145578265190123</v>
      </c>
      <c r="J41" s="95">
        <v>10978.737730986208</v>
      </c>
      <c r="K41" s="95">
        <v>46734.176466536082</v>
      </c>
      <c r="L41" s="95">
        <v>40705.464359993632</v>
      </c>
    </row>
    <row r="42" spans="3:12" x14ac:dyDescent="0.25">
      <c r="C42" s="91">
        <v>7</v>
      </c>
      <c r="D42" s="218" t="s">
        <v>86</v>
      </c>
      <c r="E42" s="227">
        <v>0.25</v>
      </c>
      <c r="F42" s="221">
        <v>7</v>
      </c>
      <c r="G42" s="223">
        <v>1286.25</v>
      </c>
      <c r="H42" s="222">
        <v>0.28595871329307554</v>
      </c>
      <c r="I42" s="222">
        <v>0.19690335392951966</v>
      </c>
      <c r="J42" s="223">
        <v>17779.817303147087</v>
      </c>
      <c r="K42" s="223">
        <v>61245.932534898791</v>
      </c>
      <c r="L42" s="223">
        <v>55139.746543981702</v>
      </c>
    </row>
    <row r="45" spans="3:12" s="208" customFormat="1" ht="15.6" x14ac:dyDescent="0.3">
      <c r="D45" s="209" t="s">
        <v>157</v>
      </c>
    </row>
    <row r="46" spans="3:12" ht="14.4" x14ac:dyDescent="0.3">
      <c r="J46" s="210" t="s">
        <v>22</v>
      </c>
    </row>
    <row r="47" spans="3:12" ht="41.4" x14ac:dyDescent="0.25">
      <c r="D47" s="211" t="s">
        <v>87</v>
      </c>
      <c r="E47" s="211"/>
      <c r="F47" s="212" t="s">
        <v>88</v>
      </c>
      <c r="G47" s="212" t="s">
        <v>51</v>
      </c>
      <c r="H47" s="212" t="s">
        <v>67</v>
      </c>
      <c r="I47" s="212" t="s">
        <v>66</v>
      </c>
      <c r="J47" s="212" t="s">
        <v>143</v>
      </c>
      <c r="K47" s="212" t="s">
        <v>144</v>
      </c>
      <c r="L47" s="212" t="s">
        <v>145</v>
      </c>
    </row>
    <row r="48" spans="3:12" x14ac:dyDescent="0.25">
      <c r="D48" s="225"/>
      <c r="E48" s="214">
        <f ca="1">OFFSET(E49,F48-1,0)</f>
        <v>0</v>
      </c>
      <c r="F48" s="215">
        <v>4</v>
      </c>
      <c r="G48" s="226" t="e">
        <f ca="1">Inputs!$F$35/Inputs!$F$15 * 1000</f>
        <v>#DIV/0!</v>
      </c>
      <c r="H48" s="216" t="e">
        <f ca="1">Results!$G$8</f>
        <v>#NUM!</v>
      </c>
      <c r="I48" s="216" t="e">
        <f ca="1">Results!$G$9</f>
        <v>#NUM!</v>
      </c>
      <c r="J48" s="217" t="e">
        <f ca="1">Results!$G$10</f>
        <v>#NUM!</v>
      </c>
      <c r="K48" s="217" t="e">
        <f ca="1">Results!$G$12</f>
        <v>#NUM!</v>
      </c>
      <c r="L48" s="217" t="e">
        <f ca="1">Results!$G$14</f>
        <v>#NUM!</v>
      </c>
    </row>
    <row r="49" spans="3:12" x14ac:dyDescent="0.25">
      <c r="C49" s="91">
        <v>1</v>
      </c>
      <c r="D49" s="218" t="s">
        <v>82</v>
      </c>
      <c r="E49" s="219">
        <v>0.25</v>
      </c>
      <c r="F49" s="91">
        <v>1</v>
      </c>
      <c r="G49" s="95">
        <f t="dataTable" ref="G49:L55" dt2D="0" dtr="0" r1="F48" ca="1"/>
        <v>13586.95652173913</v>
      </c>
      <c r="H49" s="220">
        <v>0.12988322377204894</v>
      </c>
      <c r="I49" s="220">
        <v>0.1172700822353363</v>
      </c>
      <c r="J49" s="95">
        <v>-3833.2010660883698</v>
      </c>
      <c r="K49" s="95">
        <v>22392.815121090793</v>
      </c>
      <c r="L49" s="95">
        <v>15098.349714837947</v>
      </c>
    </row>
    <row r="50" spans="3:12" x14ac:dyDescent="0.25">
      <c r="C50" s="91">
        <v>2</v>
      </c>
      <c r="D50" s="218" t="s">
        <v>83</v>
      </c>
      <c r="E50" s="219">
        <v>0.1</v>
      </c>
      <c r="F50" s="91">
        <v>2</v>
      </c>
      <c r="G50" s="95">
        <v>11956.521739130436</v>
      </c>
      <c r="H50" s="220">
        <v>0.16935805678367619</v>
      </c>
      <c r="I50" s="220">
        <v>0.13767027258872985</v>
      </c>
      <c r="J50" s="95">
        <v>2336.264734703976</v>
      </c>
      <c r="K50" s="95">
        <v>31192.929501012848</v>
      </c>
      <c r="L50" s="95">
        <v>24688.905628336095</v>
      </c>
    </row>
    <row r="51" spans="3:12" x14ac:dyDescent="0.25">
      <c r="C51" s="91">
        <v>3</v>
      </c>
      <c r="D51" s="218" t="s">
        <v>83</v>
      </c>
      <c r="E51" s="219">
        <v>0.05</v>
      </c>
      <c r="F51" s="91">
        <v>3</v>
      </c>
      <c r="G51" s="95">
        <v>11413.04347826087</v>
      </c>
      <c r="H51" s="220">
        <v>0.1844510853290558</v>
      </c>
      <c r="I51" s="220">
        <v>0.14545727372169495</v>
      </c>
      <c r="J51" s="95">
        <v>4347.1545127653089</v>
      </c>
      <c r="K51" s="95">
        <v>34126.30096098689</v>
      </c>
      <c r="L51" s="95">
        <v>27885.757599502169</v>
      </c>
    </row>
    <row r="52" spans="3:12" x14ac:dyDescent="0.25">
      <c r="C52" s="91">
        <v>4</v>
      </c>
      <c r="D52" s="218" t="s">
        <v>84</v>
      </c>
      <c r="E52" s="219">
        <v>0</v>
      </c>
      <c r="F52" s="91">
        <v>4</v>
      </c>
      <c r="G52" s="95">
        <v>10869.565217391304</v>
      </c>
      <c r="H52" s="220">
        <v>0.20090441107749943</v>
      </c>
      <c r="I52" s="220">
        <v>0.15390359759330749</v>
      </c>
      <c r="J52" s="95">
        <v>6349.9757697799641</v>
      </c>
      <c r="K52" s="95">
        <v>37059.672420960887</v>
      </c>
      <c r="L52" s="95">
        <v>31082.609570668195</v>
      </c>
    </row>
    <row r="53" spans="3:12" x14ac:dyDescent="0.25">
      <c r="C53" s="91">
        <v>5</v>
      </c>
      <c r="D53" s="218" t="s">
        <v>85</v>
      </c>
      <c r="E53" s="219">
        <v>-0.05</v>
      </c>
      <c r="F53" s="91">
        <v>5</v>
      </c>
      <c r="G53" s="95">
        <v>10326.086956521738</v>
      </c>
      <c r="H53" s="220">
        <v>0.2187006890773773</v>
      </c>
      <c r="I53" s="220">
        <v>0.16301284432411198</v>
      </c>
      <c r="J53" s="95">
        <v>8314.9107437349376</v>
      </c>
      <c r="K53" s="95">
        <v>39993.043880934922</v>
      </c>
      <c r="L53" s="95">
        <v>34279.461541834266</v>
      </c>
    </row>
    <row r="54" spans="3:12" x14ac:dyDescent="0.25">
      <c r="C54" s="91">
        <v>6</v>
      </c>
      <c r="D54" s="218" t="s">
        <v>85</v>
      </c>
      <c r="E54" s="219">
        <v>-0.1</v>
      </c>
      <c r="F54" s="91">
        <v>6</v>
      </c>
      <c r="G54" s="95">
        <v>9782.608695652174</v>
      </c>
      <c r="H54" s="220">
        <v>0.23834556937217713</v>
      </c>
      <c r="I54" s="220">
        <v>0.17299053072929385</v>
      </c>
      <c r="J54" s="95">
        <v>10269.538811417187</v>
      </c>
      <c r="K54" s="95">
        <v>42926.415340908941</v>
      </c>
      <c r="L54" s="95">
        <v>37476.313513000314</v>
      </c>
    </row>
    <row r="55" spans="3:12" x14ac:dyDescent="0.25">
      <c r="C55" s="91">
        <v>7</v>
      </c>
      <c r="D55" s="218" t="s">
        <v>86</v>
      </c>
      <c r="E55" s="219">
        <v>-0.25</v>
      </c>
      <c r="F55" s="221">
        <v>7</v>
      </c>
      <c r="G55" s="223">
        <v>8152.1739130434789</v>
      </c>
      <c r="H55" s="222">
        <v>0.31120256781578071</v>
      </c>
      <c r="I55" s="222">
        <v>0.2094134151935578</v>
      </c>
      <c r="J55" s="223">
        <v>15968.060233270895</v>
      </c>
      <c r="K55" s="223">
        <v>51726.529720830993</v>
      </c>
      <c r="L55" s="223">
        <v>47066.869426498459</v>
      </c>
    </row>
  </sheetData>
  <dataValidations count="1">
    <dataValidation type="list" allowBlank="1" showInputMessage="1" showErrorMessage="1" sqref="F10 F23 F48 F35" xr:uid="{23670359-5357-A149-A400-40C76A2D7737}">
      <formula1>$F11:$F17</formula1>
    </dataValidation>
  </dataValidations>
  <pageMargins left="0.7" right="0.7" top="0.75" bottom="0.75" header="0.3" footer="0.3"/>
  <pageSetup paperSize="9"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3888-75B2-4B4B-B844-5A0241D7F496}">
  <sheetPr codeName="Sheet10">
    <tabColor theme="5"/>
  </sheetPr>
  <dimension ref="B2:X100"/>
  <sheetViews>
    <sheetView zoomScale="130" zoomScaleNormal="130" workbookViewId="0">
      <selection activeCell="C4" sqref="C4"/>
    </sheetView>
  </sheetViews>
  <sheetFormatPr defaultColWidth="10.81640625" defaultRowHeight="11.4" x14ac:dyDescent="0.2"/>
  <cols>
    <col min="1" max="2" width="2.36328125" style="160" customWidth="1"/>
    <col min="3" max="3" width="31.81640625" style="160" customWidth="1"/>
    <col min="4" max="4" width="8.81640625" style="160" customWidth="1"/>
    <col min="5" max="6" width="13.81640625" style="160" customWidth="1"/>
    <col min="7" max="7" width="12" style="160" customWidth="1"/>
    <col min="8" max="8" width="13.81640625" style="160" customWidth="1"/>
    <col min="9" max="16384" width="10.81640625" style="160"/>
  </cols>
  <sheetData>
    <row r="2" spans="3:9" ht="12" x14ac:dyDescent="0.25">
      <c r="C2" s="158" t="s">
        <v>461</v>
      </c>
      <c r="D2" s="159"/>
      <c r="E2" s="159"/>
      <c r="F2" s="159"/>
      <c r="G2" s="159"/>
      <c r="H2" s="159"/>
    </row>
    <row r="3" spans="3:9" x14ac:dyDescent="0.2">
      <c r="C3" s="161" t="s">
        <v>499</v>
      </c>
      <c r="D3" s="159"/>
      <c r="E3" s="159"/>
      <c r="F3" s="159"/>
      <c r="G3" s="159"/>
      <c r="H3" s="159"/>
    </row>
    <row r="4" spans="3:9" x14ac:dyDescent="0.2">
      <c r="C4" s="161" t="s">
        <v>498</v>
      </c>
      <c r="D4" s="159"/>
      <c r="E4" s="159"/>
      <c r="F4" s="159"/>
      <c r="G4" s="159"/>
      <c r="H4" s="159"/>
    </row>
    <row r="5" spans="3:9" x14ac:dyDescent="0.2">
      <c r="C5" s="161" t="s">
        <v>497</v>
      </c>
      <c r="D5" s="159"/>
      <c r="E5" s="159"/>
      <c r="F5" s="159"/>
      <c r="G5" s="159"/>
      <c r="H5" s="159"/>
    </row>
    <row r="6" spans="3:9" ht="18" customHeight="1" x14ac:dyDescent="0.2">
      <c r="C6" s="162" t="s">
        <v>496</v>
      </c>
      <c r="D6" s="159"/>
      <c r="E6" s="159"/>
      <c r="F6" s="159"/>
      <c r="G6" s="159"/>
      <c r="H6" s="159"/>
    </row>
    <row r="7" spans="3:9" ht="48" customHeight="1" x14ac:dyDescent="0.2">
      <c r="C7" s="163" t="s">
        <v>105</v>
      </c>
      <c r="D7" s="163"/>
      <c r="E7" s="163" t="s">
        <v>102</v>
      </c>
      <c r="F7" s="163" t="s">
        <v>103</v>
      </c>
      <c r="G7" s="163" t="s">
        <v>495</v>
      </c>
      <c r="H7" s="163" t="s">
        <v>104</v>
      </c>
    </row>
    <row r="8" spans="3:9" ht="16.05" customHeight="1" x14ac:dyDescent="0.25">
      <c r="C8" s="164"/>
      <c r="D8" s="164" t="s">
        <v>459</v>
      </c>
      <c r="E8" s="164"/>
      <c r="F8" s="164"/>
      <c r="G8" s="164" t="s">
        <v>460</v>
      </c>
      <c r="H8" s="164"/>
      <c r="I8" s="165" t="s">
        <v>462</v>
      </c>
    </row>
    <row r="9" spans="3:9" ht="13.95" customHeight="1" x14ac:dyDescent="0.25">
      <c r="C9" s="166" t="s">
        <v>379</v>
      </c>
      <c r="D9" s="167" t="s">
        <v>1</v>
      </c>
      <c r="E9" s="167" t="s">
        <v>22</v>
      </c>
      <c r="F9" s="167" t="s">
        <v>22</v>
      </c>
      <c r="G9" s="167" t="s">
        <v>1</v>
      </c>
      <c r="H9" s="167" t="s">
        <v>22</v>
      </c>
    </row>
    <row r="10" spans="3:9" ht="12" customHeight="1" x14ac:dyDescent="0.25">
      <c r="C10" s="168" t="s">
        <v>106</v>
      </c>
      <c r="D10" s="169"/>
      <c r="E10" s="170"/>
      <c r="F10" s="170"/>
      <c r="G10" s="171"/>
      <c r="H10" s="170"/>
    </row>
    <row r="11" spans="3:9" x14ac:dyDescent="0.2">
      <c r="C11" s="172" t="s">
        <v>114</v>
      </c>
      <c r="D11" s="173">
        <v>-2.5000000000000001E-2</v>
      </c>
      <c r="E11" s="170">
        <f ca="1">Inputs!$F$35 * (1+D11)</f>
        <v>0</v>
      </c>
      <c r="F11" s="170">
        <f ca="1">E11-Inputs!$F$35</f>
        <v>0</v>
      </c>
      <c r="G11" s="174">
        <v>0.05</v>
      </c>
      <c r="H11" s="175">
        <f ca="1">G11*F11</f>
        <v>0</v>
      </c>
    </row>
    <row r="12" spans="3:9" x14ac:dyDescent="0.2">
      <c r="C12" s="172" t="s">
        <v>84</v>
      </c>
      <c r="D12" s="173">
        <v>0</v>
      </c>
      <c r="E12" s="170">
        <f ca="1">Inputs!$F$35 * (1+D12)</f>
        <v>0</v>
      </c>
      <c r="F12" s="170">
        <f ca="1">E12-Inputs!$F$35</f>
        <v>0</v>
      </c>
      <c r="G12" s="174">
        <v>0.25</v>
      </c>
      <c r="H12" s="175">
        <f ca="1">G12*F12</f>
        <v>0</v>
      </c>
    </row>
    <row r="13" spans="3:9" x14ac:dyDescent="0.2">
      <c r="C13" s="172" t="s">
        <v>111</v>
      </c>
      <c r="D13" s="173">
        <v>2.5000000000000001E-2</v>
      </c>
      <c r="E13" s="170">
        <f ca="1">Inputs!$F$35 * (1+D13)</f>
        <v>0</v>
      </c>
      <c r="F13" s="170">
        <f ca="1">E13-Inputs!$F$35</f>
        <v>0</v>
      </c>
      <c r="G13" s="174">
        <v>0.35</v>
      </c>
      <c r="H13" s="175">
        <f ca="1">G13*F13</f>
        <v>0</v>
      </c>
    </row>
    <row r="14" spans="3:9" x14ac:dyDescent="0.2">
      <c r="C14" s="172" t="s">
        <v>112</v>
      </c>
      <c r="D14" s="173">
        <v>0.1</v>
      </c>
      <c r="E14" s="170">
        <f ca="1">Inputs!$F$35 * (1+D14)</f>
        <v>0</v>
      </c>
      <c r="F14" s="170">
        <f ca="1">E14-Inputs!$F$35</f>
        <v>0</v>
      </c>
      <c r="G14" s="174">
        <v>0.25</v>
      </c>
      <c r="H14" s="175">
        <f ca="1">G14*F14</f>
        <v>0</v>
      </c>
    </row>
    <row r="15" spans="3:9" x14ac:dyDescent="0.2">
      <c r="C15" s="172" t="s">
        <v>113</v>
      </c>
      <c r="D15" s="173">
        <v>0.2</v>
      </c>
      <c r="E15" s="170">
        <f ca="1">Inputs!$F$35 * (1+D15)</f>
        <v>0</v>
      </c>
      <c r="F15" s="170">
        <f ca="1">E15-Inputs!$F$35</f>
        <v>0</v>
      </c>
      <c r="G15" s="174">
        <v>0.1</v>
      </c>
      <c r="H15" s="175">
        <f ca="1">G15*F15</f>
        <v>0</v>
      </c>
    </row>
    <row r="16" spans="3:9" ht="12" x14ac:dyDescent="0.25">
      <c r="C16" s="176"/>
      <c r="D16" s="177"/>
      <c r="E16" s="178"/>
      <c r="F16" s="178"/>
      <c r="G16" s="179">
        <f>SUM(G11:G15)</f>
        <v>0.99999999999999989</v>
      </c>
      <c r="H16" s="178">
        <f ca="1">SUM(H11:H15)</f>
        <v>0</v>
      </c>
    </row>
    <row r="17" spans="2:8" ht="12" x14ac:dyDescent="0.25">
      <c r="C17" s="168" t="s">
        <v>107</v>
      </c>
      <c r="E17" s="170"/>
      <c r="F17" s="170"/>
      <c r="G17" s="171"/>
      <c r="H17" s="170"/>
    </row>
    <row r="18" spans="2:8" x14ac:dyDescent="0.2">
      <c r="C18" s="172" t="s">
        <v>115</v>
      </c>
      <c r="D18" s="173">
        <v>-0.03</v>
      </c>
      <c r="E18" s="170">
        <f ca="1">Inputs!$F$35 * (1+D18)</f>
        <v>0</v>
      </c>
      <c r="F18" s="170">
        <f ca="1">E18-Inputs!$F$35</f>
        <v>0</v>
      </c>
      <c r="G18" s="174">
        <v>0.2</v>
      </c>
      <c r="H18" s="175">
        <f ca="1">G18*F18</f>
        <v>0</v>
      </c>
    </row>
    <row r="19" spans="2:8" x14ac:dyDescent="0.2">
      <c r="C19" s="172" t="s">
        <v>114</v>
      </c>
      <c r="D19" s="173">
        <v>-1.4999999999999999E-2</v>
      </c>
      <c r="E19" s="170">
        <f ca="1">Inputs!$F$35 * (1+D19)</f>
        <v>0</v>
      </c>
      <c r="F19" s="170">
        <f ca="1">E19-Inputs!$F$35</f>
        <v>0</v>
      </c>
      <c r="G19" s="174">
        <v>0.2</v>
      </c>
      <c r="H19" s="175">
        <f ca="1">G19*F19</f>
        <v>0</v>
      </c>
    </row>
    <row r="20" spans="2:8" x14ac:dyDescent="0.2">
      <c r="C20" s="172" t="s">
        <v>84</v>
      </c>
      <c r="D20" s="173">
        <v>0</v>
      </c>
      <c r="E20" s="170">
        <f ca="1">Inputs!$F$35 * (1+D20)</f>
        <v>0</v>
      </c>
      <c r="F20" s="170">
        <f ca="1">E20-Inputs!$F$35</f>
        <v>0</v>
      </c>
      <c r="G20" s="174">
        <v>0.2</v>
      </c>
      <c r="H20" s="175">
        <f ca="1">G20*F20</f>
        <v>0</v>
      </c>
    </row>
    <row r="21" spans="2:8" ht="12" customHeight="1" x14ac:dyDescent="0.2">
      <c r="C21" s="172" t="s">
        <v>111</v>
      </c>
      <c r="D21" s="173">
        <v>1.4999999999999999E-2</v>
      </c>
      <c r="E21" s="170">
        <f ca="1">Inputs!$F$35 * (1+D21)</f>
        <v>0</v>
      </c>
      <c r="F21" s="170">
        <f ca="1">E21-Inputs!$F$35</f>
        <v>0</v>
      </c>
      <c r="G21" s="174">
        <v>0.2</v>
      </c>
      <c r="H21" s="175">
        <f ca="1">G21*F21</f>
        <v>0</v>
      </c>
    </row>
    <row r="22" spans="2:8" x14ac:dyDescent="0.2">
      <c r="C22" s="172" t="s">
        <v>112</v>
      </c>
      <c r="D22" s="173">
        <v>0.03</v>
      </c>
      <c r="E22" s="170">
        <f ca="1">Inputs!$F$35 * (1+D22)</f>
        <v>0</v>
      </c>
      <c r="F22" s="170">
        <f ca="1">E22-Inputs!$F$35</f>
        <v>0</v>
      </c>
      <c r="G22" s="174">
        <v>0.2</v>
      </c>
      <c r="H22" s="175">
        <f ca="1">G22*F22</f>
        <v>0</v>
      </c>
    </row>
    <row r="23" spans="2:8" ht="12" x14ac:dyDescent="0.25">
      <c r="B23" s="180"/>
      <c r="C23" s="181"/>
      <c r="D23" s="177"/>
      <c r="E23" s="178"/>
      <c r="F23" s="178"/>
      <c r="G23" s="179">
        <f>SUM(G18:G22)</f>
        <v>1</v>
      </c>
      <c r="H23" s="178">
        <f ca="1">SUM(H18:H22)</f>
        <v>0</v>
      </c>
    </row>
    <row r="24" spans="2:8" ht="12" x14ac:dyDescent="0.25">
      <c r="B24" s="180"/>
      <c r="C24" s="168" t="s">
        <v>108</v>
      </c>
      <c r="E24" s="170"/>
      <c r="F24" s="170"/>
      <c r="G24" s="171"/>
      <c r="H24" s="170"/>
    </row>
    <row r="25" spans="2:8" x14ac:dyDescent="0.2">
      <c r="B25" s="180"/>
      <c r="C25" s="172" t="s">
        <v>114</v>
      </c>
      <c r="D25" s="173">
        <v>-0.05</v>
      </c>
      <c r="E25" s="170">
        <f ca="1">Inputs!$F$35 * (1+D25)</f>
        <v>0</v>
      </c>
      <c r="F25" s="170">
        <f ca="1">E25-Inputs!$F$35</f>
        <v>0</v>
      </c>
      <c r="G25" s="174">
        <v>0.05</v>
      </c>
      <c r="H25" s="175">
        <f ca="1">G25*F25</f>
        <v>0</v>
      </c>
    </row>
    <row r="26" spans="2:8" x14ac:dyDescent="0.2">
      <c r="B26" s="180"/>
      <c r="C26" s="172" t="s">
        <v>84</v>
      </c>
      <c r="D26" s="173">
        <v>0</v>
      </c>
      <c r="E26" s="170">
        <f ca="1">Inputs!$F$35 * (1+D26)</f>
        <v>0</v>
      </c>
      <c r="F26" s="170">
        <f ca="1">E26-Inputs!$F$35</f>
        <v>0</v>
      </c>
      <c r="G26" s="174">
        <v>0.35</v>
      </c>
      <c r="H26" s="175">
        <f ca="1">G26*F26</f>
        <v>0</v>
      </c>
    </row>
    <row r="27" spans="2:8" x14ac:dyDescent="0.2">
      <c r="B27" s="180"/>
      <c r="C27" s="172" t="s">
        <v>111</v>
      </c>
      <c r="D27" s="173">
        <v>0.05</v>
      </c>
      <c r="E27" s="170">
        <f ca="1">Inputs!$F$35 * (1+D27)</f>
        <v>0</v>
      </c>
      <c r="F27" s="170">
        <f ca="1">E27-Inputs!$F$35</f>
        <v>0</v>
      </c>
      <c r="G27" s="174">
        <v>0.4</v>
      </c>
      <c r="H27" s="175">
        <f ca="1">G27*F27</f>
        <v>0</v>
      </c>
    </row>
    <row r="28" spans="2:8" x14ac:dyDescent="0.2">
      <c r="B28" s="180"/>
      <c r="C28" s="172" t="s">
        <v>112</v>
      </c>
      <c r="D28" s="173">
        <v>0.1</v>
      </c>
      <c r="E28" s="170">
        <f ca="1">Inputs!$F$35 * (1+D28)</f>
        <v>0</v>
      </c>
      <c r="F28" s="170">
        <f ca="1">E28-Inputs!$F$35</f>
        <v>0</v>
      </c>
      <c r="G28" s="174">
        <v>0.1</v>
      </c>
      <c r="H28" s="175">
        <f ca="1">G28*F28</f>
        <v>0</v>
      </c>
    </row>
    <row r="29" spans="2:8" ht="12" customHeight="1" x14ac:dyDescent="0.2">
      <c r="B29" s="180"/>
      <c r="C29" s="172" t="s">
        <v>113</v>
      </c>
      <c r="D29" s="173">
        <v>0.15</v>
      </c>
      <c r="E29" s="170">
        <f ca="1">Inputs!$F$35 * (1+D29)</f>
        <v>0</v>
      </c>
      <c r="F29" s="170">
        <f ca="1">E29-Inputs!$F$35</f>
        <v>0</v>
      </c>
      <c r="G29" s="174">
        <v>0.1</v>
      </c>
      <c r="H29" s="175">
        <f ca="1">G29*F29</f>
        <v>0</v>
      </c>
    </row>
    <row r="30" spans="2:8" ht="12" x14ac:dyDescent="0.25">
      <c r="B30" s="180"/>
      <c r="C30" s="181"/>
      <c r="D30" s="182"/>
      <c r="E30" s="183"/>
      <c r="F30" s="183"/>
      <c r="G30" s="179">
        <f>SUM(G25:G29)</f>
        <v>1</v>
      </c>
      <c r="H30" s="178">
        <f ca="1">SUM(H25:H29)</f>
        <v>0</v>
      </c>
    </row>
    <row r="31" spans="2:8" ht="12" x14ac:dyDescent="0.25">
      <c r="B31" s="180"/>
      <c r="C31" s="168" t="s">
        <v>89</v>
      </c>
    </row>
    <row r="32" spans="2:8" x14ac:dyDescent="0.2">
      <c r="B32" s="180"/>
      <c r="C32" s="172" t="s">
        <v>114</v>
      </c>
      <c r="D32" s="173">
        <v>-0.05</v>
      </c>
      <c r="E32" s="170">
        <f>Inputs!$F$36 * (1+D32)</f>
        <v>0</v>
      </c>
      <c r="F32" s="170">
        <f>E32-Inputs!$F$36</f>
        <v>0</v>
      </c>
      <c r="G32" s="174">
        <v>0.05</v>
      </c>
      <c r="H32" s="175">
        <f>G32*F32</f>
        <v>0</v>
      </c>
    </row>
    <row r="33" spans="2:8" x14ac:dyDescent="0.2">
      <c r="B33" s="180"/>
      <c r="C33" s="172" t="s">
        <v>84</v>
      </c>
      <c r="D33" s="173">
        <v>0</v>
      </c>
      <c r="E33" s="170">
        <f>Inputs!$F$36 * (1+D33)</f>
        <v>0</v>
      </c>
      <c r="F33" s="170">
        <f>E33-Inputs!$F$36</f>
        <v>0</v>
      </c>
      <c r="G33" s="174">
        <v>0.35</v>
      </c>
      <c r="H33" s="175">
        <f>G33*F33</f>
        <v>0</v>
      </c>
    </row>
    <row r="34" spans="2:8" x14ac:dyDescent="0.2">
      <c r="B34" s="180"/>
      <c r="C34" s="172" t="s">
        <v>111</v>
      </c>
      <c r="D34" s="173">
        <v>0.05</v>
      </c>
      <c r="E34" s="170">
        <f>Inputs!$F$36 * (1+D34)</f>
        <v>0</v>
      </c>
      <c r="F34" s="170">
        <f>E34-Inputs!$F$36</f>
        <v>0</v>
      </c>
      <c r="G34" s="174">
        <v>0.4</v>
      </c>
      <c r="H34" s="175">
        <f>G34*F34</f>
        <v>0</v>
      </c>
    </row>
    <row r="35" spans="2:8" x14ac:dyDescent="0.2">
      <c r="B35" s="180"/>
      <c r="C35" s="172" t="s">
        <v>112</v>
      </c>
      <c r="D35" s="173">
        <v>0.1</v>
      </c>
      <c r="E35" s="170">
        <f>Inputs!$F$36 * (1+D35)</f>
        <v>0</v>
      </c>
      <c r="F35" s="170">
        <f>E35-Inputs!$F$36</f>
        <v>0</v>
      </c>
      <c r="G35" s="174">
        <v>0.1</v>
      </c>
      <c r="H35" s="175">
        <f>G35*F35</f>
        <v>0</v>
      </c>
    </row>
    <row r="36" spans="2:8" x14ac:dyDescent="0.2">
      <c r="B36" s="180"/>
      <c r="C36" s="172" t="s">
        <v>113</v>
      </c>
      <c r="D36" s="173">
        <v>0.15</v>
      </c>
      <c r="E36" s="170">
        <f>Inputs!$F$36 * (1+D36)</f>
        <v>0</v>
      </c>
      <c r="F36" s="170">
        <f>E36-Inputs!$F$36</f>
        <v>0</v>
      </c>
      <c r="G36" s="174">
        <v>0.1</v>
      </c>
      <c r="H36" s="175">
        <f>G36*F36</f>
        <v>0</v>
      </c>
    </row>
    <row r="37" spans="2:8" ht="12" x14ac:dyDescent="0.25">
      <c r="B37" s="180"/>
      <c r="C37" s="181"/>
      <c r="D37" s="182"/>
      <c r="E37" s="183"/>
      <c r="F37" s="183"/>
      <c r="G37" s="179">
        <f>SUM(G32:G36)</f>
        <v>1</v>
      </c>
      <c r="H37" s="178">
        <f>SUM(H32:H36)</f>
        <v>0</v>
      </c>
    </row>
    <row r="38" spans="2:8" ht="12" x14ac:dyDescent="0.25">
      <c r="B38" s="180"/>
      <c r="C38" s="166" t="s">
        <v>380</v>
      </c>
      <c r="D38" s="184"/>
      <c r="E38" s="185" t="s">
        <v>116</v>
      </c>
      <c r="F38" s="185" t="s">
        <v>116</v>
      </c>
      <c r="G38" s="185" t="s">
        <v>116</v>
      </c>
      <c r="H38" s="185" t="s">
        <v>116</v>
      </c>
    </row>
    <row r="39" spans="2:8" ht="12" x14ac:dyDescent="0.25">
      <c r="B39" s="180"/>
      <c r="C39" s="168" t="s">
        <v>109</v>
      </c>
    </row>
    <row r="40" spans="2:8" x14ac:dyDescent="0.2">
      <c r="B40" s="180"/>
      <c r="C40" s="172" t="s">
        <v>114</v>
      </c>
      <c r="D40" s="173">
        <v>-2.5000000000000001E-2</v>
      </c>
      <c r="E40" s="170">
        <f ca="1">Inputs!$F$24 * Inputs!$F$35 * (1+D40)</f>
        <v>0</v>
      </c>
      <c r="F40" s="170">
        <f ca="1">E40 - Inputs!$F$24 * Inputs!$F$35</f>
        <v>0</v>
      </c>
      <c r="G40" s="174">
        <v>0.05</v>
      </c>
      <c r="H40" s="175">
        <f ca="1">G40*F40</f>
        <v>0</v>
      </c>
    </row>
    <row r="41" spans="2:8" x14ac:dyDescent="0.2">
      <c r="B41" s="180"/>
      <c r="C41" s="172" t="s">
        <v>84</v>
      </c>
      <c r="D41" s="173">
        <v>0</v>
      </c>
      <c r="E41" s="170">
        <f ca="1">Inputs!$F$24 * Inputs!$F$35 * (1+D41)</f>
        <v>0</v>
      </c>
      <c r="F41" s="170">
        <f ca="1">E41 - Inputs!$F$24 * Inputs!$F$35</f>
        <v>0</v>
      </c>
      <c r="G41" s="174">
        <v>0.25</v>
      </c>
      <c r="H41" s="175">
        <f ca="1">G41*F41</f>
        <v>0</v>
      </c>
    </row>
    <row r="42" spans="2:8" x14ac:dyDescent="0.2">
      <c r="B42" s="180"/>
      <c r="C42" s="172" t="s">
        <v>111</v>
      </c>
      <c r="D42" s="173">
        <v>2.5000000000000001E-2</v>
      </c>
      <c r="E42" s="170">
        <f ca="1">Inputs!$F$24 * Inputs!$F$35 * (1+D42)</f>
        <v>0</v>
      </c>
      <c r="F42" s="170">
        <f ca="1">E42 - Inputs!$F$24 * Inputs!$F$35</f>
        <v>0</v>
      </c>
      <c r="G42" s="174">
        <v>0.35</v>
      </c>
      <c r="H42" s="175">
        <f ca="1">G42*F42</f>
        <v>0</v>
      </c>
    </row>
    <row r="43" spans="2:8" x14ac:dyDescent="0.2">
      <c r="B43" s="180"/>
      <c r="C43" s="172" t="s">
        <v>112</v>
      </c>
      <c r="D43" s="173">
        <v>0.1</v>
      </c>
      <c r="E43" s="170">
        <f ca="1">Inputs!$F$24 * Inputs!$F$35 * (1+D43)</f>
        <v>0</v>
      </c>
      <c r="F43" s="170">
        <f ca="1">E43 - Inputs!$F$24 * Inputs!$F$35</f>
        <v>0</v>
      </c>
      <c r="G43" s="174">
        <v>0.25</v>
      </c>
      <c r="H43" s="175">
        <f ca="1">G43*F43</f>
        <v>0</v>
      </c>
    </row>
    <row r="44" spans="2:8" x14ac:dyDescent="0.2">
      <c r="B44" s="180"/>
      <c r="C44" s="172" t="s">
        <v>113</v>
      </c>
      <c r="D44" s="173">
        <v>0.2</v>
      </c>
      <c r="E44" s="170">
        <f ca="1">Inputs!$F$24 * Inputs!$F$35 * (1+D44)</f>
        <v>0</v>
      </c>
      <c r="F44" s="170">
        <f ca="1">E44 - Inputs!$F$24 * Inputs!$F$35</f>
        <v>0</v>
      </c>
      <c r="G44" s="174">
        <v>0.1</v>
      </c>
      <c r="H44" s="175">
        <f ca="1">G44*F44</f>
        <v>0</v>
      </c>
    </row>
    <row r="45" spans="2:8" ht="12" x14ac:dyDescent="0.25">
      <c r="B45" s="180"/>
      <c r="C45" s="176"/>
      <c r="D45" s="177"/>
      <c r="E45" s="178"/>
      <c r="F45" s="178"/>
      <c r="G45" s="179">
        <f>SUM(G40:G44)</f>
        <v>0.99999999999999989</v>
      </c>
      <c r="H45" s="178">
        <f ca="1">SUM(H40:H44)</f>
        <v>0</v>
      </c>
    </row>
    <row r="46" spans="2:8" ht="12" x14ac:dyDescent="0.25">
      <c r="B46" s="180"/>
      <c r="C46" s="168" t="s">
        <v>110</v>
      </c>
    </row>
    <row r="47" spans="2:8" x14ac:dyDescent="0.2">
      <c r="B47" s="180"/>
      <c r="C47" s="172" t="s">
        <v>117</v>
      </c>
      <c r="D47" s="173">
        <v>-0.05</v>
      </c>
      <c r="E47" s="170">
        <f>Inputs!$F$16*D47</f>
        <v>0</v>
      </c>
      <c r="F47" s="170">
        <f ca="1">E47 * Inputs!$F$19 / 1000</f>
        <v>0</v>
      </c>
      <c r="G47" s="174">
        <v>0.05</v>
      </c>
      <c r="H47" s="175">
        <f ca="1">G47*F47 * -1</f>
        <v>0</v>
      </c>
    </row>
    <row r="48" spans="2:8" x14ac:dyDescent="0.2">
      <c r="B48" s="180"/>
      <c r="C48" s="172" t="s">
        <v>115</v>
      </c>
      <c r="D48" s="173">
        <v>-2.5000000000000001E-2</v>
      </c>
      <c r="E48" s="170">
        <f>Inputs!$F$16*D48</f>
        <v>0</v>
      </c>
      <c r="F48" s="170">
        <f ca="1">E48 * Inputs!$F$19 / 1000</f>
        <v>0</v>
      </c>
      <c r="G48" s="174">
        <v>0.25</v>
      </c>
      <c r="H48" s="175">
        <f ca="1">G48*F48 * -1</f>
        <v>0</v>
      </c>
    </row>
    <row r="49" spans="2:10" x14ac:dyDescent="0.2">
      <c r="B49" s="180"/>
      <c r="C49" s="172" t="s">
        <v>84</v>
      </c>
      <c r="D49" s="173">
        <v>0</v>
      </c>
      <c r="E49" s="170">
        <f>Inputs!$F$16*D49</f>
        <v>0</v>
      </c>
      <c r="F49" s="170">
        <f ca="1">E49 * Inputs!$F$19 / 1000</f>
        <v>0</v>
      </c>
      <c r="G49" s="174">
        <v>0.5</v>
      </c>
      <c r="H49" s="175">
        <f ca="1">G49*F49 * -1</f>
        <v>0</v>
      </c>
    </row>
    <row r="50" spans="2:10" x14ac:dyDescent="0.2">
      <c r="B50" s="180"/>
      <c r="C50" s="172" t="s">
        <v>112</v>
      </c>
      <c r="D50" s="173">
        <v>2.5000000000000001E-2</v>
      </c>
      <c r="E50" s="170">
        <f>Inputs!$F$16*D50</f>
        <v>0</v>
      </c>
      <c r="F50" s="170">
        <f ca="1">E50 * Inputs!$F$19 / 1000</f>
        <v>0</v>
      </c>
      <c r="G50" s="174">
        <v>0.2</v>
      </c>
      <c r="H50" s="175">
        <f ca="1">G50*F50 * -1</f>
        <v>0</v>
      </c>
    </row>
    <row r="51" spans="2:10" x14ac:dyDescent="0.2">
      <c r="B51" s="180"/>
      <c r="C51" s="172" t="s">
        <v>113</v>
      </c>
      <c r="D51" s="173">
        <v>0.05</v>
      </c>
      <c r="E51" s="170">
        <f>Inputs!$F$16*D51</f>
        <v>0</v>
      </c>
      <c r="F51" s="170">
        <f ca="1">E51 * Inputs!$F$19 / 1000</f>
        <v>0</v>
      </c>
      <c r="G51" s="174">
        <v>0</v>
      </c>
      <c r="H51" s="175">
        <f ca="1">G51*F51 * -1</f>
        <v>0</v>
      </c>
    </row>
    <row r="52" spans="2:10" ht="12" x14ac:dyDescent="0.25">
      <c r="B52" s="180"/>
      <c r="C52" s="176"/>
      <c r="D52" s="177"/>
      <c r="E52" s="178"/>
      <c r="F52" s="178"/>
      <c r="G52" s="179">
        <f>SUM(G47:G51)</f>
        <v>1</v>
      </c>
      <c r="H52" s="178">
        <f ca="1">SUM(H47:H51)</f>
        <v>0</v>
      </c>
    </row>
    <row r="53" spans="2:10" ht="12" x14ac:dyDescent="0.25">
      <c r="B53" s="180"/>
      <c r="C53" s="168" t="s">
        <v>457</v>
      </c>
      <c r="D53" s="180"/>
      <c r="E53" s="186"/>
      <c r="F53" s="186"/>
    </row>
    <row r="54" spans="2:10" x14ac:dyDescent="0.2">
      <c r="B54" s="180"/>
      <c r="C54" s="172" t="s">
        <v>117</v>
      </c>
      <c r="D54" s="173">
        <v>-0.05</v>
      </c>
      <c r="E54" s="170">
        <f>Inputs!$F$16*D54</f>
        <v>0</v>
      </c>
      <c r="F54" s="170">
        <f ca="1">E54 * Inputs!$F$19 / 1000</f>
        <v>0</v>
      </c>
      <c r="G54" s="174">
        <v>0.1</v>
      </c>
      <c r="H54" s="175">
        <f ca="1">G54*F54 * -1</f>
        <v>0</v>
      </c>
      <c r="J54" s="187"/>
    </row>
    <row r="55" spans="2:10" x14ac:dyDescent="0.2">
      <c r="B55" s="180"/>
      <c r="C55" s="172" t="s">
        <v>115</v>
      </c>
      <c r="D55" s="173">
        <v>-2.5000000000000001E-2</v>
      </c>
      <c r="E55" s="170">
        <f>Inputs!$F$16*D55</f>
        <v>0</v>
      </c>
      <c r="F55" s="170">
        <f ca="1">E55 * Inputs!$F$19 / 1000</f>
        <v>0</v>
      </c>
      <c r="G55" s="174">
        <v>0.2</v>
      </c>
      <c r="H55" s="175">
        <f ca="1">G55*F55 * -1</f>
        <v>0</v>
      </c>
      <c r="J55" s="187"/>
    </row>
    <row r="56" spans="2:10" x14ac:dyDescent="0.2">
      <c r="B56" s="180"/>
      <c r="C56" s="172" t="s">
        <v>84</v>
      </c>
      <c r="D56" s="173">
        <v>0</v>
      </c>
      <c r="E56" s="170">
        <f>Inputs!$F$16*D56</f>
        <v>0</v>
      </c>
      <c r="F56" s="170">
        <f ca="1">E56 * Inputs!$F$19 / 1000</f>
        <v>0</v>
      </c>
      <c r="G56" s="174">
        <v>0.5</v>
      </c>
      <c r="H56" s="175">
        <f ca="1">G56*F56 * -1</f>
        <v>0</v>
      </c>
    </row>
    <row r="57" spans="2:10" x14ac:dyDescent="0.2">
      <c r="B57" s="180"/>
      <c r="C57" s="172" t="s">
        <v>112</v>
      </c>
      <c r="D57" s="173">
        <v>2.5000000000000001E-2</v>
      </c>
      <c r="E57" s="170">
        <f>Inputs!$F$16*D57</f>
        <v>0</v>
      </c>
      <c r="F57" s="170">
        <f ca="1">E57 * Inputs!$F$19 / 1000</f>
        <v>0</v>
      </c>
      <c r="G57" s="174">
        <v>0.1</v>
      </c>
      <c r="H57" s="175">
        <f ca="1">G57*F57 * -1</f>
        <v>0</v>
      </c>
    </row>
    <row r="58" spans="2:10" x14ac:dyDescent="0.2">
      <c r="B58" s="180"/>
      <c r="C58" s="172" t="s">
        <v>113</v>
      </c>
      <c r="D58" s="173">
        <v>0.05</v>
      </c>
      <c r="E58" s="170">
        <f>Inputs!$F$16*D58</f>
        <v>0</v>
      </c>
      <c r="F58" s="170">
        <f ca="1">E58 * Inputs!$F$19 / 1000</f>
        <v>0</v>
      </c>
      <c r="G58" s="174">
        <v>0.1</v>
      </c>
      <c r="H58" s="175">
        <f ca="1">G58*F58 * -1</f>
        <v>0</v>
      </c>
    </row>
    <row r="59" spans="2:10" ht="12" x14ac:dyDescent="0.25">
      <c r="B59" s="180"/>
      <c r="C59" s="176"/>
      <c r="D59" s="177"/>
      <c r="E59" s="178"/>
      <c r="F59" s="178"/>
      <c r="G59" s="179">
        <f>SUM(G54:G58)</f>
        <v>1</v>
      </c>
      <c r="H59" s="178">
        <f ca="1">SUM(H54:H58)</f>
        <v>0</v>
      </c>
    </row>
    <row r="60" spans="2:10" ht="12" x14ac:dyDescent="0.25">
      <c r="B60" s="180"/>
      <c r="C60" s="168" t="s">
        <v>170</v>
      </c>
      <c r="D60" s="180"/>
      <c r="E60" s="186"/>
      <c r="F60" s="186"/>
    </row>
    <row r="61" spans="2:10" x14ac:dyDescent="0.2">
      <c r="B61" s="180"/>
      <c r="C61" s="160" t="s">
        <v>114</v>
      </c>
      <c r="D61" s="173">
        <v>-2.5000000000000001E-2</v>
      </c>
      <c r="E61" s="170">
        <f>Inputs!$F$23 * (1+D61)</f>
        <v>0</v>
      </c>
      <c r="F61" s="170">
        <f>E61 - Inputs!$F$23</f>
        <v>0</v>
      </c>
      <c r="G61" s="174">
        <v>0.05</v>
      </c>
      <c r="H61" s="175">
        <f>G61*F61</f>
        <v>0</v>
      </c>
    </row>
    <row r="62" spans="2:10" x14ac:dyDescent="0.2">
      <c r="B62" s="180"/>
      <c r="C62" s="160" t="s">
        <v>84</v>
      </c>
      <c r="D62" s="173">
        <v>0</v>
      </c>
      <c r="E62" s="170">
        <f>Inputs!$F$23 * (1+D62)</f>
        <v>0</v>
      </c>
      <c r="F62" s="170">
        <f>E62 - Inputs!$F$23</f>
        <v>0</v>
      </c>
      <c r="G62" s="174">
        <v>0.25</v>
      </c>
      <c r="H62" s="175">
        <f>G62*F62</f>
        <v>0</v>
      </c>
    </row>
    <row r="63" spans="2:10" x14ac:dyDescent="0.2">
      <c r="B63" s="180"/>
      <c r="C63" s="160" t="s">
        <v>111</v>
      </c>
      <c r="D63" s="173">
        <v>2.5000000000000001E-2</v>
      </c>
      <c r="E63" s="170">
        <f>Inputs!$F$23 * (1+D63)</f>
        <v>0</v>
      </c>
      <c r="F63" s="170">
        <f>E63 - Inputs!$F$23</f>
        <v>0</v>
      </c>
      <c r="G63" s="174">
        <v>0.35</v>
      </c>
      <c r="H63" s="175">
        <f>G63*F63</f>
        <v>0</v>
      </c>
    </row>
    <row r="64" spans="2:10" x14ac:dyDescent="0.2">
      <c r="B64" s="180"/>
      <c r="C64" s="160" t="s">
        <v>112</v>
      </c>
      <c r="D64" s="173">
        <v>0.1</v>
      </c>
      <c r="E64" s="170">
        <f>Inputs!$F$23 * (1+D64)</f>
        <v>0</v>
      </c>
      <c r="F64" s="170">
        <f>E64 - Inputs!$F$23</f>
        <v>0</v>
      </c>
      <c r="G64" s="174">
        <v>0.25</v>
      </c>
      <c r="H64" s="175">
        <f>G64*F64</f>
        <v>0</v>
      </c>
    </row>
    <row r="65" spans="3:24" x14ac:dyDescent="0.2">
      <c r="C65" s="160" t="s">
        <v>113</v>
      </c>
      <c r="D65" s="173">
        <v>0.2</v>
      </c>
      <c r="E65" s="170">
        <f>Inputs!$F$23 * (1+D65)</f>
        <v>0</v>
      </c>
      <c r="F65" s="170">
        <f>E65 - Inputs!$F$23</f>
        <v>0</v>
      </c>
      <c r="G65" s="174">
        <v>0.1</v>
      </c>
      <c r="H65" s="175">
        <f>G65*F65</f>
        <v>0</v>
      </c>
    </row>
    <row r="66" spans="3:24" ht="12" x14ac:dyDescent="0.25">
      <c r="C66" s="177"/>
      <c r="D66" s="177"/>
      <c r="E66" s="178"/>
      <c r="F66" s="178"/>
      <c r="G66" s="179">
        <f>SUM(G61:G65)</f>
        <v>0.99999999999999989</v>
      </c>
      <c r="H66" s="178">
        <f>SUM(H61:H65)</f>
        <v>0</v>
      </c>
    </row>
    <row r="68" spans="3:24" ht="12" x14ac:dyDescent="0.25">
      <c r="E68" s="169" t="s">
        <v>22</v>
      </c>
    </row>
    <row r="69" spans="3:24" ht="12" x14ac:dyDescent="0.25">
      <c r="C69" s="177" t="s">
        <v>119</v>
      </c>
      <c r="D69" s="182"/>
      <c r="E69" s="188">
        <v>1</v>
      </c>
      <c r="F69" s="188">
        <v>2</v>
      </c>
      <c r="G69" s="188">
        <v>3</v>
      </c>
      <c r="H69" s="188">
        <v>4</v>
      </c>
      <c r="I69" s="188">
        <v>5</v>
      </c>
      <c r="J69" s="188">
        <v>6</v>
      </c>
      <c r="K69" s="188">
        <v>7</v>
      </c>
      <c r="L69" s="188">
        <v>8</v>
      </c>
      <c r="M69" s="188">
        <v>9</v>
      </c>
      <c r="N69" s="188">
        <v>10</v>
      </c>
      <c r="O69" s="188">
        <v>11</v>
      </c>
      <c r="P69" s="188">
        <v>12</v>
      </c>
      <c r="Q69" s="188">
        <v>13</v>
      </c>
      <c r="R69" s="188">
        <v>14</v>
      </c>
      <c r="S69" s="188">
        <v>15</v>
      </c>
      <c r="T69" s="188">
        <v>16</v>
      </c>
      <c r="U69" s="188">
        <v>17</v>
      </c>
      <c r="V69" s="188">
        <v>18</v>
      </c>
      <c r="W69" s="188">
        <v>19</v>
      </c>
      <c r="X69" s="188">
        <v>20</v>
      </c>
    </row>
    <row r="70" spans="3:24" x14ac:dyDescent="0.2">
      <c r="C70" s="160" t="str">
        <f>C10</f>
        <v>Design Variation</v>
      </c>
      <c r="E70" s="189">
        <f ca="1">H16</f>
        <v>0</v>
      </c>
    </row>
    <row r="71" spans="3:24" x14ac:dyDescent="0.2">
      <c r="C71" s="160" t="str">
        <f>C17</f>
        <v>Exchange Rate Risk</v>
      </c>
      <c r="E71" s="189">
        <f ca="1">H23</f>
        <v>0</v>
      </c>
    </row>
    <row r="72" spans="3:24" x14ac:dyDescent="0.2">
      <c r="C72" s="160" t="str">
        <f>C24</f>
        <v>Ground Risk</v>
      </c>
      <c r="E72" s="189">
        <f ca="1">H30</f>
        <v>0</v>
      </c>
    </row>
    <row r="73" spans="3:24" x14ac:dyDescent="0.2">
      <c r="C73" s="160" t="str">
        <f>C31</f>
        <v>Grid Connection Costs</v>
      </c>
      <c r="E73" s="189">
        <f>H37</f>
        <v>0</v>
      </c>
    </row>
    <row r="74" spans="3:24" x14ac:dyDescent="0.2">
      <c r="C74" s="160" t="str">
        <f>C39</f>
        <v>Maintenance Costs</v>
      </c>
      <c r="F74" s="190">
        <f ca="1">$H$45</f>
        <v>0</v>
      </c>
      <c r="G74" s="170">
        <f ca="1">F74* (1+Inputs!$F$8)</f>
        <v>0</v>
      </c>
      <c r="H74" s="170">
        <f ca="1">G74* (1+Inputs!$F$8)</f>
        <v>0</v>
      </c>
      <c r="I74" s="170">
        <f ca="1">H74* (1+Inputs!$F$8)</f>
        <v>0</v>
      </c>
      <c r="J74" s="170">
        <f ca="1">I74* (1+Inputs!$F$8)</f>
        <v>0</v>
      </c>
      <c r="K74" s="170">
        <f ca="1">J74* (1+Inputs!$F$8)</f>
        <v>0</v>
      </c>
      <c r="L74" s="170">
        <f ca="1">K74* (1+Inputs!$F$8)</f>
        <v>0</v>
      </c>
      <c r="M74" s="170">
        <f ca="1">L74* (1+Inputs!$F$8)</f>
        <v>0</v>
      </c>
      <c r="N74" s="170">
        <f ca="1">M74* (1+Inputs!$F$8)</f>
        <v>0</v>
      </c>
      <c r="O74" s="170">
        <f ca="1">N74* (1+Inputs!$F$8)</f>
        <v>0</v>
      </c>
      <c r="P74" s="170">
        <f ca="1">O74* (1+Inputs!$F$8)</f>
        <v>0</v>
      </c>
      <c r="Q74" s="170">
        <f ca="1">P74* (1+Inputs!$F$8)</f>
        <v>0</v>
      </c>
      <c r="R74" s="170">
        <f ca="1">Q74* (1+Inputs!$F$8)</f>
        <v>0</v>
      </c>
      <c r="S74" s="170">
        <f ca="1">R74* (1+Inputs!$F$8)</f>
        <v>0</v>
      </c>
      <c r="T74" s="170">
        <f ca="1">S74* (1+Inputs!$F$8)</f>
        <v>0</v>
      </c>
      <c r="U74" s="170">
        <f ca="1">T74* (1+Inputs!$F$8)</f>
        <v>0</v>
      </c>
      <c r="V74" s="170">
        <f ca="1">U74* (1+Inputs!$F$8)</f>
        <v>0</v>
      </c>
      <c r="W74" s="170">
        <f ca="1">V74* (1+Inputs!$F$8)</f>
        <v>0</v>
      </c>
      <c r="X74" s="170">
        <f ca="1">W74* (1+Inputs!$F$8)</f>
        <v>0</v>
      </c>
    </row>
    <row r="75" spans="3:24" x14ac:dyDescent="0.2">
      <c r="C75" s="160" t="str">
        <f>C46</f>
        <v>Maintenance Performance</v>
      </c>
      <c r="F75" s="190">
        <f ca="1">$H$52</f>
        <v>0</v>
      </c>
      <c r="G75" s="170">
        <f ca="1">F75* (1+Inputs!$F$8)</f>
        <v>0</v>
      </c>
      <c r="H75" s="170">
        <f ca="1">G75* (1+Inputs!$F$8)</f>
        <v>0</v>
      </c>
      <c r="I75" s="170">
        <f ca="1">H75* (1+Inputs!$F$8)</f>
        <v>0</v>
      </c>
      <c r="J75" s="170">
        <f ca="1">I75* (1+Inputs!$F$8)</f>
        <v>0</v>
      </c>
      <c r="K75" s="170">
        <f ca="1">J75* (1+Inputs!$F$8)</f>
        <v>0</v>
      </c>
      <c r="L75" s="170">
        <f ca="1">K75* (1+Inputs!$F$8)</f>
        <v>0</v>
      </c>
      <c r="M75" s="170">
        <f ca="1">L75* (1+Inputs!$F$8)</f>
        <v>0</v>
      </c>
      <c r="N75" s="170">
        <f ca="1">M75* (1+Inputs!$F$8)</f>
        <v>0</v>
      </c>
      <c r="O75" s="170">
        <f ca="1">N75* (1+Inputs!$F$8)</f>
        <v>0</v>
      </c>
      <c r="P75" s="170">
        <f ca="1">O75* (1+Inputs!$F$8)</f>
        <v>0</v>
      </c>
      <c r="Q75" s="170">
        <f ca="1">P75* (1+Inputs!$F$8)</f>
        <v>0</v>
      </c>
      <c r="R75" s="170">
        <f ca="1">Q75* (1+Inputs!$F$8)</f>
        <v>0</v>
      </c>
      <c r="S75" s="170">
        <f ca="1">R75* (1+Inputs!$F$8)</f>
        <v>0</v>
      </c>
      <c r="T75" s="170">
        <f ca="1">S75* (1+Inputs!$F$8)</f>
        <v>0</v>
      </c>
      <c r="U75" s="170">
        <f ca="1">T75* (1+Inputs!$F$8)</f>
        <v>0</v>
      </c>
      <c r="V75" s="170">
        <f ca="1">U75* (1+Inputs!$F$8)</f>
        <v>0</v>
      </c>
      <c r="W75" s="170">
        <f ca="1">V75* (1+Inputs!$F$8)</f>
        <v>0</v>
      </c>
      <c r="X75" s="170">
        <f ca="1">W75* (1+Inputs!$F$8)</f>
        <v>0</v>
      </c>
    </row>
    <row r="76" spans="3:24" x14ac:dyDescent="0.2">
      <c r="C76" s="160" t="s">
        <v>456</v>
      </c>
      <c r="F76" s="190">
        <f ca="1">$H$59</f>
        <v>0</v>
      </c>
      <c r="G76" s="170">
        <f ca="1">F76* (1+Inputs!$F$8)</f>
        <v>0</v>
      </c>
      <c r="H76" s="170">
        <f ca="1">G76* (1+Inputs!$F$8)</f>
        <v>0</v>
      </c>
      <c r="I76" s="170">
        <f ca="1">H76* (1+Inputs!$F$8)</f>
        <v>0</v>
      </c>
      <c r="J76" s="170">
        <f ca="1">I76* (1+Inputs!$F$8)</f>
        <v>0</v>
      </c>
      <c r="K76" s="170">
        <f ca="1">J76* (1+Inputs!$F$8)</f>
        <v>0</v>
      </c>
      <c r="L76" s="170">
        <f ca="1">K76* (1+Inputs!$F$8)</f>
        <v>0</v>
      </c>
      <c r="M76" s="170">
        <f ca="1">L76* (1+Inputs!$F$8)</f>
        <v>0</v>
      </c>
      <c r="N76" s="170">
        <f ca="1">M76* (1+Inputs!$F$8)</f>
        <v>0</v>
      </c>
      <c r="O76" s="170">
        <f ca="1">N76* (1+Inputs!$F$8)</f>
        <v>0</v>
      </c>
      <c r="P76" s="170">
        <f ca="1">O76* (1+Inputs!$F$8)</f>
        <v>0</v>
      </c>
      <c r="Q76" s="170">
        <f ca="1">P76* (1+Inputs!$F$8)</f>
        <v>0</v>
      </c>
      <c r="R76" s="170">
        <f ca="1">Q76* (1+Inputs!$F$8)</f>
        <v>0</v>
      </c>
      <c r="S76" s="170">
        <f ca="1">R76* (1+Inputs!$F$8)</f>
        <v>0</v>
      </c>
      <c r="T76" s="170">
        <f ca="1">S76* (1+Inputs!$F$8)</f>
        <v>0</v>
      </c>
      <c r="U76" s="170">
        <f ca="1">T76* (1+Inputs!$F$8)</f>
        <v>0</v>
      </c>
      <c r="V76" s="170">
        <f ca="1">U76* (1+Inputs!$F$8)</f>
        <v>0</v>
      </c>
      <c r="W76" s="170">
        <f ca="1">V76* (1+Inputs!$F$8)</f>
        <v>0</v>
      </c>
      <c r="X76" s="170">
        <f ca="1">W76* (1+Inputs!$F$8)</f>
        <v>0</v>
      </c>
    </row>
    <row r="77" spans="3:24" x14ac:dyDescent="0.2">
      <c r="C77" s="160" t="str">
        <f>C60</f>
        <v>Site Risks (Additional Security / Management)</v>
      </c>
      <c r="F77" s="190">
        <f>H66</f>
        <v>0</v>
      </c>
      <c r="G77" s="170">
        <f>F77* (1+Inputs!$F$8)</f>
        <v>0</v>
      </c>
      <c r="H77" s="170">
        <f>G77* (1+Inputs!$F$8)</f>
        <v>0</v>
      </c>
      <c r="I77" s="170">
        <f>H77* (1+Inputs!$F$8)</f>
        <v>0</v>
      </c>
      <c r="J77" s="170">
        <f>I77* (1+Inputs!$F$8)</f>
        <v>0</v>
      </c>
      <c r="K77" s="170">
        <f>J77* (1+Inputs!$F$8)</f>
        <v>0</v>
      </c>
      <c r="L77" s="170">
        <f>K77* (1+Inputs!$F$8)</f>
        <v>0</v>
      </c>
      <c r="M77" s="170">
        <f>L77* (1+Inputs!$F$8)</f>
        <v>0</v>
      </c>
      <c r="N77" s="170">
        <f>M77* (1+Inputs!$F$8)</f>
        <v>0</v>
      </c>
      <c r="O77" s="170">
        <f>N77* (1+Inputs!$F$8)</f>
        <v>0</v>
      </c>
      <c r="P77" s="170">
        <f>O77* (1+Inputs!$F$8)</f>
        <v>0</v>
      </c>
      <c r="Q77" s="170">
        <f>P77* (1+Inputs!$F$8)</f>
        <v>0</v>
      </c>
      <c r="R77" s="170">
        <f>Q77* (1+Inputs!$F$8)</f>
        <v>0</v>
      </c>
      <c r="S77" s="170">
        <f>R77* (1+Inputs!$F$8)</f>
        <v>0</v>
      </c>
      <c r="T77" s="170">
        <f>S77* (1+Inputs!$F$8)</f>
        <v>0</v>
      </c>
      <c r="U77" s="170">
        <f>T77* (1+Inputs!$F$8)</f>
        <v>0</v>
      </c>
      <c r="V77" s="170">
        <f>U77* (1+Inputs!$F$8)</f>
        <v>0</v>
      </c>
      <c r="W77" s="170">
        <f>V77* (1+Inputs!$F$8)</f>
        <v>0</v>
      </c>
      <c r="X77" s="170">
        <f>W77* (1+Inputs!$F$8)</f>
        <v>0</v>
      </c>
    </row>
    <row r="78" spans="3:24" ht="12" x14ac:dyDescent="0.25">
      <c r="C78" s="191" t="s">
        <v>120</v>
      </c>
      <c r="D78" s="191"/>
      <c r="E78" s="192">
        <f ca="1">SUM(E70:E77)</f>
        <v>0</v>
      </c>
      <c r="F78" s="192">
        <f t="shared" ref="F78:X78" ca="1" si="0">SUM(F70:F77)</f>
        <v>0</v>
      </c>
      <c r="G78" s="192">
        <f t="shared" ca="1" si="0"/>
        <v>0</v>
      </c>
      <c r="H78" s="192">
        <f t="shared" ca="1" si="0"/>
        <v>0</v>
      </c>
      <c r="I78" s="192">
        <f t="shared" ca="1" si="0"/>
        <v>0</v>
      </c>
      <c r="J78" s="192">
        <f t="shared" ca="1" si="0"/>
        <v>0</v>
      </c>
      <c r="K78" s="192">
        <f t="shared" ca="1" si="0"/>
        <v>0</v>
      </c>
      <c r="L78" s="192">
        <f t="shared" ca="1" si="0"/>
        <v>0</v>
      </c>
      <c r="M78" s="192">
        <f t="shared" ca="1" si="0"/>
        <v>0</v>
      </c>
      <c r="N78" s="192">
        <f t="shared" ca="1" si="0"/>
        <v>0</v>
      </c>
      <c r="O78" s="192">
        <f t="shared" ca="1" si="0"/>
        <v>0</v>
      </c>
      <c r="P78" s="192">
        <f t="shared" ca="1" si="0"/>
        <v>0</v>
      </c>
      <c r="Q78" s="192">
        <f t="shared" ca="1" si="0"/>
        <v>0</v>
      </c>
      <c r="R78" s="192">
        <f t="shared" ca="1" si="0"/>
        <v>0</v>
      </c>
      <c r="S78" s="192">
        <f t="shared" ca="1" si="0"/>
        <v>0</v>
      </c>
      <c r="T78" s="192">
        <f t="shared" ca="1" si="0"/>
        <v>0</v>
      </c>
      <c r="U78" s="192">
        <f t="shared" ca="1" si="0"/>
        <v>0</v>
      </c>
      <c r="V78" s="192">
        <f t="shared" ca="1" si="0"/>
        <v>0</v>
      </c>
      <c r="W78" s="192">
        <f t="shared" ca="1" si="0"/>
        <v>0</v>
      </c>
      <c r="X78" s="192">
        <f t="shared" ca="1" si="0"/>
        <v>0</v>
      </c>
    </row>
    <row r="79" spans="3:24" x14ac:dyDescent="0.2">
      <c r="C79" s="160" t="s">
        <v>122</v>
      </c>
      <c r="D79" s="193">
        <f>Inputs!F42</f>
        <v>0</v>
      </c>
    </row>
    <row r="80" spans="3:24" x14ac:dyDescent="0.2">
      <c r="C80" s="160" t="s">
        <v>123</v>
      </c>
      <c r="D80" s="194"/>
      <c r="E80" s="160">
        <f t="shared" ref="E80:X80" si="1">IF(E69=1,100,D80*(1-$D$79))</f>
        <v>100</v>
      </c>
      <c r="F80" s="195">
        <f t="shared" si="1"/>
        <v>100</v>
      </c>
      <c r="G80" s="195">
        <f t="shared" si="1"/>
        <v>100</v>
      </c>
      <c r="H80" s="195">
        <f t="shared" si="1"/>
        <v>100</v>
      </c>
      <c r="I80" s="195">
        <f t="shared" si="1"/>
        <v>100</v>
      </c>
      <c r="J80" s="195">
        <f t="shared" si="1"/>
        <v>100</v>
      </c>
      <c r="K80" s="195">
        <f t="shared" si="1"/>
        <v>100</v>
      </c>
      <c r="L80" s="195">
        <f t="shared" si="1"/>
        <v>100</v>
      </c>
      <c r="M80" s="195">
        <f t="shared" si="1"/>
        <v>100</v>
      </c>
      <c r="N80" s="195">
        <f t="shared" si="1"/>
        <v>100</v>
      </c>
      <c r="O80" s="195">
        <f t="shared" si="1"/>
        <v>100</v>
      </c>
      <c r="P80" s="195">
        <f t="shared" si="1"/>
        <v>100</v>
      </c>
      <c r="Q80" s="195">
        <f t="shared" si="1"/>
        <v>100</v>
      </c>
      <c r="R80" s="195">
        <f t="shared" si="1"/>
        <v>100</v>
      </c>
      <c r="S80" s="195">
        <f t="shared" si="1"/>
        <v>100</v>
      </c>
      <c r="T80" s="195">
        <f t="shared" si="1"/>
        <v>100</v>
      </c>
      <c r="U80" s="195">
        <f t="shared" si="1"/>
        <v>100</v>
      </c>
      <c r="V80" s="195">
        <f t="shared" si="1"/>
        <v>100</v>
      </c>
      <c r="W80" s="195">
        <f t="shared" si="1"/>
        <v>100</v>
      </c>
      <c r="X80" s="195">
        <f t="shared" si="1"/>
        <v>100</v>
      </c>
    </row>
    <row r="81" spans="3:24" x14ac:dyDescent="0.2">
      <c r="C81" s="160" t="s">
        <v>121</v>
      </c>
      <c r="E81" s="189">
        <f ca="1">E80/100 * E78</f>
        <v>0</v>
      </c>
      <c r="F81" s="189">
        <f t="shared" ref="F81:X81" ca="1" si="2">F80/100 * F78</f>
        <v>0</v>
      </c>
      <c r="G81" s="189">
        <f t="shared" ca="1" si="2"/>
        <v>0</v>
      </c>
      <c r="H81" s="189">
        <f t="shared" ca="1" si="2"/>
        <v>0</v>
      </c>
      <c r="I81" s="189">
        <f t="shared" ca="1" si="2"/>
        <v>0</v>
      </c>
      <c r="J81" s="189">
        <f t="shared" ca="1" si="2"/>
        <v>0</v>
      </c>
      <c r="K81" s="189">
        <f t="shared" ca="1" si="2"/>
        <v>0</v>
      </c>
      <c r="L81" s="189">
        <f t="shared" ca="1" si="2"/>
        <v>0</v>
      </c>
      <c r="M81" s="189">
        <f t="shared" ca="1" si="2"/>
        <v>0</v>
      </c>
      <c r="N81" s="189">
        <f t="shared" ca="1" si="2"/>
        <v>0</v>
      </c>
      <c r="O81" s="189">
        <f t="shared" ca="1" si="2"/>
        <v>0</v>
      </c>
      <c r="P81" s="189">
        <f t="shared" ca="1" si="2"/>
        <v>0</v>
      </c>
      <c r="Q81" s="189">
        <f t="shared" ca="1" si="2"/>
        <v>0</v>
      </c>
      <c r="R81" s="189">
        <f t="shared" ca="1" si="2"/>
        <v>0</v>
      </c>
      <c r="S81" s="189">
        <f t="shared" ca="1" si="2"/>
        <v>0</v>
      </c>
      <c r="T81" s="189">
        <f t="shared" ca="1" si="2"/>
        <v>0</v>
      </c>
      <c r="U81" s="189">
        <f t="shared" ca="1" si="2"/>
        <v>0</v>
      </c>
      <c r="V81" s="189">
        <f t="shared" ca="1" si="2"/>
        <v>0</v>
      </c>
      <c r="W81" s="189">
        <f t="shared" ca="1" si="2"/>
        <v>0</v>
      </c>
      <c r="X81" s="189">
        <f t="shared" ca="1" si="2"/>
        <v>0</v>
      </c>
    </row>
    <row r="82" spans="3:24" ht="12.6" thickBot="1" x14ac:dyDescent="0.3">
      <c r="C82" s="196" t="s">
        <v>124</v>
      </c>
      <c r="D82" s="196"/>
      <c r="E82" s="197">
        <f ca="1">SUM(E81:X81)</f>
        <v>0</v>
      </c>
    </row>
    <row r="83" spans="3:24" ht="12" thickTop="1" x14ac:dyDescent="0.2"/>
    <row r="84" spans="3:24" s="169" customFormat="1" ht="12" x14ac:dyDescent="0.25">
      <c r="C84" s="169" t="s">
        <v>171</v>
      </c>
    </row>
    <row r="85" spans="3:24" x14ac:dyDescent="0.2">
      <c r="E85" s="160" t="str">
        <f>E68</f>
        <v>R'000s</v>
      </c>
    </row>
    <row r="86" spans="3:24" ht="34.799999999999997" x14ac:dyDescent="0.25">
      <c r="C86" s="177" t="str">
        <f t="shared" ref="C86:C98" si="3">C69</f>
        <v>Year</v>
      </c>
      <c r="D86" s="198" t="s">
        <v>169</v>
      </c>
      <c r="E86" s="188">
        <f>E69</f>
        <v>1</v>
      </c>
      <c r="F86" s="188">
        <f t="shared" ref="F86:X86" si="4">F69</f>
        <v>2</v>
      </c>
      <c r="G86" s="188">
        <f t="shared" si="4"/>
        <v>3</v>
      </c>
      <c r="H86" s="188">
        <f t="shared" si="4"/>
        <v>4</v>
      </c>
      <c r="I86" s="188">
        <f t="shared" si="4"/>
        <v>5</v>
      </c>
      <c r="J86" s="188">
        <f t="shared" si="4"/>
        <v>6</v>
      </c>
      <c r="K86" s="188">
        <f t="shared" si="4"/>
        <v>7</v>
      </c>
      <c r="L86" s="188">
        <f t="shared" si="4"/>
        <v>8</v>
      </c>
      <c r="M86" s="188">
        <f t="shared" si="4"/>
        <v>9</v>
      </c>
      <c r="N86" s="188">
        <f t="shared" si="4"/>
        <v>10</v>
      </c>
      <c r="O86" s="188">
        <f t="shared" si="4"/>
        <v>11</v>
      </c>
      <c r="P86" s="188">
        <f t="shared" si="4"/>
        <v>12</v>
      </c>
      <c r="Q86" s="188">
        <f t="shared" si="4"/>
        <v>13</v>
      </c>
      <c r="R86" s="188">
        <f t="shared" si="4"/>
        <v>14</v>
      </c>
      <c r="S86" s="188">
        <f t="shared" si="4"/>
        <v>15</v>
      </c>
      <c r="T86" s="188">
        <f t="shared" si="4"/>
        <v>16</v>
      </c>
      <c r="U86" s="188">
        <f t="shared" si="4"/>
        <v>17</v>
      </c>
      <c r="V86" s="188">
        <f t="shared" si="4"/>
        <v>18</v>
      </c>
      <c r="W86" s="188">
        <f t="shared" si="4"/>
        <v>19</v>
      </c>
      <c r="X86" s="188">
        <f t="shared" si="4"/>
        <v>20</v>
      </c>
    </row>
    <row r="87" spans="3:24" x14ac:dyDescent="0.2">
      <c r="C87" s="160" t="str">
        <f t="shared" si="3"/>
        <v>Design Variation</v>
      </c>
      <c r="D87" s="199">
        <v>0.1</v>
      </c>
      <c r="E87" s="189">
        <f t="shared" ref="E87:X87" ca="1" si="5">$D87 * E70</f>
        <v>0</v>
      </c>
      <c r="F87" s="189">
        <f t="shared" si="5"/>
        <v>0</v>
      </c>
      <c r="G87" s="189">
        <f t="shared" si="5"/>
        <v>0</v>
      </c>
      <c r="H87" s="189">
        <f t="shared" si="5"/>
        <v>0</v>
      </c>
      <c r="I87" s="189">
        <f t="shared" si="5"/>
        <v>0</v>
      </c>
      <c r="J87" s="189">
        <f t="shared" si="5"/>
        <v>0</v>
      </c>
      <c r="K87" s="189">
        <f t="shared" si="5"/>
        <v>0</v>
      </c>
      <c r="L87" s="189">
        <f t="shared" si="5"/>
        <v>0</v>
      </c>
      <c r="M87" s="189">
        <f t="shared" si="5"/>
        <v>0</v>
      </c>
      <c r="N87" s="189">
        <f t="shared" si="5"/>
        <v>0</v>
      </c>
      <c r="O87" s="189">
        <f t="shared" si="5"/>
        <v>0</v>
      </c>
      <c r="P87" s="189">
        <f t="shared" si="5"/>
        <v>0</v>
      </c>
      <c r="Q87" s="189">
        <f t="shared" si="5"/>
        <v>0</v>
      </c>
      <c r="R87" s="189">
        <f t="shared" si="5"/>
        <v>0</v>
      </c>
      <c r="S87" s="189">
        <f t="shared" si="5"/>
        <v>0</v>
      </c>
      <c r="T87" s="189">
        <f t="shared" si="5"/>
        <v>0</v>
      </c>
      <c r="U87" s="189">
        <f t="shared" si="5"/>
        <v>0</v>
      </c>
      <c r="V87" s="189">
        <f t="shared" si="5"/>
        <v>0</v>
      </c>
      <c r="W87" s="189">
        <f t="shared" si="5"/>
        <v>0</v>
      </c>
      <c r="X87" s="189">
        <f t="shared" si="5"/>
        <v>0</v>
      </c>
    </row>
    <row r="88" spans="3:24" x14ac:dyDescent="0.2">
      <c r="C88" s="160" t="str">
        <f t="shared" si="3"/>
        <v>Exchange Rate Risk</v>
      </c>
      <c r="D88" s="199">
        <v>0</v>
      </c>
      <c r="E88" s="189">
        <f t="shared" ref="E88:X88" ca="1" si="6">$D88 * E71</f>
        <v>0</v>
      </c>
      <c r="F88" s="189">
        <f t="shared" si="6"/>
        <v>0</v>
      </c>
      <c r="G88" s="189">
        <f t="shared" si="6"/>
        <v>0</v>
      </c>
      <c r="H88" s="189">
        <f t="shared" si="6"/>
        <v>0</v>
      </c>
      <c r="I88" s="189">
        <f t="shared" si="6"/>
        <v>0</v>
      </c>
      <c r="J88" s="189">
        <f t="shared" si="6"/>
        <v>0</v>
      </c>
      <c r="K88" s="189">
        <f t="shared" si="6"/>
        <v>0</v>
      </c>
      <c r="L88" s="189">
        <f t="shared" si="6"/>
        <v>0</v>
      </c>
      <c r="M88" s="189">
        <f t="shared" si="6"/>
        <v>0</v>
      </c>
      <c r="N88" s="189">
        <f t="shared" si="6"/>
        <v>0</v>
      </c>
      <c r="O88" s="189">
        <f t="shared" si="6"/>
        <v>0</v>
      </c>
      <c r="P88" s="189">
        <f t="shared" si="6"/>
        <v>0</v>
      </c>
      <c r="Q88" s="189">
        <f t="shared" si="6"/>
        <v>0</v>
      </c>
      <c r="R88" s="189">
        <f t="shared" si="6"/>
        <v>0</v>
      </c>
      <c r="S88" s="189">
        <f t="shared" si="6"/>
        <v>0</v>
      </c>
      <c r="T88" s="189">
        <f t="shared" si="6"/>
        <v>0</v>
      </c>
      <c r="U88" s="189">
        <f t="shared" si="6"/>
        <v>0</v>
      </c>
      <c r="V88" s="189">
        <f t="shared" si="6"/>
        <v>0</v>
      </c>
      <c r="W88" s="189">
        <f t="shared" si="6"/>
        <v>0</v>
      </c>
      <c r="X88" s="189">
        <f t="shared" si="6"/>
        <v>0</v>
      </c>
    </row>
    <row r="89" spans="3:24" x14ac:dyDescent="0.2">
      <c r="C89" s="160" t="str">
        <f t="shared" si="3"/>
        <v>Ground Risk</v>
      </c>
      <c r="D89" s="199">
        <v>0.25</v>
      </c>
      <c r="E89" s="189">
        <f t="shared" ref="E89:X89" ca="1" si="7">$D89 * E72</f>
        <v>0</v>
      </c>
      <c r="F89" s="189">
        <f t="shared" si="7"/>
        <v>0</v>
      </c>
      <c r="G89" s="189">
        <f t="shared" si="7"/>
        <v>0</v>
      </c>
      <c r="H89" s="189">
        <f t="shared" si="7"/>
        <v>0</v>
      </c>
      <c r="I89" s="189">
        <f t="shared" si="7"/>
        <v>0</v>
      </c>
      <c r="J89" s="189">
        <f t="shared" si="7"/>
        <v>0</v>
      </c>
      <c r="K89" s="189">
        <f t="shared" si="7"/>
        <v>0</v>
      </c>
      <c r="L89" s="189">
        <f t="shared" si="7"/>
        <v>0</v>
      </c>
      <c r="M89" s="189">
        <f t="shared" si="7"/>
        <v>0</v>
      </c>
      <c r="N89" s="189">
        <f t="shared" si="7"/>
        <v>0</v>
      </c>
      <c r="O89" s="189">
        <f t="shared" si="7"/>
        <v>0</v>
      </c>
      <c r="P89" s="189">
        <f t="shared" si="7"/>
        <v>0</v>
      </c>
      <c r="Q89" s="189">
        <f t="shared" si="7"/>
        <v>0</v>
      </c>
      <c r="R89" s="189">
        <f t="shared" si="7"/>
        <v>0</v>
      </c>
      <c r="S89" s="189">
        <f t="shared" si="7"/>
        <v>0</v>
      </c>
      <c r="T89" s="189">
        <f t="shared" si="7"/>
        <v>0</v>
      </c>
      <c r="U89" s="189">
        <f t="shared" si="7"/>
        <v>0</v>
      </c>
      <c r="V89" s="189">
        <f t="shared" si="7"/>
        <v>0</v>
      </c>
      <c r="W89" s="189">
        <f t="shared" si="7"/>
        <v>0</v>
      </c>
      <c r="X89" s="189">
        <f t="shared" si="7"/>
        <v>0</v>
      </c>
    </row>
    <row r="90" spans="3:24" x14ac:dyDescent="0.2">
      <c r="C90" s="160" t="str">
        <f t="shared" si="3"/>
        <v>Grid Connection Costs</v>
      </c>
      <c r="D90" s="199">
        <v>0.25</v>
      </c>
      <c r="E90" s="189">
        <f t="shared" ref="E90:X90" si="8">$D90 * E73</f>
        <v>0</v>
      </c>
      <c r="F90" s="189">
        <f t="shared" si="8"/>
        <v>0</v>
      </c>
      <c r="G90" s="189">
        <f t="shared" si="8"/>
        <v>0</v>
      </c>
      <c r="H90" s="189">
        <f t="shared" si="8"/>
        <v>0</v>
      </c>
      <c r="I90" s="189">
        <f t="shared" si="8"/>
        <v>0</v>
      </c>
      <c r="J90" s="189">
        <f t="shared" si="8"/>
        <v>0</v>
      </c>
      <c r="K90" s="189">
        <f t="shared" si="8"/>
        <v>0</v>
      </c>
      <c r="L90" s="189">
        <f t="shared" si="8"/>
        <v>0</v>
      </c>
      <c r="M90" s="189">
        <f t="shared" si="8"/>
        <v>0</v>
      </c>
      <c r="N90" s="189">
        <f t="shared" si="8"/>
        <v>0</v>
      </c>
      <c r="O90" s="189">
        <f t="shared" si="8"/>
        <v>0</v>
      </c>
      <c r="P90" s="189">
        <f t="shared" si="8"/>
        <v>0</v>
      </c>
      <c r="Q90" s="189">
        <f t="shared" si="8"/>
        <v>0</v>
      </c>
      <c r="R90" s="189">
        <f t="shared" si="8"/>
        <v>0</v>
      </c>
      <c r="S90" s="189">
        <f t="shared" si="8"/>
        <v>0</v>
      </c>
      <c r="T90" s="189">
        <f t="shared" si="8"/>
        <v>0</v>
      </c>
      <c r="U90" s="189">
        <f t="shared" si="8"/>
        <v>0</v>
      </c>
      <c r="V90" s="189">
        <f t="shared" si="8"/>
        <v>0</v>
      </c>
      <c r="W90" s="189">
        <f t="shared" si="8"/>
        <v>0</v>
      </c>
      <c r="X90" s="189">
        <f t="shared" si="8"/>
        <v>0</v>
      </c>
    </row>
    <row r="91" spans="3:24" x14ac:dyDescent="0.2">
      <c r="C91" s="160" t="str">
        <f t="shared" si="3"/>
        <v>Maintenance Costs</v>
      </c>
      <c r="D91" s="199">
        <v>0</v>
      </c>
      <c r="E91" s="189">
        <f t="shared" ref="E91:X91" si="9">$D91 * E74</f>
        <v>0</v>
      </c>
      <c r="F91" s="189">
        <f t="shared" ca="1" si="9"/>
        <v>0</v>
      </c>
      <c r="G91" s="189">
        <f t="shared" ca="1" si="9"/>
        <v>0</v>
      </c>
      <c r="H91" s="189">
        <f t="shared" ca="1" si="9"/>
        <v>0</v>
      </c>
      <c r="I91" s="189">
        <f t="shared" ca="1" si="9"/>
        <v>0</v>
      </c>
      <c r="J91" s="189">
        <f t="shared" ca="1" si="9"/>
        <v>0</v>
      </c>
      <c r="K91" s="189">
        <f t="shared" ca="1" si="9"/>
        <v>0</v>
      </c>
      <c r="L91" s="189">
        <f t="shared" ca="1" si="9"/>
        <v>0</v>
      </c>
      <c r="M91" s="189">
        <f t="shared" ca="1" si="9"/>
        <v>0</v>
      </c>
      <c r="N91" s="189">
        <f t="shared" ca="1" si="9"/>
        <v>0</v>
      </c>
      <c r="O91" s="189">
        <f t="shared" ca="1" si="9"/>
        <v>0</v>
      </c>
      <c r="P91" s="189">
        <f t="shared" ca="1" si="9"/>
        <v>0</v>
      </c>
      <c r="Q91" s="189">
        <f t="shared" ca="1" si="9"/>
        <v>0</v>
      </c>
      <c r="R91" s="189">
        <f t="shared" ca="1" si="9"/>
        <v>0</v>
      </c>
      <c r="S91" s="189">
        <f t="shared" ca="1" si="9"/>
        <v>0</v>
      </c>
      <c r="T91" s="189">
        <f t="shared" ca="1" si="9"/>
        <v>0</v>
      </c>
      <c r="U91" s="189">
        <f t="shared" ca="1" si="9"/>
        <v>0</v>
      </c>
      <c r="V91" s="189">
        <f t="shared" ca="1" si="9"/>
        <v>0</v>
      </c>
      <c r="W91" s="189">
        <f t="shared" ca="1" si="9"/>
        <v>0</v>
      </c>
      <c r="X91" s="189">
        <f t="shared" ca="1" si="9"/>
        <v>0</v>
      </c>
    </row>
    <row r="92" spans="3:24" x14ac:dyDescent="0.2">
      <c r="C92" s="160" t="str">
        <f t="shared" si="3"/>
        <v>Maintenance Performance</v>
      </c>
      <c r="D92" s="199">
        <v>0</v>
      </c>
      <c r="E92" s="189">
        <f t="shared" ref="E92:X92" si="10">$D92 * E75</f>
        <v>0</v>
      </c>
      <c r="F92" s="189">
        <f t="shared" ca="1" si="10"/>
        <v>0</v>
      </c>
      <c r="G92" s="189">
        <f t="shared" ca="1" si="10"/>
        <v>0</v>
      </c>
      <c r="H92" s="189">
        <f t="shared" ca="1" si="10"/>
        <v>0</v>
      </c>
      <c r="I92" s="189">
        <f t="shared" ca="1" si="10"/>
        <v>0</v>
      </c>
      <c r="J92" s="189">
        <f t="shared" ca="1" si="10"/>
        <v>0</v>
      </c>
      <c r="K92" s="189">
        <f t="shared" ca="1" si="10"/>
        <v>0</v>
      </c>
      <c r="L92" s="189">
        <f t="shared" ca="1" si="10"/>
        <v>0</v>
      </c>
      <c r="M92" s="189">
        <f t="shared" ca="1" si="10"/>
        <v>0</v>
      </c>
      <c r="N92" s="189">
        <f t="shared" ca="1" si="10"/>
        <v>0</v>
      </c>
      <c r="O92" s="189">
        <f t="shared" ca="1" si="10"/>
        <v>0</v>
      </c>
      <c r="P92" s="189">
        <f t="shared" ca="1" si="10"/>
        <v>0</v>
      </c>
      <c r="Q92" s="189">
        <f t="shared" ca="1" si="10"/>
        <v>0</v>
      </c>
      <c r="R92" s="189">
        <f t="shared" ca="1" si="10"/>
        <v>0</v>
      </c>
      <c r="S92" s="189">
        <f t="shared" ca="1" si="10"/>
        <v>0</v>
      </c>
      <c r="T92" s="189">
        <f t="shared" ca="1" si="10"/>
        <v>0</v>
      </c>
      <c r="U92" s="189">
        <f t="shared" ca="1" si="10"/>
        <v>0</v>
      </c>
      <c r="V92" s="189">
        <f t="shared" ca="1" si="10"/>
        <v>0</v>
      </c>
      <c r="W92" s="189">
        <f t="shared" ca="1" si="10"/>
        <v>0</v>
      </c>
      <c r="X92" s="189">
        <f t="shared" ca="1" si="10"/>
        <v>0</v>
      </c>
    </row>
    <row r="93" spans="3:24" x14ac:dyDescent="0.2">
      <c r="C93" s="160" t="str">
        <f t="shared" si="3"/>
        <v>Resource Risk</v>
      </c>
      <c r="D93" s="199">
        <v>0</v>
      </c>
      <c r="E93" s="189">
        <f>$D93 * E76</f>
        <v>0</v>
      </c>
      <c r="F93" s="189">
        <f t="shared" ref="F93:X93" ca="1" si="11">$D93 * F76</f>
        <v>0</v>
      </c>
      <c r="G93" s="189">
        <f t="shared" ca="1" si="11"/>
        <v>0</v>
      </c>
      <c r="H93" s="189">
        <f t="shared" ca="1" si="11"/>
        <v>0</v>
      </c>
      <c r="I93" s="189">
        <f t="shared" ca="1" si="11"/>
        <v>0</v>
      </c>
      <c r="J93" s="189">
        <f t="shared" ca="1" si="11"/>
        <v>0</v>
      </c>
      <c r="K93" s="189">
        <f t="shared" ca="1" si="11"/>
        <v>0</v>
      </c>
      <c r="L93" s="189">
        <f t="shared" ca="1" si="11"/>
        <v>0</v>
      </c>
      <c r="M93" s="189">
        <f t="shared" ca="1" si="11"/>
        <v>0</v>
      </c>
      <c r="N93" s="189">
        <f t="shared" ca="1" si="11"/>
        <v>0</v>
      </c>
      <c r="O93" s="189">
        <f t="shared" ca="1" si="11"/>
        <v>0</v>
      </c>
      <c r="P93" s="189">
        <f t="shared" ca="1" si="11"/>
        <v>0</v>
      </c>
      <c r="Q93" s="189">
        <f t="shared" ca="1" si="11"/>
        <v>0</v>
      </c>
      <c r="R93" s="189">
        <f t="shared" ca="1" si="11"/>
        <v>0</v>
      </c>
      <c r="S93" s="189">
        <f t="shared" ca="1" si="11"/>
        <v>0</v>
      </c>
      <c r="T93" s="189">
        <f t="shared" ca="1" si="11"/>
        <v>0</v>
      </c>
      <c r="U93" s="189">
        <f t="shared" ca="1" si="11"/>
        <v>0</v>
      </c>
      <c r="V93" s="189">
        <f t="shared" ca="1" si="11"/>
        <v>0</v>
      </c>
      <c r="W93" s="189">
        <f t="shared" ca="1" si="11"/>
        <v>0</v>
      </c>
      <c r="X93" s="189">
        <f t="shared" ca="1" si="11"/>
        <v>0</v>
      </c>
    </row>
    <row r="94" spans="3:24" x14ac:dyDescent="0.2">
      <c r="C94" s="160" t="str">
        <f t="shared" si="3"/>
        <v>Site Risks (Additional Security / Management)</v>
      </c>
      <c r="D94" s="199">
        <v>0.25</v>
      </c>
      <c r="E94" s="189">
        <f>$D94 * E77</f>
        <v>0</v>
      </c>
      <c r="F94" s="189">
        <f t="shared" ref="F94:X94" si="12">$D94 * F77</f>
        <v>0</v>
      </c>
      <c r="G94" s="189">
        <f t="shared" si="12"/>
        <v>0</v>
      </c>
      <c r="H94" s="189">
        <f t="shared" si="12"/>
        <v>0</v>
      </c>
      <c r="I94" s="189">
        <f t="shared" si="12"/>
        <v>0</v>
      </c>
      <c r="J94" s="189">
        <f t="shared" si="12"/>
        <v>0</v>
      </c>
      <c r="K94" s="189">
        <f t="shared" si="12"/>
        <v>0</v>
      </c>
      <c r="L94" s="189">
        <f t="shared" si="12"/>
        <v>0</v>
      </c>
      <c r="M94" s="189">
        <f t="shared" si="12"/>
        <v>0</v>
      </c>
      <c r="N94" s="189">
        <f t="shared" si="12"/>
        <v>0</v>
      </c>
      <c r="O94" s="189">
        <f t="shared" si="12"/>
        <v>0</v>
      </c>
      <c r="P94" s="189">
        <f t="shared" si="12"/>
        <v>0</v>
      </c>
      <c r="Q94" s="189">
        <f t="shared" si="12"/>
        <v>0</v>
      </c>
      <c r="R94" s="189">
        <f t="shared" si="12"/>
        <v>0</v>
      </c>
      <c r="S94" s="189">
        <f t="shared" si="12"/>
        <v>0</v>
      </c>
      <c r="T94" s="189">
        <f t="shared" si="12"/>
        <v>0</v>
      </c>
      <c r="U94" s="189">
        <f t="shared" si="12"/>
        <v>0</v>
      </c>
      <c r="V94" s="189">
        <f t="shared" si="12"/>
        <v>0</v>
      </c>
      <c r="W94" s="189">
        <f t="shared" si="12"/>
        <v>0</v>
      </c>
      <c r="X94" s="189">
        <f t="shared" si="12"/>
        <v>0</v>
      </c>
    </row>
    <row r="95" spans="3:24" ht="12" x14ac:dyDescent="0.25">
      <c r="C95" s="191" t="str">
        <f t="shared" si="3"/>
        <v>Total Nominal</v>
      </c>
      <c r="D95" s="191"/>
      <c r="E95" s="192">
        <f ca="1">SUM(E87:E94)</f>
        <v>0</v>
      </c>
      <c r="F95" s="192">
        <f t="shared" ref="F95:X95" ca="1" si="13">SUM(F87:F94)</f>
        <v>0</v>
      </c>
      <c r="G95" s="192">
        <f t="shared" ca="1" si="13"/>
        <v>0</v>
      </c>
      <c r="H95" s="192">
        <f t="shared" ca="1" si="13"/>
        <v>0</v>
      </c>
      <c r="I95" s="192">
        <f t="shared" ca="1" si="13"/>
        <v>0</v>
      </c>
      <c r="J95" s="192">
        <f t="shared" ca="1" si="13"/>
        <v>0</v>
      </c>
      <c r="K95" s="192">
        <f t="shared" ca="1" si="13"/>
        <v>0</v>
      </c>
      <c r="L95" s="192">
        <f t="shared" ca="1" si="13"/>
        <v>0</v>
      </c>
      <c r="M95" s="192">
        <f t="shared" ca="1" si="13"/>
        <v>0</v>
      </c>
      <c r="N95" s="192">
        <f t="shared" ca="1" si="13"/>
        <v>0</v>
      </c>
      <c r="O95" s="192">
        <f t="shared" ca="1" si="13"/>
        <v>0</v>
      </c>
      <c r="P95" s="192">
        <f t="shared" ca="1" si="13"/>
        <v>0</v>
      </c>
      <c r="Q95" s="192">
        <f t="shared" ca="1" si="13"/>
        <v>0</v>
      </c>
      <c r="R95" s="192">
        <f t="shared" ca="1" si="13"/>
        <v>0</v>
      </c>
      <c r="S95" s="192">
        <f t="shared" ca="1" si="13"/>
        <v>0</v>
      </c>
      <c r="T95" s="192">
        <f t="shared" ca="1" si="13"/>
        <v>0</v>
      </c>
      <c r="U95" s="192">
        <f t="shared" ca="1" si="13"/>
        <v>0</v>
      </c>
      <c r="V95" s="192">
        <f t="shared" ca="1" si="13"/>
        <v>0</v>
      </c>
      <c r="W95" s="192">
        <f t="shared" ca="1" si="13"/>
        <v>0</v>
      </c>
      <c r="X95" s="192">
        <f t="shared" ca="1" si="13"/>
        <v>0</v>
      </c>
    </row>
    <row r="96" spans="3:24" x14ac:dyDescent="0.2">
      <c r="C96" s="160" t="str">
        <f t="shared" si="3"/>
        <v>Discount Rate</v>
      </c>
      <c r="D96" s="193">
        <f>D79</f>
        <v>0</v>
      </c>
    </row>
    <row r="97" spans="3:24" x14ac:dyDescent="0.2">
      <c r="C97" s="160" t="str">
        <f t="shared" si="3"/>
        <v>Deflator</v>
      </c>
      <c r="D97" s="194">
        <f>D80</f>
        <v>0</v>
      </c>
      <c r="E97" s="200">
        <f t="shared" ref="E97:X97" si="14">IF(E86=1,100,D97*(1-$D$79))</f>
        <v>100</v>
      </c>
      <c r="F97" s="200">
        <f t="shared" si="14"/>
        <v>100</v>
      </c>
      <c r="G97" s="200">
        <f t="shared" si="14"/>
        <v>100</v>
      </c>
      <c r="H97" s="200">
        <f t="shared" si="14"/>
        <v>100</v>
      </c>
      <c r="I97" s="200">
        <f t="shared" si="14"/>
        <v>100</v>
      </c>
      <c r="J97" s="200">
        <f t="shared" si="14"/>
        <v>100</v>
      </c>
      <c r="K97" s="200">
        <f t="shared" si="14"/>
        <v>100</v>
      </c>
      <c r="L97" s="200">
        <f t="shared" si="14"/>
        <v>100</v>
      </c>
      <c r="M97" s="200">
        <f t="shared" si="14"/>
        <v>100</v>
      </c>
      <c r="N97" s="200">
        <f t="shared" si="14"/>
        <v>100</v>
      </c>
      <c r="O97" s="200">
        <f t="shared" si="14"/>
        <v>100</v>
      </c>
      <c r="P97" s="200">
        <f t="shared" si="14"/>
        <v>100</v>
      </c>
      <c r="Q97" s="200">
        <f t="shared" si="14"/>
        <v>100</v>
      </c>
      <c r="R97" s="200">
        <f t="shared" si="14"/>
        <v>100</v>
      </c>
      <c r="S97" s="200">
        <f t="shared" si="14"/>
        <v>100</v>
      </c>
      <c r="T97" s="200">
        <f t="shared" si="14"/>
        <v>100</v>
      </c>
      <c r="U97" s="200">
        <f t="shared" si="14"/>
        <v>100</v>
      </c>
      <c r="V97" s="200">
        <f t="shared" si="14"/>
        <v>100</v>
      </c>
      <c r="W97" s="200">
        <f t="shared" si="14"/>
        <v>100</v>
      </c>
      <c r="X97" s="200">
        <f t="shared" si="14"/>
        <v>100</v>
      </c>
    </row>
    <row r="98" spans="3:24" x14ac:dyDescent="0.2">
      <c r="C98" s="160" t="str">
        <f t="shared" si="3"/>
        <v>Total Present Value</v>
      </c>
      <c r="E98" s="200">
        <f ca="1">E97/100 * E95</f>
        <v>0</v>
      </c>
      <c r="F98" s="200">
        <f t="shared" ref="F98:X98" ca="1" si="15">F97/100 * F95</f>
        <v>0</v>
      </c>
      <c r="G98" s="200">
        <f t="shared" ca="1" si="15"/>
        <v>0</v>
      </c>
      <c r="H98" s="200">
        <f t="shared" ca="1" si="15"/>
        <v>0</v>
      </c>
      <c r="I98" s="200">
        <f t="shared" ca="1" si="15"/>
        <v>0</v>
      </c>
      <c r="J98" s="200">
        <f t="shared" ca="1" si="15"/>
        <v>0</v>
      </c>
      <c r="K98" s="200">
        <f t="shared" ca="1" si="15"/>
        <v>0</v>
      </c>
      <c r="L98" s="200">
        <f t="shared" ca="1" si="15"/>
        <v>0</v>
      </c>
      <c r="M98" s="200">
        <f t="shared" ca="1" si="15"/>
        <v>0</v>
      </c>
      <c r="N98" s="200">
        <f t="shared" ca="1" si="15"/>
        <v>0</v>
      </c>
      <c r="O98" s="200">
        <f t="shared" ca="1" si="15"/>
        <v>0</v>
      </c>
      <c r="P98" s="200">
        <f t="shared" ca="1" si="15"/>
        <v>0</v>
      </c>
      <c r="Q98" s="200">
        <f t="shared" ca="1" si="15"/>
        <v>0</v>
      </c>
      <c r="R98" s="200">
        <f t="shared" ca="1" si="15"/>
        <v>0</v>
      </c>
      <c r="S98" s="200">
        <f t="shared" ca="1" si="15"/>
        <v>0</v>
      </c>
      <c r="T98" s="200">
        <f t="shared" ca="1" si="15"/>
        <v>0</v>
      </c>
      <c r="U98" s="200">
        <f t="shared" ca="1" si="15"/>
        <v>0</v>
      </c>
      <c r="V98" s="200">
        <f t="shared" ca="1" si="15"/>
        <v>0</v>
      </c>
      <c r="W98" s="200">
        <f t="shared" ca="1" si="15"/>
        <v>0</v>
      </c>
      <c r="X98" s="200">
        <f t="shared" ca="1" si="15"/>
        <v>0</v>
      </c>
    </row>
    <row r="99" spans="3:24" ht="12.6" thickBot="1" x14ac:dyDescent="0.3">
      <c r="C99" s="196" t="s">
        <v>172</v>
      </c>
      <c r="D99" s="196"/>
      <c r="E99" s="197">
        <f ca="1">SUM(E98:X98)</f>
        <v>0</v>
      </c>
      <c r="F99" s="160">
        <f t="shared" ref="F99:X99" si="16">F82</f>
        <v>0</v>
      </c>
      <c r="G99" s="160">
        <f t="shared" si="16"/>
        <v>0</v>
      </c>
      <c r="H99" s="160">
        <f t="shared" si="16"/>
        <v>0</v>
      </c>
      <c r="I99" s="160">
        <f t="shared" si="16"/>
        <v>0</v>
      </c>
      <c r="J99" s="160">
        <f t="shared" si="16"/>
        <v>0</v>
      </c>
      <c r="K99" s="160">
        <f t="shared" si="16"/>
        <v>0</v>
      </c>
      <c r="L99" s="160">
        <f t="shared" si="16"/>
        <v>0</v>
      </c>
      <c r="M99" s="160">
        <f t="shared" si="16"/>
        <v>0</v>
      </c>
      <c r="N99" s="160">
        <f t="shared" si="16"/>
        <v>0</v>
      </c>
      <c r="O99" s="160">
        <f t="shared" si="16"/>
        <v>0</v>
      </c>
      <c r="P99" s="160">
        <f t="shared" si="16"/>
        <v>0</v>
      </c>
      <c r="Q99" s="160">
        <f t="shared" si="16"/>
        <v>0</v>
      </c>
      <c r="R99" s="160">
        <f t="shared" si="16"/>
        <v>0</v>
      </c>
      <c r="S99" s="160">
        <f t="shared" si="16"/>
        <v>0</v>
      </c>
      <c r="T99" s="160">
        <f t="shared" si="16"/>
        <v>0</v>
      </c>
      <c r="U99" s="160">
        <f t="shared" si="16"/>
        <v>0</v>
      </c>
      <c r="V99" s="160">
        <f t="shared" si="16"/>
        <v>0</v>
      </c>
      <c r="W99" s="160">
        <f t="shared" si="16"/>
        <v>0</v>
      </c>
      <c r="X99" s="160">
        <f t="shared" si="16"/>
        <v>0</v>
      </c>
    </row>
    <row r="100" spans="3:24" ht="12" thickTop="1" x14ac:dyDescent="0.2"/>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Communications" ma:contentTypeID="0x0101008DA58B5CA681664FAB24816C56F410850900E6FE6A570BC3EC4F88B18147EF0163F2" ma:contentTypeVersion="19" ma:contentTypeDescription="Project Communications" ma:contentTypeScope="" ma:versionID="8500fd601ba2b299b495d0fa4c0e805b">
  <xsd:schema xmlns:xsd="http://www.w3.org/2001/XMLSchema" xmlns:xs="http://www.w3.org/2001/XMLSchema" xmlns:p="http://schemas.microsoft.com/office/2006/metadata/properties" xmlns:ns2="8d7096d6-fc66-4344-9e3f-2445529a09f6" xmlns:ns3="6e67b167-3253-4e66-b4c4-77c4cd8f2b6f" targetNamespace="http://schemas.microsoft.com/office/2006/metadata/properties" ma:root="true" ma:fieldsID="ead52a290cab47017fd7da815d919cf0" ns2:_="" ns3:_="">
    <xsd:import namespace="8d7096d6-fc66-4344-9e3f-2445529a09f6"/>
    <xsd:import namespace="6e67b167-3253-4e66-b4c4-77c4cd8f2b6f"/>
    <xsd:element name="properties">
      <xsd:complexType>
        <xsd:sequence>
          <xsd:element name="documentManagement">
            <xsd:complexType>
              <xsd:all>
                <xsd:element ref="ns2:hbf0c10381aa4bd59932b5b7da857fed" minOccurs="0"/>
                <xsd:element ref="ns2:TaxCatchAll" minOccurs="0"/>
                <xsd:element ref="ns2:TaxCatchAllLabel"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2" nillable="true" ma:taxonomy="true" ma:internalName="hbf0c10381aa4bd59932b5b7da857fed" ma:taxonomyFieldName="Project_x0020_Document_x0020_Type" ma:displayName="Project Document Type" ma:readOnly="fals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3" nillable="true" ma:displayName="Taxonomy Catch All Column" ma:description="" ma:hidden="true" ma:list="{62fca273-551e-401c-ac57-4dbbb5a4c662}" ma:internalName="TaxCatchAll" ma:showField="CatchAllData" ma:web="0f5de51a-0a42-49b8-b78d-26fb05186652">
      <xsd:complexType>
        <xsd:complexContent>
          <xsd:extension base="dms:MultiChoiceLookup">
            <xsd:sequence>
              <xsd:element name="Value" type="dms:Lookup" maxOccurs="unbounded" minOccurs="0" nillable="true"/>
            </xsd:sequence>
          </xsd:extension>
        </xsd:complexContent>
      </xsd:complexType>
    </xsd:element>
    <xsd:element name="TaxCatchAllLabel" ma:index="4" nillable="true" ma:displayName="Taxonomy Catch All Column1" ma:description="" ma:hidden="true" ma:list="{62fca273-551e-401c-ac57-4dbbb5a4c662}" ma:internalName="TaxCatchAllLabel" ma:readOnly="true" ma:showField="CatchAllDataLabel" ma:web="0f5de51a-0a42-49b8-b78d-26fb051866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67b167-3253-4e66-b4c4-77c4cd8f2b6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22e118f-d533-465d-b5ca-7beed2256e09" ContentTypeId="0x0101008DA58B5CA681664FAB24816C56F4108509"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Props1.xml><?xml version="1.0" encoding="utf-8"?>
<ds:datastoreItem xmlns:ds="http://schemas.openxmlformats.org/officeDocument/2006/customXml" ds:itemID="{7C340D12-99AC-41DD-A42F-709063C52A5C}"/>
</file>

<file path=customXml/itemProps2.xml><?xml version="1.0" encoding="utf-8"?>
<ds:datastoreItem xmlns:ds="http://schemas.openxmlformats.org/officeDocument/2006/customXml" ds:itemID="{E41050A5-6690-422C-9E11-95B0917CEAAD}"/>
</file>

<file path=customXml/itemProps3.xml><?xml version="1.0" encoding="utf-8"?>
<ds:datastoreItem xmlns:ds="http://schemas.openxmlformats.org/officeDocument/2006/customXml" ds:itemID="{76DDAE1D-BDBA-4698-AE14-9442E9EA17C1}"/>
</file>

<file path=customXml/itemProps4.xml><?xml version="1.0" encoding="utf-8"?>
<ds:datastoreItem xmlns:ds="http://schemas.openxmlformats.org/officeDocument/2006/customXml" ds:itemID="{1C7F088B-F4AA-434A-9A8E-087F1852C8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Cover Page</vt:lpstr>
      <vt:lpstr>Intro &amp; Overview</vt:lpstr>
      <vt:lpstr>Model Guide</vt:lpstr>
      <vt:lpstr>Inputs</vt:lpstr>
      <vt:lpstr>Calculations</vt:lpstr>
      <vt:lpstr>FinStats</vt:lpstr>
      <vt:lpstr>Results</vt:lpstr>
      <vt:lpstr>Sensitivity</vt:lpstr>
      <vt:lpstr>Risks</vt:lpstr>
      <vt:lpstr>PV Tariff</vt:lpstr>
      <vt:lpstr>Report Tables</vt:lpstr>
      <vt:lpstr>Currency</vt:lpstr>
      <vt:lpstr>Results!Print_Area</vt:lpstr>
      <vt:lpstr>SMU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Klipin</dc:creator>
  <cp:lastModifiedBy>Katie Capp</cp:lastModifiedBy>
  <dcterms:created xsi:type="dcterms:W3CDTF">2017-02-18T16:08:27Z</dcterms:created>
  <dcterms:modified xsi:type="dcterms:W3CDTF">2020-05-14T19:42:49Z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0x0101008DA58B5CA681664FAB24816C56F410850900E6FE6A570BC3EC4F88B18147EF0163F2</vt:lpwstr>
  </property>
</Properties>
</file>